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EJECUCIONES\DEFINITIVA\"/>
    </mc:Choice>
  </mc:AlternateContent>
  <xr:revisionPtr revIDLastSave="0" documentId="8_{86638595-0A48-49F2-BEEC-1090819FD57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JECUCION GASTOS " sheetId="1" r:id="rId1"/>
    <sheet name="EJECUCION RESERVAS " sheetId="2" r:id="rId2"/>
    <sheet name="EJECUCION INGRESOS " sheetId="3" r:id="rId3"/>
    <sheet name="EJECUCION RESERVAS INGRESOS " sheetId="4" r:id="rId4"/>
  </sheets>
  <definedNames>
    <definedName name="_xlnm.Print_Titles" localSheetId="0">'EJECUCION GASTOS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4" l="1"/>
  <c r="F29" i="4"/>
  <c r="F28" i="4"/>
  <c r="F27" i="4"/>
  <c r="S26" i="4"/>
  <c r="D26" i="4"/>
  <c r="F26" i="4" s="1"/>
  <c r="F25" i="4" s="1"/>
  <c r="S25" i="4"/>
  <c r="R25" i="4"/>
  <c r="R23" i="4" s="1"/>
  <c r="R32" i="4" s="1"/>
  <c r="Q25" i="4"/>
  <c r="P25" i="4"/>
  <c r="O25" i="4"/>
  <c r="O23" i="4" s="1"/>
  <c r="O32" i="4" s="1"/>
  <c r="N25" i="4"/>
  <c r="N23" i="4" s="1"/>
  <c r="N32" i="4" s="1"/>
  <c r="M25" i="4"/>
  <c r="L25" i="4"/>
  <c r="K25" i="4"/>
  <c r="J25" i="4"/>
  <c r="J23" i="4" s="1"/>
  <c r="J32" i="4" s="1"/>
  <c r="I25" i="4"/>
  <c r="H25" i="4"/>
  <c r="G25" i="4"/>
  <c r="G23" i="4" s="1"/>
  <c r="G32" i="4" s="1"/>
  <c r="E25" i="4"/>
  <c r="K24" i="4"/>
  <c r="K23" i="4" s="1"/>
  <c r="K32" i="4" s="1"/>
  <c r="F24" i="4"/>
  <c r="F23" i="4" s="1"/>
  <c r="F32" i="4" s="1"/>
  <c r="Q23" i="4"/>
  <c r="Q32" i="4" s="1"/>
  <c r="P23" i="4"/>
  <c r="P32" i="4" s="1"/>
  <c r="M23" i="4"/>
  <c r="M32" i="4" s="1"/>
  <c r="L23" i="4"/>
  <c r="L32" i="4" s="1"/>
  <c r="I23" i="4"/>
  <c r="I32" i="4" s="1"/>
  <c r="H23" i="4"/>
  <c r="H32" i="4" s="1"/>
  <c r="E23" i="4"/>
  <c r="E32" i="4" s="1"/>
  <c r="F19" i="4"/>
  <c r="S18" i="4"/>
  <c r="F18" i="4"/>
  <c r="D18" i="4"/>
  <c r="S17" i="4"/>
  <c r="F17" i="4"/>
  <c r="D17" i="4"/>
  <c r="D16" i="4" s="1"/>
  <c r="L16" i="4"/>
  <c r="K16" i="4"/>
  <c r="J16" i="4"/>
  <c r="I16" i="4"/>
  <c r="H16" i="4"/>
  <c r="G16" i="4"/>
  <c r="S16" i="4" s="1"/>
  <c r="F16" i="4"/>
  <c r="E16" i="4"/>
  <c r="S15" i="4"/>
  <c r="F15" i="4"/>
  <c r="F14" i="4"/>
  <c r="F13" i="4"/>
  <c r="F12" i="4"/>
  <c r="T11" i="4"/>
  <c r="S11" i="4"/>
  <c r="F11" i="4"/>
  <c r="S10" i="4"/>
  <c r="T10" i="4" s="1"/>
  <c r="R10" i="4"/>
  <c r="Q10" i="4"/>
  <c r="P10" i="4"/>
  <c r="O10" i="4"/>
  <c r="O9" i="4" s="1"/>
  <c r="O8" i="4" s="1"/>
  <c r="O21" i="4" s="1"/>
  <c r="O34" i="4" s="1"/>
  <c r="N10" i="4"/>
  <c r="M10" i="4"/>
  <c r="L10" i="4"/>
  <c r="K10" i="4"/>
  <c r="K9" i="4" s="1"/>
  <c r="K8" i="4" s="1"/>
  <c r="K21" i="4" s="1"/>
  <c r="K34" i="4" s="1"/>
  <c r="J10" i="4"/>
  <c r="I10" i="4"/>
  <c r="H10" i="4"/>
  <c r="G10" i="4"/>
  <c r="G9" i="4" s="1"/>
  <c r="G8" i="4" s="1"/>
  <c r="G21" i="4" s="1"/>
  <c r="G34" i="4" s="1"/>
  <c r="E10" i="4"/>
  <c r="D10" i="4"/>
  <c r="F10" i="4" s="1"/>
  <c r="R9" i="4"/>
  <c r="Q9" i="4"/>
  <c r="P9" i="4"/>
  <c r="P8" i="4" s="1"/>
  <c r="P21" i="4" s="1"/>
  <c r="P34" i="4" s="1"/>
  <c r="N9" i="4"/>
  <c r="M9" i="4"/>
  <c r="L9" i="4"/>
  <c r="L8" i="4" s="1"/>
  <c r="L21" i="4" s="1"/>
  <c r="L34" i="4" s="1"/>
  <c r="J9" i="4"/>
  <c r="I9" i="4"/>
  <c r="H9" i="4"/>
  <c r="H8" i="4" s="1"/>
  <c r="H21" i="4" s="1"/>
  <c r="H34" i="4" s="1"/>
  <c r="E9" i="4"/>
  <c r="D9" i="4"/>
  <c r="D8" i="4" s="1"/>
  <c r="R8" i="4"/>
  <c r="R21" i="4" s="1"/>
  <c r="Q8" i="4"/>
  <c r="Q21" i="4" s="1"/>
  <c r="Q34" i="4" s="1"/>
  <c r="N8" i="4"/>
  <c r="N21" i="4" s="1"/>
  <c r="N34" i="4" s="1"/>
  <c r="M8" i="4"/>
  <c r="M21" i="4" s="1"/>
  <c r="M34" i="4" s="1"/>
  <c r="J8" i="4"/>
  <c r="J21" i="4" s="1"/>
  <c r="I8" i="4"/>
  <c r="I21" i="4" s="1"/>
  <c r="I34" i="4" s="1"/>
  <c r="E8" i="4"/>
  <c r="E21" i="4" s="1"/>
  <c r="E34" i="4" s="1"/>
  <c r="J34" i="4" l="1"/>
  <c r="R34" i="4"/>
  <c r="T25" i="4"/>
  <c r="F8" i="4"/>
  <c r="F21" i="4" s="1"/>
  <c r="F34" i="4" s="1"/>
  <c r="D21" i="4"/>
  <c r="T26" i="4"/>
  <c r="F9" i="4"/>
  <c r="S9" i="4"/>
  <c r="S23" i="4"/>
  <c r="D25" i="4"/>
  <c r="D23" i="4" s="1"/>
  <c r="D32" i="4" s="1"/>
  <c r="T9" i="4" l="1"/>
  <c r="S8" i="4"/>
  <c r="T23" i="4"/>
  <c r="S32" i="4"/>
  <c r="T32" i="4" s="1"/>
  <c r="D34" i="4"/>
  <c r="T8" i="4" l="1"/>
  <c r="S21" i="4"/>
  <c r="S34" i="4" l="1"/>
  <c r="T34" i="4" s="1"/>
  <c r="T21" i="4"/>
  <c r="V11" i="1" l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V83" i="1"/>
  <c r="U83" i="1"/>
  <c r="T83" i="1"/>
  <c r="R83" i="1"/>
  <c r="Q83" i="1"/>
  <c r="P83" i="1"/>
  <c r="N83" i="1"/>
  <c r="M83" i="1"/>
  <c r="L83" i="1"/>
  <c r="K83" i="1"/>
  <c r="J83" i="1"/>
  <c r="I83" i="1"/>
  <c r="H83" i="1"/>
  <c r="G83" i="1"/>
  <c r="F83" i="1"/>
  <c r="E83" i="1"/>
  <c r="D83" i="1"/>
  <c r="C83" i="1"/>
  <c r="V37" i="1"/>
  <c r="U37" i="1"/>
  <c r="T37" i="1"/>
  <c r="R37" i="1"/>
  <c r="Q37" i="1"/>
  <c r="P37" i="1"/>
  <c r="N37" i="1"/>
  <c r="M37" i="1"/>
  <c r="L37" i="1"/>
  <c r="K37" i="1"/>
  <c r="J37" i="1"/>
  <c r="I37" i="1"/>
  <c r="H37" i="1"/>
  <c r="G37" i="1"/>
  <c r="F37" i="1"/>
  <c r="E37" i="1"/>
  <c r="D37" i="1"/>
  <c r="C37" i="1"/>
  <c r="V86" i="1"/>
  <c r="V96" i="1" s="1"/>
  <c r="U86" i="1"/>
  <c r="T86" i="1"/>
  <c r="R86" i="1"/>
  <c r="Q86" i="1"/>
  <c r="P86" i="1"/>
  <c r="N86" i="1"/>
  <c r="M86" i="1"/>
  <c r="L86" i="1"/>
  <c r="L96" i="1" s="1"/>
  <c r="K86" i="1"/>
  <c r="J86" i="1"/>
  <c r="I86" i="1"/>
  <c r="I96" i="1" s="1"/>
  <c r="H86" i="1"/>
  <c r="H96" i="1" s="1"/>
  <c r="G86" i="1"/>
  <c r="F86" i="1"/>
  <c r="E86" i="1"/>
  <c r="E96" i="1" s="1"/>
  <c r="D86" i="1"/>
  <c r="D96" i="1" s="1"/>
  <c r="C86" i="1"/>
  <c r="C96" i="1" l="1"/>
  <c r="G96" i="1"/>
  <c r="K96" i="1"/>
  <c r="P96" i="1"/>
  <c r="U96" i="1"/>
  <c r="R96" i="1"/>
  <c r="F96" i="1"/>
  <c r="J96" i="1"/>
  <c r="N96" i="1"/>
  <c r="M96" i="1"/>
  <c r="Q96" i="1"/>
  <c r="T96" i="1"/>
</calcChain>
</file>

<file path=xl/sharedStrings.xml><?xml version="1.0" encoding="utf-8"?>
<sst xmlns="http://schemas.openxmlformats.org/spreadsheetml/2006/main" count="534" uniqueCount="401">
  <si>
    <t>Entidad/Proyecto/ObjetoGasto/Fuente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</si>
  <si>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</si>
  <si>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</si>
  <si>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</si>
  <si>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</si>
  <si>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</si>
  <si>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</si>
  <si>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</si>
  <si>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</si>
  <si>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</si>
  <si>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</si>
  <si>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</si>
  <si>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</si>
  <si>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</si>
  <si>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</si>
  <si>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</si>
  <si>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</si>
  <si>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</si>
  <si>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</si>
  <si>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</si>
  <si>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</si>
  <si>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TOTAL</t>
  </si>
  <si>
    <t>0228-01  UNIDAD ADMINISTRATIVA ESPECIAL DE SERVIC</t>
  </si>
  <si>
    <t>000000000000000000228  0228 - Programa Funcionamiento - UNIDAD ADMINISTRA</t>
  </si>
  <si>
    <t>1310101010101    Sueldo básico</t>
  </si>
  <si>
    <t>1310101010104    Gastos de representación</t>
  </si>
  <si>
    <t>1310101010105    Horas extras, dominicales, festivos, recargo noctu</t>
  </si>
  <si>
    <t>1310101010106    Auxilio de transporte</t>
  </si>
  <si>
    <t>1310101010107    Subsidio de alimentación</t>
  </si>
  <si>
    <t>1310101010108    Bonificación por servicios prestados</t>
  </si>
  <si>
    <t>1310101010110    Prima de navidad</t>
  </si>
  <si>
    <t>1310101010111    Prima de vacaciones</t>
  </si>
  <si>
    <t>1310101010201    Prima de antigüedad</t>
  </si>
  <si>
    <t>1310101010202    Prima técnica</t>
  </si>
  <si>
    <t>1310101010203    Prima semestral</t>
  </si>
  <si>
    <t>1310101020101    Aportes a la seguridad social en pensiones pública</t>
  </si>
  <si>
    <t>1310101020102    Aportes a la seguridad social en pensiones privada</t>
  </si>
  <si>
    <t>1310101020201    Aportes a la seguridad social en salud pública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</si>
  <si>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</si>
  <si>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</si>
  <si>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</si>
  <si>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</si>
  <si>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1310101020501    Aportes generales al sistema de riesgos laborales</t>
  </si>
  <si>
    <t>1310101020601    Aportes al ICBF de funcionarios</t>
  </si>
  <si>
    <t>1310101020701    Aportes al SENA de funcionarios</t>
  </si>
  <si>
    <t>13101010301      Indemnización por vacaciones</t>
  </si>
  <si>
    <t>13101010302      Bonificación por recreación</t>
  </si>
  <si>
    <t>13101010305      Reconocimiento por permanencia en el servicio públ</t>
  </si>
  <si>
    <t>13101010306      Prima secretarial</t>
  </si>
  <si>
    <t>1310201010103    Maquinaria para uso general</t>
  </si>
  <si>
    <t>1310201010105    Maquinaria de oficina, contabilidad e informática</t>
  </si>
  <si>
    <t>1310202010104    Bebidas</t>
  </si>
  <si>
    <t>1310202010105    Artículos textiles (excepto prendas de vestir)</t>
  </si>
  <si>
    <t>1310202010106    Dotación (prendas de vestir y calzado)</t>
  </si>
  <si>
    <t>1310202010202    Pasta o pulpa, papel y productos de papel; impreso</t>
  </si>
  <si>
    <t>1310202010203    Productos de hornos de coque, de refinación de pet</t>
  </si>
  <si>
    <t>1310202010205    Otros productos químicos; fibras artificiales (o f</t>
  </si>
  <si>
    <t>1310202010206    Productos de caucho y plástico</t>
  </si>
  <si>
    <t>1310202010207    Vidrio y productos de vidrio y otros productos no</t>
  </si>
  <si>
    <t>1310202010208    Muebles; otros bienes transportables n.c.p.</t>
  </si>
  <si>
    <t>1310202010302    Productos metálicos elaborados (excepto maquinaria</t>
  </si>
  <si>
    <t>1310202020102    Servicios de transporte de pasajeros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</si>
  <si>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</si>
  <si>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</si>
  <si>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</si>
  <si>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</si>
  <si>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</si>
  <si>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131020202020111  Servicios de administración de fondos de pensiones</t>
  </si>
  <si>
    <t>131020202020112  Otros servicios de seguros distintos de los seguro</t>
  </si>
  <si>
    <t>131020202020201  Servicios de alquiler o arrendamiento con o sin op</t>
  </si>
  <si>
    <t>131020202030201  Servicios de documentación y certificación jurídic</t>
  </si>
  <si>
    <t>131020202030202  Servicios de arbitraje y conciliación</t>
  </si>
  <si>
    <t>131020202030203  Otros servicios jurídicos n.c.p.</t>
  </si>
  <si>
    <t>131020202030301  Servicios de consultoría en administración y servi</t>
  </si>
  <si>
    <t>131020202030306  Servicios de arquitectura, servicios de planeación</t>
  </si>
  <si>
    <t>131020202030313  Otros servicios profesionales y técnicos n.c.p.</t>
  </si>
  <si>
    <t>131020202030401  Servicios de telefonía fija</t>
  </si>
  <si>
    <t>131020202030402  Servicios de telecomunicaciones móviles</t>
  </si>
  <si>
    <t>131020202030408  Servicios de transmisión</t>
  </si>
  <si>
    <t>131020202030501  Servicios de protección (guardas de seguridad)</t>
  </si>
  <si>
    <t>131020202030502  Servicios de limpieza general</t>
  </si>
  <si>
    <t>131020202030604  Servicios de mantenimiento y reparación de maquina</t>
  </si>
  <si>
    <t>131020202030605  Servicios de mantenimiento y reparación de otra ma</t>
  </si>
  <si>
    <t>131020202030611  Servicios de mantenimiento y reparación de ascenso</t>
  </si>
  <si>
    <t>131020202030612  Servicios de reparación de otros bienes</t>
  </si>
  <si>
    <t>131020202030702  Servicios de impresión</t>
  </si>
  <si>
    <t>131020202040101  Energía</t>
  </si>
  <si>
    <t>131020202040102  Acueducto y alcantarillado</t>
  </si>
  <si>
    <t>131020202040103  Aseo</t>
  </si>
  <si>
    <t>131020202040104  Gas</t>
  </si>
  <si>
    <t>13102020205      Viáticos y gastos de viaje</t>
  </si>
  <si>
    <t>13102020206      Capacitación</t>
  </si>
  <si>
    <t>13102020207      Bienestar e incentivos</t>
  </si>
  <si>
    <t>13102020208      Salud ocupacional</t>
  </si>
  <si>
    <t>13105010204      Servicio de alumbrado público</t>
  </si>
  <si>
    <t>131050701        Sentencias</t>
  </si>
  <si>
    <t>133011502130130001109  1109 - Manejo integral de residuos sólidos en el D</t>
  </si>
  <si>
    <t>133011502130132001048  1048 - Gestión para la ampliación y modernización</t>
  </si>
  <si>
    <t>133011503190148001045  1045 - Gestión para la eficiencia energética del s</t>
  </si>
  <si>
    <t>133011507420185001042  1042 - Fortalecimiento institucional en la gestión</t>
  </si>
  <si>
    <t>133011601010000007660  Mejoramiento Subvenciones y ayudas para dar acceso</t>
  </si>
  <si>
    <t>133011602370000007644  Ampliación Gestión para la planeación, ampliación</t>
  </si>
  <si>
    <t>133011602380000007569  Transformación Gestión integral de residuos sólido</t>
  </si>
  <si>
    <t>133011603450000007652  Fortalecimiento gestión para la eficiencia energét</t>
  </si>
  <si>
    <t>133011605560000007628  Fortalecimiento efectivo en la gestión institucion</t>
  </si>
  <si>
    <t xml:space="preserve">INVERSION DIRECTA </t>
  </si>
  <si>
    <t xml:space="preserve">ADQUISICION DE BIENES Y SERVICIOS </t>
  </si>
  <si>
    <t xml:space="preserve">GASTOS DE PERSONAL </t>
  </si>
  <si>
    <t xml:space="preserve">GASTOS </t>
  </si>
  <si>
    <t>SISTEMA DE PRESUPUESTO DISTRITAL - BOGDATA</t>
  </si>
  <si>
    <t>EJECUCION PRESUPUESTAL</t>
  </si>
  <si>
    <t>SECRETARIA DE HACIENDA - DIRECCION DISTRITAL DE PRESUPUESTO</t>
  </si>
  <si>
    <t>INFORME DE EJECUCION DEL PRESUPUESTO DE GASTOS E INVERSIONES</t>
  </si>
  <si>
    <t>SANDRA RUIZ MEDELLIN</t>
  </si>
  <si>
    <t>RESPONSABLE DEL PRESUPUESTO</t>
  </si>
  <si>
    <t>CC No. 5237713</t>
  </si>
  <si>
    <t>Teléfono: 3580400</t>
  </si>
  <si>
    <t>LUZ AMANDA CAMACHO SANCHEZ</t>
  </si>
  <si>
    <t>ORDENADOR DEL GASTO</t>
  </si>
  <si>
    <t>CC No. 51816415 DE BOGOTÁ</t>
  </si>
  <si>
    <t>ENTIDAD:                                          228 - UNIDAD ADMINISTRATIVA ESPECIAL DE SERVICIOS PÚBLICOS</t>
  </si>
  <si>
    <t>UNIDAD EJECUTORA:                      01 - UNIDAD 01</t>
  </si>
  <si>
    <t>TRANSFERENCIAS CORRIENTES DE FUNCIONAMIENTO</t>
  </si>
  <si>
    <t>MES:                                                                                           OCTUBRE                                                                                           SEPTIEMBRE</t>
  </si>
  <si>
    <t>VIGENCIA FISCAL:                                                                            2020</t>
  </si>
  <si>
    <t>INFORME DE EJECUCION RESERVAS PRESUPUESTALES</t>
  </si>
  <si>
    <t>MES:                                                            OCTUBRE</t>
  </si>
  <si>
    <t>VIGENCIA FISCAL:                                               2020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</si>
  <si>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</si>
  <si>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</si>
  <si>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</si>
  <si>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</si>
  <si>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</si>
  <si>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</si>
  <si>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</si>
  <si>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</si>
  <si>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</si>
  <si>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</si>
  <si>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</si>
  <si>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2020</t>
  </si>
  <si>
    <t>1</t>
  </si>
  <si>
    <t>TOTALES</t>
  </si>
  <si>
    <t>13</t>
  </si>
  <si>
    <t>GASTOS</t>
  </si>
  <si>
    <t>131</t>
  </si>
  <si>
    <t>GASTOS DE FUNCIONAMIENTO</t>
  </si>
  <si>
    <t>13102</t>
  </si>
  <si>
    <t>Adquisición de bienes y servicios</t>
  </si>
  <si>
    <t>1310202</t>
  </si>
  <si>
    <t>Adquisiciones diferentes de activos no financieros</t>
  </si>
  <si>
    <t>131020201</t>
  </si>
  <si>
    <t>Materiales y suministros</t>
  </si>
  <si>
    <t>13102020101</t>
  </si>
  <si>
    <t>Productos alimenticios, bebidas y tabaco; textiles, prendas de vestir y productos de cuero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</si>
  <si>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</si>
  <si>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</si>
  <si>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</si>
  <si>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</si>
  <si>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1310202010203</t>
  </si>
  <si>
    <t>Productos de hornos de coque, de refinación de petróleo y combustible</t>
  </si>
  <si>
    <t>1310202010206</t>
  </si>
  <si>
    <t>Productos de caucho y plástico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</si>
  <si>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</si>
  <si>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</si>
  <si>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</si>
  <si>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</si>
  <si>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</si>
  <si>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</si>
  <si>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</si>
  <si>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</si>
  <si>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</si>
  <si>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</si>
  <si>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</si>
  <si>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</si>
  <si>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131020202020108</t>
  </si>
  <si>
    <t>Servicios de seguros contra incendio, terremoto o sustracción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</si>
  <si>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</si>
  <si>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</si>
  <si>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</si>
  <si>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</si>
  <si>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</si>
  <si>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</si>
  <si>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</si>
  <si>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</si>
  <si>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131020202030203</t>
  </si>
  <si>
    <t>Otros servicios jurídicos n.c.p.</t>
  </si>
  <si>
    <t>1310202020303</t>
  </si>
  <si>
    <t>Otros servicios profesionales, científicos y técnicos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</si>
  <si>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</si>
  <si>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</si>
  <si>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</si>
  <si>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</si>
  <si>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</si>
  <si>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</si>
  <si>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</si>
  <si>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</si>
  <si>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131020202030408</t>
  </si>
  <si>
    <t>Servicios de transmisión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</si>
  <si>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</si>
  <si>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</si>
  <si>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</si>
  <si>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</si>
  <si>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</si>
  <si>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</si>
  <si>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</si>
  <si>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</si>
  <si>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</si>
  <si>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</si>
  <si>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131020202030611</t>
  </si>
  <si>
    <t>Servicios de mantenimiento y reparación de ascensores y escaleras mecánicas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</si>
  <si>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</si>
  <si>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</si>
  <si>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</si>
  <si>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</si>
  <si>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</si>
  <si>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</si>
  <si>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</si>
  <si>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</si>
  <si>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</si>
  <si>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</si>
  <si>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</si>
  <si>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</si>
  <si>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13102020207</t>
  </si>
  <si>
    <t>Bienestar e incentivos</t>
  </si>
  <si>
    <t>13102020208</t>
  </si>
  <si>
    <t>Salud ocupacional</t>
  </si>
  <si>
    <t>133</t>
  </si>
  <si>
    <t>INVERSION</t>
  </si>
  <si>
    <t>13301</t>
  </si>
  <si>
    <t>DIRECTA</t>
  </si>
  <si>
    <t>1330115</t>
  </si>
  <si>
    <t>BOGOTÁ MEJOR PARA TODOS</t>
  </si>
  <si>
    <t>133011502</t>
  </si>
  <si>
    <t>PILAR DEMOCRACIA URBANA</t>
  </si>
  <si>
    <t>13301150213</t>
  </si>
  <si>
    <t>INFRAESTRUCTURA PARA EL DESARROLLO DEL HÁBITAT</t>
  </si>
  <si>
    <t>133011502130130</t>
  </si>
  <si>
    <t>130 - GESTIÓN INTEGRAL DE RESIDUOS SÓLIDOS ORIENTADA AL APROVECHAMIENTO</t>
  </si>
  <si>
    <t>133011502130130001109</t>
  </si>
  <si>
    <t>1109 - Gestión integral de residuos sólidos orientada al aprovechamiento</t>
  </si>
  <si>
    <t>1030400981</t>
  </si>
  <si>
    <t>Contratación de personal para el apoyo a la gestión</t>
  </si>
  <si>
    <t>1010105330</t>
  </si>
  <si>
    <t>Construcción, demolición, adecuación, estabilización de equipamientos o infraestructuras para la gestión integral de residuos sólidos y/o lixiviados</t>
  </si>
  <si>
    <t>1010200270</t>
  </si>
  <si>
    <t>Adquisición de predios</t>
  </si>
  <si>
    <t>1020600892</t>
  </si>
  <si>
    <t>Adquisición de servicios de transporte para apoyar el desarrollo de las labores de los proyectos de la entidad</t>
  </si>
  <si>
    <t>1020601333</t>
  </si>
  <si>
    <t>Vigilancia</t>
  </si>
  <si>
    <t>1030101690</t>
  </si>
  <si>
    <t>Gastos de divulgación institucional</t>
  </si>
  <si>
    <t>1050200510</t>
  </si>
  <si>
    <t>Operación, administración y mantenimiento del centro de reciclaje la alquería; reuniones itinerantes</t>
  </si>
  <si>
    <t>1050300060</t>
  </si>
  <si>
    <t>Interventoría a la prestación del servicio relacionado con la gestión de residuos solidos</t>
  </si>
  <si>
    <t>1050300120</t>
  </si>
  <si>
    <t>Pago de actividades relacionadas con la gestión integral de residuos, no cubiertas en la tarifa regulada del servicio público de aseo</t>
  </si>
  <si>
    <t>1050300130</t>
  </si>
  <si>
    <t>Interventoria a las actividades de las obligaciones de hacer</t>
  </si>
  <si>
    <t>1010105480</t>
  </si>
  <si>
    <t>Prestación del servicio público de aseo</t>
  </si>
  <si>
    <t>1030200121</t>
  </si>
  <si>
    <t>Plan gestión social reciclaje</t>
  </si>
  <si>
    <t>1020301290</t>
  </si>
  <si>
    <t>1010301221</t>
  </si>
  <si>
    <t>Atención a las actividades de las obligaciones de hacer</t>
  </si>
  <si>
    <t>133011502130132</t>
  </si>
  <si>
    <t>132 - GESTIÓN PARA LOS SERVICIOS FUNERARIOS DISTRITALES</t>
  </si>
  <si>
    <t>133011502130132001048</t>
  </si>
  <si>
    <t>1048 - Gestión para la ampliación y modernización de los servicios funerarios prestados en los cementerios de propiedad del Distrito Capital</t>
  </si>
  <si>
    <t>1030400651</t>
  </si>
  <si>
    <t>Personal de apoyo para gestión de servicios funerarios</t>
  </si>
  <si>
    <t>1020300110</t>
  </si>
  <si>
    <t>Equipos, materiales, suministros y servicios para el proceso de gestión</t>
  </si>
  <si>
    <t>1050300010</t>
  </si>
  <si>
    <t>Interventoría de la concesión de cementerios</t>
  </si>
  <si>
    <t>1010100960</t>
  </si>
  <si>
    <t>Construcción, demolición y adecuación de equipamientos de servicios funerarios</t>
  </si>
  <si>
    <t>1020602502</t>
  </si>
  <si>
    <t>Subsidios para servicios funerarios</t>
  </si>
  <si>
    <t>133011503</t>
  </si>
  <si>
    <t>PILAR CONSTRUCCIÓN DE COMUNIDAD Y CULTURA CIUDADANA</t>
  </si>
  <si>
    <t>13301150319</t>
  </si>
  <si>
    <t>SEGURIDAD Y CONVIVENCIA PARA TODOS</t>
  </si>
  <si>
    <t>133011503190148</t>
  </si>
  <si>
    <t>148 - SEGURIDAD Y CONVIVENCIA PARA BOGOTÁ</t>
  </si>
  <si>
    <t>133011503190148001045</t>
  </si>
  <si>
    <t>1045 - Gestión para la eficiencia energética del servicio de alumbrado público</t>
  </si>
  <si>
    <t>1030400761</t>
  </si>
  <si>
    <t>Personal de apoyo para la gestión del alumbrado público</t>
  </si>
  <si>
    <t>1050300020</t>
  </si>
  <si>
    <t>Interventoría a la prestación del servicio de alumbrado público</t>
  </si>
  <si>
    <t>133011507</t>
  </si>
  <si>
    <t>EJE TRANSVERSAL GOBIERNO LEGÍTIMO, FORTALECIMIENTO LOCAL Y EFICIENCIA</t>
  </si>
  <si>
    <t>13301150742</t>
  </si>
  <si>
    <t>TRANSPARENCIA, GESTIÓN PÚBLICA Y SERVICIO A LA CIUDADANÍA</t>
  </si>
  <si>
    <t>133011507420185</t>
  </si>
  <si>
    <t>185 - FORTALECIMIENTO A LA GESTIÓN PÚBLICA EFECTIVA Y EFICIENTE</t>
  </si>
  <si>
    <t>133011507420185001042</t>
  </si>
  <si>
    <t>1042 - Fortalecimiento institucional en la gestión pública</t>
  </si>
  <si>
    <t>1020300500</t>
  </si>
  <si>
    <t>Compras equipo, licencias y software</t>
  </si>
  <si>
    <t>1020400070</t>
  </si>
  <si>
    <t>Gastos mantenimiento preventivo y correctivo de la infraestructura tecnológica y arrendamiento de equipos</t>
  </si>
  <si>
    <t>1020600882</t>
  </si>
  <si>
    <t>Adquisición de servicios de aseo y cafetería para los proyectos de la entidad</t>
  </si>
  <si>
    <t>EJECUCION DE PRESUPUESTO RENTAS E INGRESOS</t>
  </si>
  <si>
    <t>ENTIDAD:                                    228 - UNIDAD ADMINISTRATIVA ESPECIAL DE SERVICIOS PÚBLICOS</t>
  </si>
  <si>
    <t>MES:                                                                                   OCTUBRE</t>
  </si>
  <si>
    <t>UNIDAD EJECUTORA:               01 - UNIDAD 01</t>
  </si>
  <si>
    <t>VIGENCIA FISCAL:                                                                    2020</t>
  </si>
  <si>
    <t>Ce.gestores / Pos.presupuestarias</t>
  </si>
  <si>
    <t>Aprop. Inicial</t>
  </si>
  <si>
    <t>Modificac. Acumulado</t>
  </si>
  <si>
    <t>Recaudo Mes</t>
  </si>
  <si>
    <t>Recaudo Acumulado</t>
  </si>
  <si>
    <t>Saldo por Recaudar</t>
  </si>
  <si>
    <t>% Recaud.</t>
  </si>
  <si>
    <t>Reconocimiento Mes</t>
  </si>
  <si>
    <t>Reconon. Acumulado</t>
  </si>
  <si>
    <t>Saldo Pdte Reconocer</t>
  </si>
  <si>
    <t>% Ej. Ppto</t>
  </si>
  <si>
    <t xml:space="preserve">0228-01  UNIDAD ADMINISTRATIVA ESPECIAL DE SERVICIOS PUBLICOS </t>
  </si>
  <si>
    <t>12102040109                         Multas no especificadas en otro numeral rentístico</t>
  </si>
  <si>
    <t>12102050101010201          Servicios de alquiler o arrendamiento con o sin op</t>
  </si>
  <si>
    <t>12102050101010301          Servicios de oficinas centrales</t>
  </si>
  <si>
    <t>121020501010104               Servicios Funerarios, de Cremación y Sepultura</t>
  </si>
  <si>
    <t>124030202                              Superávit fiscal de ingresos de destinación especí</t>
  </si>
  <si>
    <t>124030302                              Superávit fiscal no incorporado de ingresos de des</t>
  </si>
  <si>
    <t>124030303                             Superávit fiscal no incorporado de ingresos de lib</t>
  </si>
  <si>
    <t>124050203                             Recursos propios con destinación específica</t>
  </si>
  <si>
    <t>124050204                             Recursos propios de libre destinación</t>
  </si>
  <si>
    <t>12409                                       REINTEGROS</t>
  </si>
  <si>
    <t>1250101                                  Vigencia</t>
  </si>
  <si>
    <t>Reservas Presupuestales</t>
  </si>
  <si>
    <t>Presupuesto de Rentas e Ingresos</t>
  </si>
  <si>
    <t>Entidad: UNIDAD ADMINISTRATIVA ESPECIAL DE SERVICIOS PUBLICOS - UAESP</t>
  </si>
  <si>
    <t>Vigencia fiscal 2020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</si>
  <si>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</si>
  <si>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</si>
  <si>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</si>
  <si>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</si>
  <si>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</si>
  <si>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</si>
  <si>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</si>
  <si>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</si>
  <si>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</si>
  <si>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</si>
  <si>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</si>
  <si>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</si>
  <si>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</si>
  <si>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</si>
  <si>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</si>
  <si>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</si>
  <si>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</si>
  <si>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</si>
  <si>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</si>
  <si>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</si>
  <si>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</si>
  <si>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</si>
  <si>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</si>
  <si>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</si>
  <si>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</si>
  <si>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</si>
  <si>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</si>
  <si>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</si>
  <si>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</si>
  <si>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</si>
  <si>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</si>
  <si>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</si>
  <si>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</si>
  <si>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</si>
  <si>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</si>
  <si>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</si>
  <si>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</si>
  <si>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</si>
  <si>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t>Rendimientos provenientes de Recursos de Destinación Específica</t>
  </si>
  <si>
    <t>2-4-3-02</t>
  </si>
  <si>
    <t>Rendimientos provenientes de Recursos de Libre Destinación</t>
  </si>
  <si>
    <t>2-4-3-03</t>
  </si>
  <si>
    <t>Rendimientos Financieros Estampilla UD</t>
  </si>
  <si>
    <t>2-2-4</t>
  </si>
  <si>
    <t>Aportes  Distrito</t>
  </si>
  <si>
    <t>2-2-4-01</t>
  </si>
  <si>
    <t>Aporte Ordinario</t>
  </si>
  <si>
    <t>2-2-4-02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</si>
  <si>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</si>
  <si>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</si>
  <si>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</si>
  <si>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</si>
  <si>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</si>
  <si>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</si>
  <si>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</si>
  <si>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</si>
  <si>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</si>
  <si>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</si>
  <si>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</si>
  <si>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</si>
  <si>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>Ordenador del Gasto</t>
  </si>
  <si>
    <r>
      <rPr>
        <vertAlign val="superscript"/>
        <sz val="11"/>
        <color indexed="8"/>
        <rFont val="Calibri"/>
        <family val="2"/>
      </rPr>
      <t>1, 2 y 3/</t>
    </r>
    <r>
      <rPr>
        <sz val="11"/>
        <color theme="1"/>
        <rFont val="Calibri"/>
        <family val="2"/>
        <scheme val="minor"/>
      </rPr>
      <t xml:space="preserve"> Los datos deben coincidir con el Informe de Ejecución de Reservas Presupuestales del sistema PREDIS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</si>
</sst>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_);_(* \(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164" fontId="0" fillId="33" borderId="10" xfId="1" applyNumberFormat="1" applyFont="1" applyFill="1" applyBorder="1"/>
    <xf numFmtId="0" fontId="0" fillId="33" borderId="0" xfId="0" applyFill="1"/>
    <xf numFmtId="0" fontId="16" fillId="33" borderId="11" xfId="0" applyFont="1" applyFill="1" applyBorder="1"/>
    <xf numFmtId="164" fontId="16" fillId="33" borderId="12" xfId="1" applyNumberFormat="1" applyFont="1" applyFill="1" applyBorder="1"/>
    <xf numFmtId="0" fontId="16" fillId="33" borderId="12" xfId="0" applyFont="1" applyFill="1" applyBorder="1"/>
    <xf numFmtId="164" fontId="0" fillId="33" borderId="12" xfId="1" applyNumberFormat="1" applyFont="1" applyFill="1" applyBorder="1"/>
    <xf numFmtId="0" fontId="0" fillId="33" borderId="12" xfId="0" applyFill="1" applyBorder="1"/>
    <xf numFmtId="0" fontId="16" fillId="33" borderId="0" xfId="0" applyFont="1" applyFill="1" applyBorder="1" applyAlignment="1">
      <alignment vertical="center" wrapText="1"/>
    </xf>
    <xf numFmtId="0" fontId="16" fillId="33" borderId="14" xfId="0" applyFont="1" applyFill="1" applyBorder="1"/>
    <xf numFmtId="164" fontId="16" fillId="33" borderId="15" xfId="1" applyNumberFormat="1" applyFont="1" applyFill="1" applyBorder="1"/>
    <xf numFmtId="0" fontId="16" fillId="33" borderId="15" xfId="0" applyFont="1" applyFill="1" applyBorder="1"/>
    <xf numFmtId="164" fontId="0" fillId="33" borderId="15" xfId="1" applyNumberFormat="1" applyFont="1" applyFill="1" applyBorder="1"/>
    <xf numFmtId="0" fontId="0" fillId="33" borderId="15" xfId="0" applyFill="1" applyBorder="1"/>
    <xf numFmtId="0" fontId="16" fillId="33" borderId="0" xfId="0" applyFont="1" applyFill="1"/>
    <xf numFmtId="0" fontId="16" fillId="33" borderId="10" xfId="0" applyFont="1" applyFill="1" applyBorder="1"/>
    <xf numFmtId="164" fontId="16" fillId="33" borderId="10" xfId="1" applyNumberFormat="1" applyFont="1" applyFill="1" applyBorder="1"/>
    <xf numFmtId="0" fontId="0" fillId="33" borderId="10" xfId="0" applyFill="1" applyBorder="1"/>
    <xf numFmtId="43" fontId="16" fillId="33" borderId="10" xfId="1" applyFont="1" applyFill="1" applyBorder="1"/>
    <xf numFmtId="10" fontId="16" fillId="33" borderId="10" xfId="1" applyNumberFormat="1" applyFont="1" applyFill="1" applyBorder="1"/>
    <xf numFmtId="164" fontId="0" fillId="33" borderId="0" xfId="1" applyNumberFormat="1" applyFont="1" applyFill="1"/>
    <xf numFmtId="43" fontId="0" fillId="33" borderId="0" xfId="1" applyFont="1" applyFill="1"/>
    <xf numFmtId="164" fontId="18" fillId="33" borderId="0" xfId="1" applyNumberFormat="1" applyFont="1" applyFill="1"/>
    <xf numFmtId="164" fontId="19" fillId="33" borderId="0" xfId="1" applyNumberFormat="1" applyFont="1" applyFill="1"/>
    <xf numFmtId="0" fontId="19" fillId="33" borderId="0" xfId="0" applyFont="1" applyFill="1"/>
    <xf numFmtId="0" fontId="21" fillId="33" borderId="0" xfId="0" applyFont="1" applyFill="1"/>
    <xf numFmtId="0" fontId="21" fillId="33" borderId="17" xfId="0" applyFont="1" applyFill="1" applyBorder="1" applyAlignment="1">
      <alignment horizontal="center" vertical="center" wrapText="1"/>
    </xf>
    <xf numFmtId="2" fontId="0" fillId="33" borderId="10" xfId="0" applyNumberFormat="1" applyFill="1" applyBorder="1"/>
    <xf numFmtId="2" fontId="16" fillId="33" borderId="10" xfId="0" applyNumberFormat="1" applyFont="1" applyFill="1" applyBorder="1"/>
    <xf numFmtId="2" fontId="16" fillId="33" borderId="10" xfId="1" applyNumberFormat="1" applyFont="1" applyFill="1" applyBorder="1"/>
    <xf numFmtId="0" fontId="16" fillId="33" borderId="0" xfId="0" applyFont="1" applyFill="1" applyAlignment="1">
      <alignment wrapText="1"/>
    </xf>
    <xf numFmtId="0" fontId="23" fillId="33" borderId="10" xfId="0" applyFont="1" applyFill="1" applyBorder="1"/>
    <xf numFmtId="164" fontId="23" fillId="33" borderId="10" xfId="1" applyNumberFormat="1" applyFont="1" applyFill="1" applyBorder="1" applyAlignment="1">
      <alignment horizontal="center" vertical="center" wrapText="1"/>
    </xf>
    <xf numFmtId="0" fontId="23" fillId="33" borderId="0" xfId="0" applyFont="1" applyFill="1"/>
    <xf numFmtId="164" fontId="23" fillId="33" borderId="10" xfId="1" applyNumberFormat="1" applyFont="1" applyFill="1" applyBorder="1" applyAlignment="1">
      <alignment horizontal="right"/>
    </xf>
    <xf numFmtId="4" fontId="23" fillId="33" borderId="10" xfId="0" applyNumberFormat="1" applyFont="1" applyFill="1" applyBorder="1" applyAlignment="1">
      <alignment horizontal="right"/>
    </xf>
    <xf numFmtId="0" fontId="24" fillId="33" borderId="10" xfId="0" applyFont="1" applyFill="1" applyBorder="1"/>
    <xf numFmtId="164" fontId="24" fillId="33" borderId="10" xfId="1" applyNumberFormat="1" applyFont="1" applyFill="1" applyBorder="1" applyAlignment="1">
      <alignment horizontal="right"/>
    </xf>
    <xf numFmtId="4" fontId="24" fillId="33" borderId="10" xfId="0" applyNumberFormat="1" applyFont="1" applyFill="1" applyBorder="1" applyAlignment="1">
      <alignment horizontal="right"/>
    </xf>
    <xf numFmtId="0" fontId="24" fillId="33" borderId="0" xfId="0" applyFont="1" applyFill="1"/>
    <xf numFmtId="164" fontId="24" fillId="33" borderId="0" xfId="1" applyNumberFormat="1" applyFont="1" applyFill="1"/>
    <xf numFmtId="0" fontId="23" fillId="33" borderId="12" xfId="0" applyFont="1" applyFill="1" applyBorder="1" applyAlignment="1">
      <alignment horizontal="center"/>
    </xf>
    <xf numFmtId="0" fontId="23" fillId="33" borderId="0" xfId="0" applyFont="1" applyFill="1" applyAlignment="1">
      <alignment horizontal="center"/>
    </xf>
    <xf numFmtId="0" fontId="25" fillId="33" borderId="0" xfId="0" applyFont="1" applyFill="1" applyAlignment="1">
      <alignment horizontal="center"/>
    </xf>
    <xf numFmtId="164" fontId="26" fillId="33" borderId="0" xfId="1" applyNumberFormat="1" applyFont="1" applyFill="1"/>
    <xf numFmtId="0" fontId="26" fillId="33" borderId="0" xfId="0" applyFont="1" applyFill="1"/>
    <xf numFmtId="164" fontId="26" fillId="33" borderId="0" xfId="1" applyNumberFormat="1" applyFont="1" applyFill="1" applyBorder="1"/>
    <xf numFmtId="0" fontId="22" fillId="0" borderId="0" xfId="0" applyFont="1" applyAlignment="1">
      <alignment horizontal="center" wrapText="1"/>
    </xf>
    <xf numFmtId="0" fontId="16" fillId="0" borderId="11" xfId="0" applyFont="1" applyBorder="1"/>
    <xf numFmtId="164" fontId="16" fillId="0" borderId="12" xfId="1" applyNumberFormat="1" applyFont="1" applyBorder="1"/>
    <xf numFmtId="0" fontId="16" fillId="0" borderId="12" xfId="0" applyFont="1" applyBorder="1"/>
    <xf numFmtId="0" fontId="16" fillId="0" borderId="14" xfId="0" applyFont="1" applyBorder="1"/>
    <xf numFmtId="164" fontId="16" fillId="0" borderId="15" xfId="1" applyNumberFormat="1" applyFont="1" applyBorder="1"/>
    <xf numFmtId="0" fontId="16" fillId="0" borderId="15" xfId="0" applyFont="1" applyBorder="1"/>
    <xf numFmtId="0" fontId="16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10" xfId="0" applyFont="1" applyBorder="1"/>
    <xf numFmtId="164" fontId="16" fillId="0" borderId="10" xfId="1" applyNumberFormat="1" applyFont="1" applyBorder="1"/>
    <xf numFmtId="0" fontId="16" fillId="0" borderId="0" xfId="0" applyFont="1"/>
    <xf numFmtId="0" fontId="0" fillId="0" borderId="10" xfId="0" applyBorder="1"/>
    <xf numFmtId="164" fontId="0" fillId="0" borderId="10" xfId="1" applyNumberFormat="1" applyFont="1" applyBorder="1"/>
    <xf numFmtId="2" fontId="0" fillId="0" borderId="10" xfId="0" applyNumberFormat="1" applyBorder="1"/>
    <xf numFmtId="164" fontId="0" fillId="0" borderId="15" xfId="1" applyNumberFormat="1" applyFont="1" applyBorder="1"/>
    <xf numFmtId="164" fontId="0" fillId="0" borderId="0" xfId="1" applyNumberFormat="1" applyFont="1"/>
    <xf numFmtId="164" fontId="16" fillId="0" borderId="0" xfId="1" applyNumberFormat="1" applyFont="1"/>
    <xf numFmtId="0" fontId="16" fillId="0" borderId="0" xfId="0" quotePrefix="1" applyFont="1" applyAlignment="1">
      <alignment horizontal="left"/>
    </xf>
    <xf numFmtId="0" fontId="16" fillId="34" borderId="18" xfId="0" applyFont="1" applyFill="1" applyBorder="1" applyAlignment="1">
      <alignment vertical="center"/>
    </xf>
    <xf numFmtId="0" fontId="16" fillId="34" borderId="19" xfId="0" applyFont="1" applyFill="1" applyBorder="1" applyAlignment="1">
      <alignment horizontal="center" vertical="center" wrapText="1"/>
    </xf>
    <xf numFmtId="0" fontId="16" fillId="34" borderId="19" xfId="0" quotePrefix="1" applyFont="1" applyFill="1" applyBorder="1" applyAlignment="1">
      <alignment horizontal="center" vertical="center" wrapText="1"/>
    </xf>
    <xf numFmtId="0" fontId="16" fillId="34" borderId="20" xfId="0" applyFont="1" applyFill="1" applyBorder="1" applyAlignment="1">
      <alignment horizontal="center" vertical="center" wrapText="1"/>
    </xf>
    <xf numFmtId="16" fontId="0" fillId="0" borderId="0" xfId="0" quotePrefix="1" applyNumberFormat="1"/>
    <xf numFmtId="165" fontId="0" fillId="0" borderId="0" xfId="1" applyNumberFormat="1" applyFont="1"/>
    <xf numFmtId="9" fontId="1" fillId="0" borderId="0" xfId="43" applyFont="1"/>
    <xf numFmtId="9" fontId="0" fillId="0" borderId="0" xfId="43" applyFont="1"/>
    <xf numFmtId="0" fontId="0" fillId="0" borderId="0" xfId="0" quotePrefix="1"/>
    <xf numFmtId="165" fontId="0" fillId="0" borderId="0" xfId="0" applyNumberFormat="1"/>
    <xf numFmtId="0" fontId="16" fillId="35" borderId="18" xfId="0" applyFont="1" applyFill="1" applyBorder="1" applyAlignment="1">
      <alignment vertical="center"/>
    </xf>
    <xf numFmtId="165" fontId="16" fillId="35" borderId="19" xfId="1" applyNumberFormat="1" applyFont="1" applyFill="1" applyBorder="1" applyAlignment="1">
      <alignment horizontal="right" vertical="center" wrapText="1"/>
    </xf>
    <xf numFmtId="9" fontId="16" fillId="35" borderId="20" xfId="43" applyFont="1" applyFill="1" applyBorder="1" applyAlignment="1">
      <alignment horizontal="center" vertical="center" wrapText="1"/>
    </xf>
    <xf numFmtId="0" fontId="16" fillId="0" borderId="0" xfId="0" quotePrefix="1" applyFont="1"/>
    <xf numFmtId="10" fontId="0" fillId="0" borderId="0" xfId="43" applyNumberFormat="1" applyFont="1"/>
    <xf numFmtId="166" fontId="29" fillId="0" borderId="0" xfId="0" applyNumberFormat="1" applyFont="1"/>
    <xf numFmtId="0" fontId="16" fillId="36" borderId="18" xfId="0" applyFont="1" applyFill="1" applyBorder="1" applyAlignment="1">
      <alignment vertical="center"/>
    </xf>
    <xf numFmtId="165" fontId="16" fillId="36" borderId="19" xfId="1" applyNumberFormat="1" applyFont="1" applyFill="1" applyBorder="1" applyAlignment="1">
      <alignment horizontal="right" vertical="center" wrapText="1"/>
    </xf>
    <xf numFmtId="10" fontId="16" fillId="36" borderId="20" xfId="43" applyNumberFormat="1" applyFont="1" applyFill="1" applyBorder="1" applyAlignment="1">
      <alignment horizontal="center" vertical="center" wrapText="1"/>
    </xf>
    <xf numFmtId="0" fontId="16" fillId="37" borderId="18" xfId="0" applyFont="1" applyFill="1" applyBorder="1" applyAlignment="1">
      <alignment vertical="center"/>
    </xf>
    <xf numFmtId="165" fontId="16" fillId="37" borderId="19" xfId="1" applyNumberFormat="1" applyFont="1" applyFill="1" applyBorder="1" applyAlignment="1">
      <alignment horizontal="right" vertical="center" wrapText="1"/>
    </xf>
    <xf numFmtId="10" fontId="16" fillId="37" borderId="20" xfId="43" applyNumberFormat="1" applyFont="1" applyFill="1" applyBorder="1" applyAlignment="1">
      <alignment horizontal="center" vertical="center" wrapText="1"/>
    </xf>
    <xf numFmtId="0" fontId="16" fillId="37" borderId="0" xfId="0" applyFont="1" applyFill="1" applyAlignment="1">
      <alignment vertical="center"/>
    </xf>
    <xf numFmtId="165" fontId="16" fillId="37" borderId="0" xfId="1" applyNumberFormat="1" applyFont="1" applyFill="1" applyBorder="1" applyAlignment="1">
      <alignment horizontal="right" vertical="center" wrapText="1"/>
    </xf>
    <xf numFmtId="165" fontId="16" fillId="37" borderId="21" xfId="1" applyNumberFormat="1" applyFont="1" applyFill="1" applyBorder="1" applyAlignment="1">
      <alignment horizontal="right" vertical="center" wrapText="1"/>
    </xf>
    <xf numFmtId="10" fontId="16" fillId="37" borderId="21" xfId="43" applyNumberFormat="1" applyFont="1" applyFill="1" applyBorder="1" applyAlignment="1">
      <alignment horizontal="center" vertical="center" wrapText="1"/>
    </xf>
    <xf numFmtId="0" fontId="0" fillId="0" borderId="22" xfId="0" applyBorder="1"/>
    <xf numFmtId="165" fontId="0" fillId="0" borderId="22" xfId="0" applyNumberFormat="1" applyBorder="1"/>
    <xf numFmtId="0" fontId="16" fillId="0" borderId="0" xfId="0" applyFont="1" applyAlignment="1">
      <alignment horizontal="center"/>
    </xf>
    <xf numFmtId="0" fontId="16" fillId="0" borderId="0" xfId="0" quotePrefix="1" applyFont="1" applyAlignment="1">
      <alignment horizontal="center"/>
    </xf>
    <xf numFmtId="49" fontId="0" fillId="0" borderId="0" xfId="0" applyNumberFormat="1"/>
    <xf numFmtId="0" fontId="16" fillId="33" borderId="12" xfId="0" applyFont="1" applyFill="1" applyBorder="1" applyAlignment="1">
      <alignment horizontal="left" vertical="center" wrapText="1"/>
    </xf>
    <xf numFmtId="0" fontId="16" fillId="33" borderId="13" xfId="0" applyFont="1" applyFill="1" applyBorder="1" applyAlignment="1">
      <alignment horizontal="left" vertical="center" wrapText="1"/>
    </xf>
    <xf numFmtId="0" fontId="16" fillId="33" borderId="15" xfId="0" applyFont="1" applyFill="1" applyBorder="1" applyAlignment="1">
      <alignment horizontal="left" vertical="center" wrapText="1"/>
    </xf>
    <xf numFmtId="0" fontId="16" fillId="33" borderId="16" xfId="0" applyFont="1" applyFill="1" applyBorder="1" applyAlignment="1">
      <alignment horizontal="left" vertical="center" wrapText="1"/>
    </xf>
    <xf numFmtId="0" fontId="16" fillId="33" borderId="12" xfId="0" applyFont="1" applyFill="1" applyBorder="1" applyAlignment="1">
      <alignment horizontal="center" wrapText="1"/>
    </xf>
    <xf numFmtId="0" fontId="16" fillId="33" borderId="0" xfId="0" applyFont="1" applyFill="1" applyAlignment="1">
      <alignment horizontal="center" wrapText="1"/>
    </xf>
    <xf numFmtId="0" fontId="22" fillId="33" borderId="0" xfId="0" applyFont="1" applyFill="1" applyAlignment="1">
      <alignment horizontal="center" wrapText="1"/>
    </xf>
    <xf numFmtId="0" fontId="22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164" fontId="16" fillId="33" borderId="12" xfId="1" applyNumberFormat="1" applyFont="1" applyFill="1" applyBorder="1" applyAlignment="1">
      <alignment horizontal="center"/>
    </xf>
    <xf numFmtId="164" fontId="16" fillId="33" borderId="0" xfId="1" applyNumberFormat="1" applyFont="1" applyFill="1" applyAlignment="1">
      <alignment horizontal="center"/>
    </xf>
    <xf numFmtId="164" fontId="20" fillId="33" borderId="0" xfId="1" applyNumberFormat="1" applyFont="1" applyFill="1" applyAlignment="1">
      <alignment horizontal="center"/>
    </xf>
    <xf numFmtId="164" fontId="16" fillId="33" borderId="0" xfId="1" applyNumberFormat="1" applyFont="1" applyFill="1" applyBorder="1" applyAlignment="1">
      <alignment horizontal="center"/>
    </xf>
    <xf numFmtId="164" fontId="27" fillId="33" borderId="0" xfId="1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64" fontId="20" fillId="0" borderId="0" xfId="1" applyNumberFormat="1" applyFont="1" applyAlignment="1">
      <alignment horizontal="center"/>
    </xf>
    <xf numFmtId="0" fontId="16" fillId="0" borderId="0" xfId="0" applyFont="1" applyAlignment="1">
      <alignment horizontal="center" wrapText="1"/>
    </xf>
    <xf numFmtId="164" fontId="16" fillId="0" borderId="12" xfId="1" applyNumberFormat="1" applyFont="1" applyBorder="1" applyAlignment="1">
      <alignment horizontal="center"/>
    </xf>
    <xf numFmtId="164" fontId="16" fillId="0" borderId="0" xfId="1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2" xfId="0" quotePrefix="1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0" xfId="0" quotePrefix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Porcentaje" xfId="43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1"/>
  <sheetViews>
    <sheetView tabSelected="1" topLeftCell="B1" zoomScale="75" zoomScaleNormal="75" workbookViewId="0">
      <selection activeCell="D20" sqref="D20"/>
    </sheetView>
  </sheetViews>
  <sheetFormatPr baseColWidth="10" defaultRowHeight="14.5" x14ac:dyDescent="0.35"/>
  <cols>
    <col min="1" max="1" width="6.36328125" style="2" hidden="1" customWidth="1"/>
    <col min="2" max="2" width="68.54296875" style="2" customWidth="1"/>
    <col min="3" max="3" width="18.26953125" style="20" bestFit="1" customWidth="1"/>
    <col min="4" max="4" width="20.90625" style="20" customWidth="1"/>
    <col min="5" max="5" width="17.26953125" style="20" bestFit="1" customWidth="1"/>
    <col min="6" max="6" width="18.26953125" style="20" bestFit="1" customWidth="1"/>
    <col min="7" max="7" width="14.7265625" style="20" customWidth="1"/>
    <col min="8" max="8" width="18.26953125" style="20" bestFit="1" customWidth="1"/>
    <col min="9" max="9" width="16.26953125" style="20" bestFit="1" customWidth="1"/>
    <col min="10" max="10" width="18.26953125" style="20" bestFit="1" customWidth="1"/>
    <col min="11" max="12" width="17.26953125" style="20" bestFit="1" customWidth="1"/>
    <col min="13" max="14" width="18.26953125" style="20" bestFit="1" customWidth="1"/>
    <col min="15" max="15" width="12.6328125" style="2" customWidth="1"/>
    <col min="16" max="16" width="17.26953125" style="20" bestFit="1" customWidth="1"/>
    <col min="17" max="17" width="18.26953125" style="20" bestFit="1" customWidth="1"/>
    <col min="18" max="18" width="19.26953125" style="20" bestFit="1" customWidth="1"/>
    <col min="19" max="19" width="10.90625" style="2"/>
    <col min="20" max="22" width="19.54296875" style="20" customWidth="1"/>
    <col min="23" max="16384" width="10.90625" style="2"/>
  </cols>
  <sheetData>
    <row r="1" spans="1:23" ht="15.5" x14ac:dyDescent="0.35">
      <c r="B1" s="103" t="s">
        <v>109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2" spans="1:23" ht="15.5" x14ac:dyDescent="0.35">
      <c r="B2" s="104" t="s">
        <v>110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spans="1:23" ht="15.5" x14ac:dyDescent="0.35">
      <c r="B3" s="104" t="s">
        <v>111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</row>
    <row r="4" spans="1:23" ht="15.5" x14ac:dyDescent="0.35">
      <c r="B4" s="103" t="s">
        <v>112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</row>
    <row r="5" spans="1:23" ht="14.5" customHeight="1" x14ac:dyDescent="0.35">
      <c r="B5" s="3" t="s">
        <v>120</v>
      </c>
      <c r="C5" s="4"/>
      <c r="D5" s="4"/>
      <c r="E5" s="4"/>
      <c r="F5" s="4"/>
      <c r="G5" s="4"/>
      <c r="H5" s="4"/>
      <c r="I5" s="4"/>
      <c r="J5" s="5"/>
      <c r="K5" s="6"/>
      <c r="L5" s="6"/>
      <c r="M5" s="6"/>
      <c r="N5" s="6"/>
      <c r="O5" s="6"/>
      <c r="P5" s="6"/>
      <c r="Q5" s="6"/>
      <c r="R5" s="6"/>
      <c r="S5" s="7"/>
      <c r="T5" s="97" t="s">
        <v>123</v>
      </c>
      <c r="U5" s="97"/>
      <c r="V5" s="98"/>
      <c r="W5" s="8"/>
    </row>
    <row r="6" spans="1:23" ht="14.5" customHeight="1" x14ac:dyDescent="0.35">
      <c r="B6" s="9" t="s">
        <v>121</v>
      </c>
      <c r="C6" s="10"/>
      <c r="D6" s="10"/>
      <c r="E6" s="10"/>
      <c r="F6" s="10"/>
      <c r="G6" s="10"/>
      <c r="H6" s="10"/>
      <c r="I6" s="10"/>
      <c r="J6" s="11"/>
      <c r="K6" s="12"/>
      <c r="L6" s="12"/>
      <c r="M6" s="12"/>
      <c r="N6" s="12"/>
      <c r="O6" s="12"/>
      <c r="P6" s="12"/>
      <c r="Q6" s="12"/>
      <c r="R6" s="12"/>
      <c r="S6" s="13"/>
      <c r="T6" s="99" t="s">
        <v>124</v>
      </c>
      <c r="U6" s="99"/>
      <c r="V6" s="100"/>
      <c r="W6" s="8"/>
    </row>
    <row r="7" spans="1:23" s="25" customFormat="1" ht="55.5" x14ac:dyDescent="0.45">
      <c r="B7" s="26" t="s">
        <v>0</v>
      </c>
      <c r="C7" s="26" t="s">
        <v>1</v>
      </c>
      <c r="D7" s="26" t="s">
        <v>2</v>
      </c>
      <c r="E7" s="26" t="s">
        <v>3</v>
      </c>
      <c r="F7" s="26" t="s">
        <v>4</v>
      </c>
      <c r="G7" s="26" t="s">
        <v>5</v>
      </c>
      <c r="H7" s="26" t="s">
        <v>6</v>
      </c>
      <c r="I7" s="26" t="s">
        <v>7</v>
      </c>
      <c r="J7" s="26" t="s">
        <v>8</v>
      </c>
      <c r="K7" s="26" t="s">
        <v>9</v>
      </c>
      <c r="L7" s="26" t="s">
        <v>10</v>
      </c>
      <c r="M7" s="26" t="s">
        <v>11</v>
      </c>
      <c r="N7" s="26" t="s">
        <v>12</v>
      </c>
      <c r="O7" s="26" t="s">
        <v>13</v>
      </c>
      <c r="P7" s="26" t="s">
        <v>14</v>
      </c>
      <c r="Q7" s="26" t="s">
        <v>15</v>
      </c>
      <c r="R7" s="26" t="s">
        <v>16</v>
      </c>
      <c r="S7" s="26" t="s">
        <v>17</v>
      </c>
      <c r="T7" s="26" t="s">
        <v>18</v>
      </c>
      <c r="U7" s="26" t="s">
        <v>19</v>
      </c>
      <c r="V7" s="26" t="s">
        <v>20</v>
      </c>
    </row>
    <row r="8" spans="1:23" s="14" customFormat="1" x14ac:dyDescent="0.35">
      <c r="B8" s="15" t="s">
        <v>21</v>
      </c>
      <c r="C8" s="16">
        <v>446804744000</v>
      </c>
      <c r="D8" s="16">
        <v>0</v>
      </c>
      <c r="E8" s="16">
        <v>-2675300000</v>
      </c>
      <c r="F8" s="16">
        <v>444129444000</v>
      </c>
      <c r="G8" s="16">
        <v>0</v>
      </c>
      <c r="H8" s="16">
        <v>444129444000</v>
      </c>
      <c r="I8" s="16">
        <v>7937865938</v>
      </c>
      <c r="J8" s="16">
        <v>386584994949</v>
      </c>
      <c r="K8" s="16">
        <v>57544449051</v>
      </c>
      <c r="L8" s="16">
        <v>20679253099</v>
      </c>
      <c r="M8" s="16">
        <v>201809780639</v>
      </c>
      <c r="N8" s="16">
        <v>184775214310</v>
      </c>
      <c r="O8" s="15">
        <v>45.44</v>
      </c>
      <c r="P8" s="16">
        <v>21147256510</v>
      </c>
      <c r="Q8" s="16">
        <v>166429239585</v>
      </c>
      <c r="R8" s="16">
        <v>35380541054</v>
      </c>
      <c r="S8" s="15">
        <v>37.47</v>
      </c>
      <c r="T8" s="1">
        <v>21147137620</v>
      </c>
      <c r="U8" s="16">
        <v>166429120695</v>
      </c>
      <c r="V8" s="16">
        <v>118890</v>
      </c>
    </row>
    <row r="9" spans="1:23" s="14" customFormat="1" x14ac:dyDescent="0.35">
      <c r="B9" s="15" t="s">
        <v>22</v>
      </c>
      <c r="C9" s="16">
        <v>446804744000</v>
      </c>
      <c r="D9" s="16">
        <v>0</v>
      </c>
      <c r="E9" s="16">
        <v>-2675300000</v>
      </c>
      <c r="F9" s="16">
        <v>444129444000</v>
      </c>
      <c r="G9" s="16">
        <v>0</v>
      </c>
      <c r="H9" s="16">
        <v>444129444000</v>
      </c>
      <c r="I9" s="16">
        <v>7937865938</v>
      </c>
      <c r="J9" s="16">
        <v>386584994949</v>
      </c>
      <c r="K9" s="16">
        <v>57544449051</v>
      </c>
      <c r="L9" s="16">
        <v>20679253099</v>
      </c>
      <c r="M9" s="16">
        <v>201809780639</v>
      </c>
      <c r="N9" s="16">
        <v>184775214310</v>
      </c>
      <c r="O9" s="15">
        <v>45.44</v>
      </c>
      <c r="P9" s="16">
        <v>21147256510</v>
      </c>
      <c r="Q9" s="16">
        <v>166429239585</v>
      </c>
      <c r="R9" s="16">
        <v>35380541054</v>
      </c>
      <c r="S9" s="15">
        <v>37.47</v>
      </c>
      <c r="T9" s="16">
        <v>21147137620</v>
      </c>
      <c r="U9" s="16">
        <v>166429120695</v>
      </c>
      <c r="V9" s="16">
        <v>118890</v>
      </c>
    </row>
    <row r="10" spans="1:23" x14ac:dyDescent="0.35">
      <c r="B10" s="15" t="s">
        <v>23</v>
      </c>
      <c r="C10" s="16">
        <v>312543876000</v>
      </c>
      <c r="D10" s="16">
        <v>0</v>
      </c>
      <c r="E10" s="16">
        <v>-850107200</v>
      </c>
      <c r="F10" s="16">
        <v>311693768800</v>
      </c>
      <c r="G10" s="16">
        <v>0</v>
      </c>
      <c r="H10" s="16">
        <v>311693768800</v>
      </c>
      <c r="I10" s="16">
        <v>1078178383</v>
      </c>
      <c r="J10" s="16">
        <v>304236245839</v>
      </c>
      <c r="K10" s="16">
        <v>7457522961</v>
      </c>
      <c r="L10" s="16">
        <v>18582542331</v>
      </c>
      <c r="M10" s="16">
        <v>142629513652</v>
      </c>
      <c r="N10" s="16">
        <v>161606732187</v>
      </c>
      <c r="O10" s="15">
        <v>45.76</v>
      </c>
      <c r="P10" s="16">
        <v>17623473520</v>
      </c>
      <c r="Q10" s="16">
        <v>140043430341</v>
      </c>
      <c r="R10" s="16">
        <v>2586083311</v>
      </c>
      <c r="S10" s="28">
        <v>44.9298</v>
      </c>
      <c r="T10" s="16">
        <v>17623473520</v>
      </c>
      <c r="U10" s="16">
        <v>140043430341</v>
      </c>
      <c r="V10" s="16">
        <v>0</v>
      </c>
    </row>
    <row r="11" spans="1:23" s="14" customFormat="1" ht="14" customHeight="1" x14ac:dyDescent="0.35">
      <c r="A11" s="14">
        <v>311</v>
      </c>
      <c r="B11" s="15" t="s">
        <v>107</v>
      </c>
      <c r="C11" s="16">
        <f>+C12+C13+C14+C15+C16+C17+C18+C19+C20+C21+C22+C23+C24+C25+C26+C27+C28+C29+C30+C31+C32+C33+C34+C35+C36</f>
        <v>17142804000</v>
      </c>
      <c r="D11" s="16">
        <f t="shared" ref="D11:V11" si="0">+D12+D13+D14+D15+D16+D17+D18+D19+D20+D21+D22+D23+D24+D25+D26+D27+D28+D29+D30+D31+D32+D33+D34+D35+D36</f>
        <v>0</v>
      </c>
      <c r="E11" s="16">
        <f t="shared" si="0"/>
        <v>-455000000</v>
      </c>
      <c r="F11" s="16">
        <f t="shared" si="0"/>
        <v>16687804000</v>
      </c>
      <c r="G11" s="16">
        <f t="shared" si="0"/>
        <v>0</v>
      </c>
      <c r="H11" s="16">
        <f t="shared" si="0"/>
        <v>16687804000</v>
      </c>
      <c r="I11" s="16">
        <f t="shared" si="0"/>
        <v>1000723833</v>
      </c>
      <c r="J11" s="16">
        <f t="shared" si="0"/>
        <v>11973662533</v>
      </c>
      <c r="K11" s="16">
        <f t="shared" si="0"/>
        <v>4714141467</v>
      </c>
      <c r="L11" s="16">
        <f t="shared" si="0"/>
        <v>1000723833</v>
      </c>
      <c r="M11" s="16">
        <f t="shared" si="0"/>
        <v>11973662533</v>
      </c>
      <c r="N11" s="16">
        <f t="shared" si="0"/>
        <v>0</v>
      </c>
      <c r="O11" s="18">
        <f t="shared" si="0"/>
        <v>1594.4285000000002</v>
      </c>
      <c r="P11" s="16">
        <f t="shared" si="0"/>
        <v>1000723833</v>
      </c>
      <c r="Q11" s="16">
        <f t="shared" si="0"/>
        <v>11973662533</v>
      </c>
      <c r="R11" s="16">
        <f t="shared" si="0"/>
        <v>0</v>
      </c>
      <c r="S11" s="29">
        <f t="shared" si="0"/>
        <v>1594.4215999999999</v>
      </c>
      <c r="T11" s="16">
        <f t="shared" si="0"/>
        <v>1000723834</v>
      </c>
      <c r="U11" s="16">
        <f t="shared" si="0"/>
        <v>11973662534</v>
      </c>
      <c r="V11" s="16">
        <f t="shared" si="0"/>
        <v>-1</v>
      </c>
    </row>
    <row r="12" spans="1:23" x14ac:dyDescent="0.35">
      <c r="B12" s="17" t="s">
        <v>24</v>
      </c>
      <c r="C12" s="1">
        <v>6684506000</v>
      </c>
      <c r="D12" s="1">
        <v>0</v>
      </c>
      <c r="E12" s="1">
        <v>0</v>
      </c>
      <c r="F12" s="1">
        <v>6684506000</v>
      </c>
      <c r="G12" s="1">
        <v>0</v>
      </c>
      <c r="H12" s="1">
        <v>6684506000</v>
      </c>
      <c r="I12" s="1">
        <v>522188307</v>
      </c>
      <c r="J12" s="1">
        <v>5425041023</v>
      </c>
      <c r="K12" s="1">
        <v>1259464977</v>
      </c>
      <c r="L12" s="1">
        <v>522188307</v>
      </c>
      <c r="M12" s="1">
        <v>5425041023</v>
      </c>
      <c r="N12" s="1">
        <v>0</v>
      </c>
      <c r="O12" s="17">
        <v>81.16</v>
      </c>
      <c r="P12" s="1">
        <v>522188307</v>
      </c>
      <c r="Q12" s="1">
        <v>5425041023</v>
      </c>
      <c r="R12" s="1">
        <v>0</v>
      </c>
      <c r="S12" s="27">
        <v>81.1584</v>
      </c>
      <c r="T12" s="1">
        <v>522188308</v>
      </c>
      <c r="U12" s="1">
        <v>5425041024</v>
      </c>
      <c r="V12" s="1">
        <v>-1</v>
      </c>
    </row>
    <row r="13" spans="1:23" x14ac:dyDescent="0.35">
      <c r="B13" s="17" t="s">
        <v>25</v>
      </c>
      <c r="C13" s="1">
        <v>512450000</v>
      </c>
      <c r="D13" s="1">
        <v>0</v>
      </c>
      <c r="E13" s="1">
        <v>0</v>
      </c>
      <c r="F13" s="1">
        <v>512450000</v>
      </c>
      <c r="G13" s="1">
        <v>0</v>
      </c>
      <c r="H13" s="1">
        <v>512450000</v>
      </c>
      <c r="I13" s="1">
        <v>39766563</v>
      </c>
      <c r="J13" s="1">
        <v>418377854</v>
      </c>
      <c r="K13" s="1">
        <v>94072146</v>
      </c>
      <c r="L13" s="1">
        <v>39766563</v>
      </c>
      <c r="M13" s="1">
        <v>418377854</v>
      </c>
      <c r="N13" s="1">
        <v>0</v>
      </c>
      <c r="O13" s="17">
        <v>81.64</v>
      </c>
      <c r="P13" s="1">
        <v>39766563</v>
      </c>
      <c r="Q13" s="1">
        <v>418377854</v>
      </c>
      <c r="R13" s="1">
        <v>0</v>
      </c>
      <c r="S13" s="27">
        <v>81.642700000000005</v>
      </c>
      <c r="T13" s="1">
        <v>39766563</v>
      </c>
      <c r="U13" s="1">
        <v>418377854</v>
      </c>
      <c r="V13" s="1">
        <v>0</v>
      </c>
    </row>
    <row r="14" spans="1:23" x14ac:dyDescent="0.35">
      <c r="B14" s="17" t="s">
        <v>26</v>
      </c>
      <c r="C14" s="1">
        <v>77833000</v>
      </c>
      <c r="D14" s="1">
        <v>0</v>
      </c>
      <c r="E14" s="1">
        <v>0</v>
      </c>
      <c r="F14" s="1">
        <v>77833000</v>
      </c>
      <c r="G14" s="1">
        <v>0</v>
      </c>
      <c r="H14" s="1">
        <v>77833000</v>
      </c>
      <c r="I14" s="1">
        <v>2692551</v>
      </c>
      <c r="J14" s="1">
        <v>39404057</v>
      </c>
      <c r="K14" s="1">
        <v>38428943</v>
      </c>
      <c r="L14" s="1">
        <v>2692551</v>
      </c>
      <c r="M14" s="1">
        <v>39404057</v>
      </c>
      <c r="N14" s="1">
        <v>0</v>
      </c>
      <c r="O14" s="17">
        <v>50.63</v>
      </c>
      <c r="P14" s="1">
        <v>2692551</v>
      </c>
      <c r="Q14" s="1">
        <v>39404057</v>
      </c>
      <c r="R14" s="1">
        <v>0</v>
      </c>
      <c r="S14" s="27">
        <v>50.626399999999997</v>
      </c>
      <c r="T14" s="1">
        <v>2692550</v>
      </c>
      <c r="U14" s="1">
        <v>39404056</v>
      </c>
      <c r="V14" s="1">
        <v>1</v>
      </c>
    </row>
    <row r="15" spans="1:23" x14ac:dyDescent="0.35">
      <c r="B15" s="17" t="s">
        <v>27</v>
      </c>
      <c r="C15" s="1">
        <v>13387000</v>
      </c>
      <c r="D15" s="1">
        <v>0</v>
      </c>
      <c r="E15" s="1">
        <v>0</v>
      </c>
      <c r="F15" s="1">
        <v>13387000</v>
      </c>
      <c r="G15" s="1">
        <v>0</v>
      </c>
      <c r="H15" s="1">
        <v>13387000</v>
      </c>
      <c r="I15" s="1">
        <v>925686</v>
      </c>
      <c r="J15" s="1">
        <v>9702304</v>
      </c>
      <c r="K15" s="1">
        <v>3684696</v>
      </c>
      <c r="L15" s="1">
        <v>925686</v>
      </c>
      <c r="M15" s="1">
        <v>9702304</v>
      </c>
      <c r="N15" s="1">
        <v>0</v>
      </c>
      <c r="O15" s="17">
        <v>72.48</v>
      </c>
      <c r="P15" s="1">
        <v>925686</v>
      </c>
      <c r="Q15" s="1">
        <v>9702304</v>
      </c>
      <c r="R15" s="1">
        <v>0</v>
      </c>
      <c r="S15" s="27">
        <v>72.4756</v>
      </c>
      <c r="T15" s="1">
        <v>925687</v>
      </c>
      <c r="U15" s="1">
        <v>9702305</v>
      </c>
      <c r="V15" s="1">
        <v>-1</v>
      </c>
    </row>
    <row r="16" spans="1:23" x14ac:dyDescent="0.35">
      <c r="B16" s="17" t="s">
        <v>28</v>
      </c>
      <c r="C16" s="1">
        <v>8668000</v>
      </c>
      <c r="D16" s="1">
        <v>0</v>
      </c>
      <c r="E16" s="1">
        <v>0</v>
      </c>
      <c r="F16" s="1">
        <v>8668000</v>
      </c>
      <c r="G16" s="1">
        <v>0</v>
      </c>
      <c r="H16" s="1">
        <v>8668000</v>
      </c>
      <c r="I16" s="1">
        <v>594882</v>
      </c>
      <c r="J16" s="1">
        <v>6221395</v>
      </c>
      <c r="K16" s="1">
        <v>2446605</v>
      </c>
      <c r="L16" s="1">
        <v>594882</v>
      </c>
      <c r="M16" s="1">
        <v>6221395</v>
      </c>
      <c r="N16" s="1">
        <v>0</v>
      </c>
      <c r="O16" s="27">
        <v>71.774299999999997</v>
      </c>
      <c r="P16" s="1">
        <v>594882</v>
      </c>
      <c r="Q16" s="1">
        <v>6221395</v>
      </c>
      <c r="R16" s="1">
        <v>0</v>
      </c>
      <c r="S16" s="27">
        <v>71.774299999999997</v>
      </c>
      <c r="T16" s="1">
        <v>594881</v>
      </c>
      <c r="U16" s="1">
        <v>6221394</v>
      </c>
      <c r="V16" s="1">
        <v>1</v>
      </c>
    </row>
    <row r="17" spans="2:22" x14ac:dyDescent="0.35">
      <c r="B17" s="17" t="s">
        <v>29</v>
      </c>
      <c r="C17" s="1">
        <v>218221000</v>
      </c>
      <c r="D17" s="1">
        <v>0</v>
      </c>
      <c r="E17" s="1">
        <v>0</v>
      </c>
      <c r="F17" s="1">
        <v>218221000</v>
      </c>
      <c r="G17" s="1">
        <v>0</v>
      </c>
      <c r="H17" s="1">
        <v>218221000</v>
      </c>
      <c r="I17" s="1">
        <v>6867599</v>
      </c>
      <c r="J17" s="1">
        <v>154828894</v>
      </c>
      <c r="K17" s="1">
        <v>63392106</v>
      </c>
      <c r="L17" s="1">
        <v>6867599</v>
      </c>
      <c r="M17" s="1">
        <v>154828894</v>
      </c>
      <c r="N17" s="1">
        <v>0</v>
      </c>
      <c r="O17" s="27">
        <v>70.950500000000005</v>
      </c>
      <c r="P17" s="1">
        <v>6867599</v>
      </c>
      <c r="Q17" s="1">
        <v>154828894</v>
      </c>
      <c r="R17" s="1">
        <v>0</v>
      </c>
      <c r="S17" s="27">
        <v>70.950500000000005</v>
      </c>
      <c r="T17" s="1">
        <v>6867599</v>
      </c>
      <c r="U17" s="1">
        <v>154828894</v>
      </c>
      <c r="V17" s="1">
        <v>0</v>
      </c>
    </row>
    <row r="18" spans="2:22" x14ac:dyDescent="0.35">
      <c r="B18" s="17" t="s">
        <v>30</v>
      </c>
      <c r="C18" s="1">
        <v>946973000</v>
      </c>
      <c r="D18" s="1">
        <v>0</v>
      </c>
      <c r="E18" s="1">
        <v>-455000000</v>
      </c>
      <c r="F18" s="1">
        <v>491973000</v>
      </c>
      <c r="G18" s="1">
        <v>0</v>
      </c>
      <c r="H18" s="1">
        <v>491973000</v>
      </c>
      <c r="I18" s="1">
        <v>0</v>
      </c>
      <c r="J18" s="1">
        <v>26459206</v>
      </c>
      <c r="K18" s="1">
        <v>465513794</v>
      </c>
      <c r="L18" s="1">
        <v>0</v>
      </c>
      <c r="M18" s="1">
        <v>26459206</v>
      </c>
      <c r="N18" s="1">
        <v>0</v>
      </c>
      <c r="O18" s="27">
        <v>5.3781999999999996</v>
      </c>
      <c r="P18" s="1">
        <v>0</v>
      </c>
      <c r="Q18" s="1">
        <v>26459206</v>
      </c>
      <c r="R18" s="1">
        <v>0</v>
      </c>
      <c r="S18" s="27">
        <v>5.3781999999999996</v>
      </c>
      <c r="T18" s="1">
        <v>0</v>
      </c>
      <c r="U18" s="1">
        <v>26459206</v>
      </c>
      <c r="V18" s="1">
        <v>0</v>
      </c>
    </row>
    <row r="19" spans="2:22" x14ac:dyDescent="0.35">
      <c r="B19" s="17" t="s">
        <v>31</v>
      </c>
      <c r="C19" s="1">
        <v>454554000</v>
      </c>
      <c r="D19" s="1">
        <v>0</v>
      </c>
      <c r="E19" s="1">
        <v>0</v>
      </c>
      <c r="F19" s="1">
        <v>454554000</v>
      </c>
      <c r="G19" s="1">
        <v>0</v>
      </c>
      <c r="H19" s="1">
        <v>454554000</v>
      </c>
      <c r="I19" s="1">
        <v>0</v>
      </c>
      <c r="J19" s="1">
        <v>319752044</v>
      </c>
      <c r="K19" s="1">
        <v>134801956</v>
      </c>
      <c r="L19" s="1">
        <v>0</v>
      </c>
      <c r="M19" s="1">
        <v>319752044</v>
      </c>
      <c r="N19" s="1">
        <v>0</v>
      </c>
      <c r="O19" s="27">
        <v>70.344099999999997</v>
      </c>
      <c r="P19" s="1">
        <v>0</v>
      </c>
      <c r="Q19" s="1">
        <v>319752044</v>
      </c>
      <c r="R19" s="1">
        <v>0</v>
      </c>
      <c r="S19" s="27">
        <v>70.344099999999997</v>
      </c>
      <c r="T19" s="1">
        <v>0</v>
      </c>
      <c r="U19" s="1">
        <v>319752044</v>
      </c>
      <c r="V19" s="1">
        <v>0</v>
      </c>
    </row>
    <row r="20" spans="2:22" x14ac:dyDescent="0.35">
      <c r="B20" s="17" t="s">
        <v>32</v>
      </c>
      <c r="C20" s="1">
        <v>190149000</v>
      </c>
      <c r="D20" s="1">
        <v>0</v>
      </c>
      <c r="E20" s="1">
        <v>0</v>
      </c>
      <c r="F20" s="1">
        <v>190149000</v>
      </c>
      <c r="G20" s="1">
        <v>0</v>
      </c>
      <c r="H20" s="1">
        <v>190149000</v>
      </c>
      <c r="I20" s="1">
        <v>13299242</v>
      </c>
      <c r="J20" s="1">
        <v>131322306</v>
      </c>
      <c r="K20" s="1">
        <v>58826694</v>
      </c>
      <c r="L20" s="1">
        <v>13299242</v>
      </c>
      <c r="M20" s="1">
        <v>131322306</v>
      </c>
      <c r="N20" s="1">
        <v>0</v>
      </c>
      <c r="O20" s="27">
        <v>69.062799999999996</v>
      </c>
      <c r="P20" s="1">
        <v>13299242</v>
      </c>
      <c r="Q20" s="1">
        <v>131322306</v>
      </c>
      <c r="R20" s="1">
        <v>0</v>
      </c>
      <c r="S20" s="27">
        <v>69.062799999999996</v>
      </c>
      <c r="T20" s="1">
        <v>13299240</v>
      </c>
      <c r="U20" s="1">
        <v>131322304</v>
      </c>
      <c r="V20" s="1">
        <v>2</v>
      </c>
    </row>
    <row r="21" spans="2:22" x14ac:dyDescent="0.35">
      <c r="B21" s="17" t="s">
        <v>33</v>
      </c>
      <c r="C21" s="1">
        <v>2228034000</v>
      </c>
      <c r="D21" s="1">
        <v>0</v>
      </c>
      <c r="E21" s="1">
        <v>0</v>
      </c>
      <c r="F21" s="1">
        <v>2228034000</v>
      </c>
      <c r="G21" s="1">
        <v>0</v>
      </c>
      <c r="H21" s="1">
        <v>2228034000</v>
      </c>
      <c r="I21" s="1">
        <v>171582565</v>
      </c>
      <c r="J21" s="1">
        <v>1724126557</v>
      </c>
      <c r="K21" s="1">
        <v>503907443</v>
      </c>
      <c r="L21" s="1">
        <v>171582565</v>
      </c>
      <c r="M21" s="1">
        <v>1724126557</v>
      </c>
      <c r="N21" s="1">
        <v>0</v>
      </c>
      <c r="O21" s="27">
        <v>77.383300000000006</v>
      </c>
      <c r="P21" s="1">
        <v>171582565</v>
      </c>
      <c r="Q21" s="1">
        <v>1724126557</v>
      </c>
      <c r="R21" s="1">
        <v>0</v>
      </c>
      <c r="S21" s="27">
        <v>77.383300000000006</v>
      </c>
      <c r="T21" s="1">
        <v>171582567</v>
      </c>
      <c r="U21" s="1">
        <v>1724126559</v>
      </c>
      <c r="V21" s="1">
        <v>-2</v>
      </c>
    </row>
    <row r="22" spans="2:22" x14ac:dyDescent="0.35">
      <c r="B22" s="17" t="s">
        <v>34</v>
      </c>
      <c r="C22" s="1">
        <v>1047454000</v>
      </c>
      <c r="D22" s="1">
        <v>0</v>
      </c>
      <c r="E22" s="1">
        <v>0</v>
      </c>
      <c r="F22" s="1">
        <v>1047454000</v>
      </c>
      <c r="G22" s="1">
        <v>0</v>
      </c>
      <c r="H22" s="1">
        <v>1047454000</v>
      </c>
      <c r="I22" s="1">
        <v>0</v>
      </c>
      <c r="J22" s="1">
        <v>949143145</v>
      </c>
      <c r="K22" s="1">
        <v>98310855</v>
      </c>
      <c r="L22" s="1">
        <v>0</v>
      </c>
      <c r="M22" s="1">
        <v>949143145</v>
      </c>
      <c r="N22" s="1">
        <v>0</v>
      </c>
      <c r="O22" s="27">
        <v>90.6143</v>
      </c>
      <c r="P22" s="1">
        <v>0</v>
      </c>
      <c r="Q22" s="1">
        <v>949143145</v>
      </c>
      <c r="R22" s="1">
        <v>0</v>
      </c>
      <c r="S22" s="27">
        <v>90.6143</v>
      </c>
      <c r="T22" s="1">
        <v>0</v>
      </c>
      <c r="U22" s="1">
        <v>949143145</v>
      </c>
      <c r="V22" s="1">
        <v>0</v>
      </c>
    </row>
    <row r="23" spans="2:22" x14ac:dyDescent="0.35">
      <c r="B23" s="17" t="s">
        <v>35</v>
      </c>
      <c r="C23" s="1">
        <v>679637000</v>
      </c>
      <c r="D23" s="1">
        <v>0</v>
      </c>
      <c r="E23" s="1">
        <v>0</v>
      </c>
      <c r="F23" s="1">
        <v>679637000</v>
      </c>
      <c r="G23" s="1">
        <v>0</v>
      </c>
      <c r="H23" s="1">
        <v>679637000</v>
      </c>
      <c r="I23" s="1">
        <v>53362875</v>
      </c>
      <c r="J23" s="1">
        <v>484495375</v>
      </c>
      <c r="K23" s="1">
        <v>195141625</v>
      </c>
      <c r="L23" s="1">
        <v>53362875</v>
      </c>
      <c r="M23" s="1">
        <v>484495375</v>
      </c>
      <c r="N23" s="1">
        <v>0</v>
      </c>
      <c r="O23" s="27">
        <v>71.287400000000005</v>
      </c>
      <c r="P23" s="1">
        <v>53362875</v>
      </c>
      <c r="Q23" s="1">
        <v>484495375</v>
      </c>
      <c r="R23" s="1">
        <v>0</v>
      </c>
      <c r="S23" s="27">
        <v>71.287400000000005</v>
      </c>
      <c r="T23" s="1">
        <v>53362876</v>
      </c>
      <c r="U23" s="1">
        <v>484495376</v>
      </c>
      <c r="V23" s="1">
        <v>-1</v>
      </c>
    </row>
    <row r="24" spans="2:22" x14ac:dyDescent="0.35">
      <c r="B24" s="17" t="s">
        <v>36</v>
      </c>
      <c r="C24" s="1">
        <v>510459000</v>
      </c>
      <c r="D24" s="1">
        <v>0</v>
      </c>
      <c r="E24" s="1">
        <v>0</v>
      </c>
      <c r="F24" s="1">
        <v>510459000</v>
      </c>
      <c r="G24" s="1">
        <v>0</v>
      </c>
      <c r="H24" s="1">
        <v>510459000</v>
      </c>
      <c r="I24" s="1">
        <v>40213050</v>
      </c>
      <c r="J24" s="1">
        <v>362329500</v>
      </c>
      <c r="K24" s="1">
        <v>148129500</v>
      </c>
      <c r="L24" s="1">
        <v>40213050</v>
      </c>
      <c r="M24" s="1">
        <v>362329500</v>
      </c>
      <c r="N24" s="1">
        <v>0</v>
      </c>
      <c r="O24" s="27">
        <v>70.981099999999998</v>
      </c>
      <c r="P24" s="1">
        <v>40213050</v>
      </c>
      <c r="Q24" s="1">
        <v>362329500</v>
      </c>
      <c r="R24" s="1">
        <v>0</v>
      </c>
      <c r="S24" s="27">
        <v>70.981099999999998</v>
      </c>
      <c r="T24" s="1">
        <v>40213050</v>
      </c>
      <c r="U24" s="1">
        <v>362329500</v>
      </c>
      <c r="V24" s="1">
        <v>0</v>
      </c>
    </row>
    <row r="25" spans="2:22" x14ac:dyDescent="0.35">
      <c r="B25" s="17" t="s">
        <v>37</v>
      </c>
      <c r="C25" s="1">
        <v>57051000</v>
      </c>
      <c r="D25" s="1">
        <v>0</v>
      </c>
      <c r="E25" s="1">
        <v>0</v>
      </c>
      <c r="F25" s="1">
        <v>57051000</v>
      </c>
      <c r="G25" s="1">
        <v>0</v>
      </c>
      <c r="H25" s="1">
        <v>57051000</v>
      </c>
      <c r="I25" s="1">
        <v>0</v>
      </c>
      <c r="J25" s="1">
        <v>0</v>
      </c>
      <c r="K25" s="1">
        <v>57051000</v>
      </c>
      <c r="L25" s="1">
        <v>0</v>
      </c>
      <c r="M25" s="1">
        <v>0</v>
      </c>
      <c r="N25" s="1">
        <v>0</v>
      </c>
      <c r="O25" s="27">
        <v>0</v>
      </c>
      <c r="P25" s="1">
        <v>0</v>
      </c>
      <c r="Q25" s="1">
        <v>0</v>
      </c>
      <c r="R25" s="1">
        <v>0</v>
      </c>
      <c r="S25" s="27">
        <v>0</v>
      </c>
      <c r="T25" s="1">
        <v>0</v>
      </c>
      <c r="U25" s="1">
        <v>0</v>
      </c>
      <c r="V25" s="1">
        <v>0</v>
      </c>
    </row>
    <row r="26" spans="2:22" x14ac:dyDescent="0.35">
      <c r="B26" s="17" t="s">
        <v>38</v>
      </c>
      <c r="C26" s="1">
        <v>785924000</v>
      </c>
      <c r="D26" s="1">
        <v>0</v>
      </c>
      <c r="E26" s="1">
        <v>0</v>
      </c>
      <c r="F26" s="1">
        <v>785924000</v>
      </c>
      <c r="G26" s="1">
        <v>0</v>
      </c>
      <c r="H26" s="1">
        <v>785924000</v>
      </c>
      <c r="I26" s="1">
        <v>67146940</v>
      </c>
      <c r="J26" s="1">
        <v>608093712</v>
      </c>
      <c r="K26" s="1">
        <v>177830288</v>
      </c>
      <c r="L26" s="1">
        <v>67146940</v>
      </c>
      <c r="M26" s="1">
        <v>608093712</v>
      </c>
      <c r="N26" s="1">
        <v>0</v>
      </c>
      <c r="O26" s="27">
        <v>77.373099999999994</v>
      </c>
      <c r="P26" s="1">
        <v>67146940</v>
      </c>
      <c r="Q26" s="1">
        <v>608093712</v>
      </c>
      <c r="R26" s="1">
        <v>0</v>
      </c>
      <c r="S26" s="27">
        <v>77.373099999999994</v>
      </c>
      <c r="T26" s="1">
        <v>67146939</v>
      </c>
      <c r="U26" s="1">
        <v>608093711</v>
      </c>
      <c r="V26" s="1">
        <v>1</v>
      </c>
    </row>
    <row r="27" spans="2:22" x14ac:dyDescent="0.35">
      <c r="B27" s="17" t="s">
        <v>39</v>
      </c>
      <c r="C27" s="1">
        <v>837633000</v>
      </c>
      <c r="D27" s="1">
        <v>0</v>
      </c>
      <c r="E27" s="1">
        <v>0</v>
      </c>
      <c r="F27" s="1">
        <v>837633000</v>
      </c>
      <c r="G27" s="1">
        <v>0</v>
      </c>
      <c r="H27" s="1">
        <v>837633000</v>
      </c>
      <c r="I27" s="1">
        <v>597133</v>
      </c>
      <c r="J27" s="1">
        <v>28786169</v>
      </c>
      <c r="K27" s="1">
        <v>808846831</v>
      </c>
      <c r="L27" s="1">
        <v>597133</v>
      </c>
      <c r="M27" s="1">
        <v>28786169</v>
      </c>
      <c r="N27" s="1">
        <v>0</v>
      </c>
      <c r="O27" s="27">
        <v>3.4365999999999999</v>
      </c>
      <c r="P27" s="1">
        <v>597133</v>
      </c>
      <c r="Q27" s="1">
        <v>28786169</v>
      </c>
      <c r="R27" s="1">
        <v>0</v>
      </c>
      <c r="S27" s="27">
        <v>3.4365999999999999</v>
      </c>
      <c r="T27" s="1">
        <v>597133</v>
      </c>
      <c r="U27" s="1">
        <v>28786169</v>
      </c>
      <c r="V27" s="1">
        <v>0</v>
      </c>
    </row>
    <row r="28" spans="2:22" x14ac:dyDescent="0.35">
      <c r="B28" s="17" t="s">
        <v>40</v>
      </c>
      <c r="C28" s="1">
        <v>318271000</v>
      </c>
      <c r="D28" s="1">
        <v>0</v>
      </c>
      <c r="E28" s="1">
        <v>0</v>
      </c>
      <c r="F28" s="1">
        <v>318271000</v>
      </c>
      <c r="G28" s="1">
        <v>0</v>
      </c>
      <c r="H28" s="1">
        <v>318271000</v>
      </c>
      <c r="I28" s="1">
        <v>0</v>
      </c>
      <c r="J28" s="1">
        <v>5802435</v>
      </c>
      <c r="K28" s="1">
        <v>312468565</v>
      </c>
      <c r="L28" s="1">
        <v>0</v>
      </c>
      <c r="M28" s="1">
        <v>5802435</v>
      </c>
      <c r="N28" s="1">
        <v>0</v>
      </c>
      <c r="O28" s="27">
        <v>1.8230999999999999</v>
      </c>
      <c r="P28" s="1">
        <v>0</v>
      </c>
      <c r="Q28" s="1">
        <v>5802435</v>
      </c>
      <c r="R28" s="1">
        <v>0</v>
      </c>
      <c r="S28" s="27">
        <v>1.8230999999999999</v>
      </c>
      <c r="T28" s="1">
        <v>0</v>
      </c>
      <c r="U28" s="1">
        <v>5802435</v>
      </c>
      <c r="V28" s="1">
        <v>0</v>
      </c>
    </row>
    <row r="29" spans="2:22" x14ac:dyDescent="0.35">
      <c r="B29" s="17" t="s">
        <v>41</v>
      </c>
      <c r="C29" s="1">
        <v>457139000</v>
      </c>
      <c r="D29" s="1">
        <v>0</v>
      </c>
      <c r="E29" s="1">
        <v>0</v>
      </c>
      <c r="F29" s="1">
        <v>457139000</v>
      </c>
      <c r="G29" s="1">
        <v>0</v>
      </c>
      <c r="H29" s="1">
        <v>457139000</v>
      </c>
      <c r="I29" s="1">
        <v>33839500</v>
      </c>
      <c r="J29" s="1">
        <v>355573448</v>
      </c>
      <c r="K29" s="1">
        <v>101565552</v>
      </c>
      <c r="L29" s="1">
        <v>33839500</v>
      </c>
      <c r="M29" s="1">
        <v>355573448</v>
      </c>
      <c r="N29" s="1">
        <v>0</v>
      </c>
      <c r="O29" s="27">
        <v>77.782300000000006</v>
      </c>
      <c r="P29" s="1">
        <v>33839500</v>
      </c>
      <c r="Q29" s="1">
        <v>355573448</v>
      </c>
      <c r="R29" s="1">
        <v>0</v>
      </c>
      <c r="S29" s="27">
        <v>77.782300000000006</v>
      </c>
      <c r="T29" s="1">
        <v>33839500</v>
      </c>
      <c r="U29" s="1">
        <v>355573448</v>
      </c>
      <c r="V29" s="1">
        <v>0</v>
      </c>
    </row>
    <row r="30" spans="2:22" x14ac:dyDescent="0.35">
      <c r="B30" s="17" t="s">
        <v>42</v>
      </c>
      <c r="C30" s="1">
        <v>78410000</v>
      </c>
      <c r="D30" s="1">
        <v>0</v>
      </c>
      <c r="E30" s="1">
        <v>0</v>
      </c>
      <c r="F30" s="1">
        <v>78410000</v>
      </c>
      <c r="G30" s="1">
        <v>0</v>
      </c>
      <c r="H30" s="1">
        <v>78410000</v>
      </c>
      <c r="I30" s="1">
        <v>4811700</v>
      </c>
      <c r="J30" s="1">
        <v>43191200</v>
      </c>
      <c r="K30" s="1">
        <v>35218800</v>
      </c>
      <c r="L30" s="1">
        <v>4811700</v>
      </c>
      <c r="M30" s="1">
        <v>43191200</v>
      </c>
      <c r="N30" s="1">
        <v>0</v>
      </c>
      <c r="O30" s="27">
        <v>55.083799999999997</v>
      </c>
      <c r="P30" s="1">
        <v>4811700</v>
      </c>
      <c r="Q30" s="1">
        <v>43191200</v>
      </c>
      <c r="R30" s="1">
        <v>0</v>
      </c>
      <c r="S30" s="27">
        <v>55.083799999999997</v>
      </c>
      <c r="T30" s="1">
        <v>4811700</v>
      </c>
      <c r="U30" s="1">
        <v>43191200</v>
      </c>
      <c r="V30" s="1">
        <v>0</v>
      </c>
    </row>
    <row r="31" spans="2:22" x14ac:dyDescent="0.35">
      <c r="B31" s="17" t="s">
        <v>43</v>
      </c>
      <c r="C31" s="1">
        <v>342834000</v>
      </c>
      <c r="D31" s="1">
        <v>0</v>
      </c>
      <c r="E31" s="1">
        <v>0</v>
      </c>
      <c r="F31" s="1">
        <v>342834000</v>
      </c>
      <c r="G31" s="1">
        <v>0</v>
      </c>
      <c r="H31" s="1">
        <v>342834000</v>
      </c>
      <c r="I31" s="1">
        <v>25381700</v>
      </c>
      <c r="J31" s="1">
        <v>266696651</v>
      </c>
      <c r="K31" s="1">
        <v>76137349</v>
      </c>
      <c r="L31" s="1">
        <v>25381700</v>
      </c>
      <c r="M31" s="1">
        <v>266696651</v>
      </c>
      <c r="N31" s="1">
        <v>0</v>
      </c>
      <c r="O31" s="27">
        <v>77.791799999999995</v>
      </c>
      <c r="P31" s="1">
        <v>25381700</v>
      </c>
      <c r="Q31" s="1">
        <v>266696651</v>
      </c>
      <c r="R31" s="1">
        <v>0</v>
      </c>
      <c r="S31" s="27">
        <v>77.791799999999995</v>
      </c>
      <c r="T31" s="1">
        <v>25381701</v>
      </c>
      <c r="U31" s="1">
        <v>266696652</v>
      </c>
      <c r="V31" s="1">
        <v>-1</v>
      </c>
    </row>
    <row r="32" spans="2:22" x14ac:dyDescent="0.35">
      <c r="B32" s="17" t="s">
        <v>44</v>
      </c>
      <c r="C32" s="1">
        <v>228585000</v>
      </c>
      <c r="D32" s="1">
        <v>0</v>
      </c>
      <c r="E32" s="1">
        <v>0</v>
      </c>
      <c r="F32" s="1">
        <v>228585000</v>
      </c>
      <c r="G32" s="1">
        <v>0</v>
      </c>
      <c r="H32" s="1">
        <v>228585000</v>
      </c>
      <c r="I32" s="1">
        <v>16923700</v>
      </c>
      <c r="J32" s="1">
        <v>177824600</v>
      </c>
      <c r="K32" s="1">
        <v>50760400</v>
      </c>
      <c r="L32" s="1">
        <v>16923700</v>
      </c>
      <c r="M32" s="1">
        <v>177824600</v>
      </c>
      <c r="N32" s="1">
        <v>0</v>
      </c>
      <c r="O32" s="27">
        <v>77.793599999999998</v>
      </c>
      <c r="P32" s="1">
        <v>16923700</v>
      </c>
      <c r="Q32" s="1">
        <v>177824600</v>
      </c>
      <c r="R32" s="1">
        <v>0</v>
      </c>
      <c r="S32" s="27">
        <v>77.793599999999998</v>
      </c>
      <c r="T32" s="1">
        <v>16923700</v>
      </c>
      <c r="U32" s="1">
        <v>177824600</v>
      </c>
      <c r="V32" s="1">
        <v>0</v>
      </c>
    </row>
    <row r="33" spans="1:22" x14ac:dyDescent="0.35">
      <c r="B33" s="17" t="s">
        <v>45</v>
      </c>
      <c r="C33" s="1">
        <v>253571000</v>
      </c>
      <c r="D33" s="1">
        <v>0</v>
      </c>
      <c r="E33" s="1">
        <v>0</v>
      </c>
      <c r="F33" s="1">
        <v>253571000</v>
      </c>
      <c r="G33" s="1">
        <v>0</v>
      </c>
      <c r="H33" s="1">
        <v>253571000</v>
      </c>
      <c r="I33" s="1">
        <v>0</v>
      </c>
      <c r="J33" s="1">
        <v>250496931</v>
      </c>
      <c r="K33" s="1">
        <v>3074069</v>
      </c>
      <c r="L33" s="1">
        <v>0</v>
      </c>
      <c r="M33" s="1">
        <v>250496931</v>
      </c>
      <c r="N33" s="1">
        <v>0</v>
      </c>
      <c r="O33" s="27">
        <v>98.787700000000001</v>
      </c>
      <c r="P33" s="1">
        <v>0</v>
      </c>
      <c r="Q33" s="1">
        <v>250496931</v>
      </c>
      <c r="R33" s="1">
        <v>0</v>
      </c>
      <c r="S33" s="27">
        <v>98.787700000000001</v>
      </c>
      <c r="T33" s="1">
        <v>0</v>
      </c>
      <c r="U33" s="1">
        <v>250496931</v>
      </c>
      <c r="V33" s="1">
        <v>0</v>
      </c>
    </row>
    <row r="34" spans="1:22" x14ac:dyDescent="0.35">
      <c r="B34" s="17" t="s">
        <v>46</v>
      </c>
      <c r="C34" s="1">
        <v>37131000</v>
      </c>
      <c r="D34" s="1">
        <v>0</v>
      </c>
      <c r="E34" s="1">
        <v>0</v>
      </c>
      <c r="F34" s="1">
        <v>37131000</v>
      </c>
      <c r="G34" s="1">
        <v>0</v>
      </c>
      <c r="H34" s="1">
        <v>37131000</v>
      </c>
      <c r="I34" s="1">
        <v>0</v>
      </c>
      <c r="J34" s="1">
        <v>24791985</v>
      </c>
      <c r="K34" s="1">
        <v>12339015</v>
      </c>
      <c r="L34" s="1">
        <v>0</v>
      </c>
      <c r="M34" s="1">
        <v>24791985</v>
      </c>
      <c r="N34" s="1">
        <v>0</v>
      </c>
      <c r="O34" s="27">
        <v>66.769000000000005</v>
      </c>
      <c r="P34" s="1">
        <v>0</v>
      </c>
      <c r="Q34" s="1">
        <v>24791985</v>
      </c>
      <c r="R34" s="1">
        <v>0</v>
      </c>
      <c r="S34" s="27">
        <v>66.769000000000005</v>
      </c>
      <c r="T34" s="1">
        <v>0</v>
      </c>
      <c r="U34" s="1">
        <v>24791985</v>
      </c>
      <c r="V34" s="1">
        <v>0</v>
      </c>
    </row>
    <row r="35" spans="1:22" x14ac:dyDescent="0.35">
      <c r="B35" s="17" t="s">
        <v>47</v>
      </c>
      <c r="C35" s="1">
        <v>167618000</v>
      </c>
      <c r="D35" s="1">
        <v>0</v>
      </c>
      <c r="E35" s="1">
        <v>0</v>
      </c>
      <c r="F35" s="1">
        <v>167618000</v>
      </c>
      <c r="G35" s="1">
        <v>0</v>
      </c>
      <c r="H35" s="1">
        <v>167618000</v>
      </c>
      <c r="I35" s="1">
        <v>0</v>
      </c>
      <c r="J35" s="1">
        <v>156090357</v>
      </c>
      <c r="K35" s="1">
        <v>11527643</v>
      </c>
      <c r="L35" s="1">
        <v>0</v>
      </c>
      <c r="M35" s="1">
        <v>156090357</v>
      </c>
      <c r="N35" s="1">
        <v>0</v>
      </c>
      <c r="O35" s="27">
        <v>93.122699999999995</v>
      </c>
      <c r="P35" s="1">
        <v>0</v>
      </c>
      <c r="Q35" s="1">
        <v>156090357</v>
      </c>
      <c r="R35" s="1">
        <v>0</v>
      </c>
      <c r="S35" s="27">
        <v>93.122699999999995</v>
      </c>
      <c r="T35" s="1">
        <v>0</v>
      </c>
      <c r="U35" s="1">
        <v>156090357</v>
      </c>
      <c r="V35" s="1">
        <v>0</v>
      </c>
    </row>
    <row r="36" spans="1:22" x14ac:dyDescent="0.35">
      <c r="B36" s="17" t="s">
        <v>48</v>
      </c>
      <c r="C36" s="1">
        <v>6312000</v>
      </c>
      <c r="D36" s="1">
        <v>0</v>
      </c>
      <c r="E36" s="1">
        <v>0</v>
      </c>
      <c r="F36" s="1">
        <v>6312000</v>
      </c>
      <c r="G36" s="1">
        <v>0</v>
      </c>
      <c r="H36" s="1">
        <v>6312000</v>
      </c>
      <c r="I36" s="1">
        <v>529840</v>
      </c>
      <c r="J36" s="1">
        <v>5111385</v>
      </c>
      <c r="K36" s="1">
        <v>1200615</v>
      </c>
      <c r="L36" s="1">
        <v>529840</v>
      </c>
      <c r="M36" s="1">
        <v>5111385</v>
      </c>
      <c r="N36" s="1">
        <v>0</v>
      </c>
      <c r="O36" s="27">
        <v>80.978800000000007</v>
      </c>
      <c r="P36" s="1">
        <v>529840</v>
      </c>
      <c r="Q36" s="1">
        <v>5111385</v>
      </c>
      <c r="R36" s="1">
        <v>0</v>
      </c>
      <c r="S36" s="27">
        <v>80.978800000000007</v>
      </c>
      <c r="T36" s="1">
        <v>529840</v>
      </c>
      <c r="U36" s="1">
        <v>5111385</v>
      </c>
      <c r="V36" s="1">
        <v>0</v>
      </c>
    </row>
    <row r="37" spans="1:22" s="14" customFormat="1" x14ac:dyDescent="0.35">
      <c r="A37" s="14">
        <v>312</v>
      </c>
      <c r="B37" s="15" t="s">
        <v>106</v>
      </c>
      <c r="C37" s="16">
        <f>+C38+C39+C40+C41+C42+C43+C44+C45+C46+C47+C48+C49+C50+C51+C52+C53+C54+C55+C56+C57+C58+C59+C60+C61+C62+C63+C64+C65+C66+C67+C68+C69+C70+C71+C72+C73+C74+C75+C76+C77+C78+C79+C80+C81+C82</f>
        <v>8501072000</v>
      </c>
      <c r="D37" s="16">
        <f t="shared" ref="D37:V37" si="1">+D38+D39+D40+D41+D42+D43+D44+D45+D46+D47+D48+D49+D50+D51+D52+D53+D54+D55+D56+D57+D58+D59+D60+D61+D62+D63+D64+D65+D66+D67+D68+D69+D70+D71+D72+D73+D74+D75+D76+D77+D78+D79+D80+D81+D82</f>
        <v>0</v>
      </c>
      <c r="E37" s="16">
        <f t="shared" si="1"/>
        <v>-395107200</v>
      </c>
      <c r="F37" s="16">
        <f t="shared" si="1"/>
        <v>8105964800</v>
      </c>
      <c r="G37" s="16">
        <f t="shared" si="1"/>
        <v>0</v>
      </c>
      <c r="H37" s="16">
        <f t="shared" si="1"/>
        <v>8105964800</v>
      </c>
      <c r="I37" s="16">
        <f t="shared" si="1"/>
        <v>77454550</v>
      </c>
      <c r="J37" s="16">
        <f t="shared" si="1"/>
        <v>5762583306</v>
      </c>
      <c r="K37" s="16">
        <f t="shared" si="1"/>
        <v>2343381494</v>
      </c>
      <c r="L37" s="16">
        <f t="shared" si="1"/>
        <v>1148667491</v>
      </c>
      <c r="M37" s="16">
        <f t="shared" si="1"/>
        <v>5203945697</v>
      </c>
      <c r="N37" s="16">
        <f t="shared" si="1"/>
        <v>558637609</v>
      </c>
      <c r="O37" s="19">
        <v>0.64200000000000002</v>
      </c>
      <c r="P37" s="16">
        <f t="shared" si="1"/>
        <v>189598680</v>
      </c>
      <c r="Q37" s="16">
        <f t="shared" si="1"/>
        <v>2617862386</v>
      </c>
      <c r="R37" s="16">
        <f t="shared" si="1"/>
        <v>2586083311</v>
      </c>
      <c r="S37" s="19">
        <v>0.32300000000000001</v>
      </c>
      <c r="T37" s="16">
        <f t="shared" si="1"/>
        <v>189598679</v>
      </c>
      <c r="U37" s="16">
        <f t="shared" si="1"/>
        <v>2617862385</v>
      </c>
      <c r="V37" s="16">
        <f t="shared" si="1"/>
        <v>1</v>
      </c>
    </row>
    <row r="38" spans="1:22" x14ac:dyDescent="0.35">
      <c r="B38" s="17" t="s">
        <v>49</v>
      </c>
      <c r="C38" s="1">
        <v>0</v>
      </c>
      <c r="D38" s="1">
        <v>0</v>
      </c>
      <c r="E38" s="1">
        <v>27000000</v>
      </c>
      <c r="F38" s="1">
        <v>27000000</v>
      </c>
      <c r="G38" s="1">
        <v>0</v>
      </c>
      <c r="H38" s="1">
        <v>27000000</v>
      </c>
      <c r="I38" s="1">
        <v>0</v>
      </c>
      <c r="J38" s="1">
        <v>10000000</v>
      </c>
      <c r="K38" s="1">
        <v>17000000</v>
      </c>
      <c r="L38" s="1">
        <v>5391890</v>
      </c>
      <c r="M38" s="1">
        <v>5391890</v>
      </c>
      <c r="N38" s="1">
        <v>4608110</v>
      </c>
      <c r="O38" s="27">
        <v>19.97</v>
      </c>
      <c r="P38" s="1">
        <v>0</v>
      </c>
      <c r="Q38" s="1">
        <v>0</v>
      </c>
      <c r="R38" s="1">
        <v>5391890</v>
      </c>
      <c r="S38" s="27">
        <v>0</v>
      </c>
      <c r="T38" s="1">
        <v>0</v>
      </c>
      <c r="U38" s="1">
        <v>0</v>
      </c>
      <c r="V38" s="1">
        <v>0</v>
      </c>
    </row>
    <row r="39" spans="1:22" x14ac:dyDescent="0.35">
      <c r="B39" s="17" t="s">
        <v>50</v>
      </c>
      <c r="C39" s="1">
        <v>15150000</v>
      </c>
      <c r="D39" s="1">
        <v>0</v>
      </c>
      <c r="E39" s="1">
        <v>0</v>
      </c>
      <c r="F39" s="1">
        <v>15150000</v>
      </c>
      <c r="G39" s="1">
        <v>0</v>
      </c>
      <c r="H39" s="1">
        <v>15150000</v>
      </c>
      <c r="I39" s="1">
        <v>0</v>
      </c>
      <c r="J39" s="1">
        <v>2756565</v>
      </c>
      <c r="K39" s="1">
        <v>12393435</v>
      </c>
      <c r="L39" s="1">
        <v>0</v>
      </c>
      <c r="M39" s="1">
        <v>2053456</v>
      </c>
      <c r="N39" s="1">
        <v>703109</v>
      </c>
      <c r="O39" s="27">
        <v>13.5542</v>
      </c>
      <c r="P39" s="1">
        <v>0</v>
      </c>
      <c r="Q39" s="1">
        <v>2053456</v>
      </c>
      <c r="R39" s="1">
        <v>0</v>
      </c>
      <c r="S39" s="27">
        <v>13.5542</v>
      </c>
      <c r="T39" s="1">
        <v>0</v>
      </c>
      <c r="U39" s="1">
        <v>2053456</v>
      </c>
      <c r="V39" s="1">
        <v>0</v>
      </c>
    </row>
    <row r="40" spans="1:22" x14ac:dyDescent="0.35">
      <c r="B40" s="17" t="s">
        <v>51</v>
      </c>
      <c r="C40" s="1">
        <v>5000000</v>
      </c>
      <c r="D40" s="1">
        <v>0</v>
      </c>
      <c r="E40" s="1">
        <v>-4000000</v>
      </c>
      <c r="F40" s="1">
        <v>1000000</v>
      </c>
      <c r="G40" s="1">
        <v>0</v>
      </c>
      <c r="H40" s="1">
        <v>1000000</v>
      </c>
      <c r="I40" s="1">
        <v>0</v>
      </c>
      <c r="J40" s="1">
        <v>0</v>
      </c>
      <c r="K40" s="1">
        <v>1000000</v>
      </c>
      <c r="L40" s="1">
        <v>0</v>
      </c>
      <c r="M40" s="1">
        <v>0</v>
      </c>
      <c r="N40" s="1">
        <v>0</v>
      </c>
      <c r="O40" s="27">
        <v>0</v>
      </c>
      <c r="P40" s="1">
        <v>0</v>
      </c>
      <c r="Q40" s="1">
        <v>0</v>
      </c>
      <c r="R40" s="1">
        <v>0</v>
      </c>
      <c r="S40" s="27">
        <v>0</v>
      </c>
      <c r="T40" s="1">
        <v>0</v>
      </c>
      <c r="U40" s="1">
        <v>0</v>
      </c>
      <c r="V40" s="1">
        <v>0</v>
      </c>
    </row>
    <row r="41" spans="1:22" x14ac:dyDescent="0.35">
      <c r="B41" s="17" t="s">
        <v>52</v>
      </c>
      <c r="C41" s="1">
        <v>0</v>
      </c>
      <c r="D41" s="1">
        <v>0</v>
      </c>
      <c r="E41" s="1">
        <v>5000000</v>
      </c>
      <c r="F41" s="1">
        <v>5000000</v>
      </c>
      <c r="G41" s="1">
        <v>0</v>
      </c>
      <c r="H41" s="1">
        <v>5000000</v>
      </c>
      <c r="I41" s="1">
        <v>0</v>
      </c>
      <c r="J41" s="1">
        <v>5000000</v>
      </c>
      <c r="K41" s="1">
        <v>0</v>
      </c>
      <c r="L41" s="1">
        <v>0</v>
      </c>
      <c r="M41" s="1">
        <v>0</v>
      </c>
      <c r="N41" s="1">
        <v>5000000</v>
      </c>
      <c r="O41" s="27">
        <v>0</v>
      </c>
      <c r="P41" s="1">
        <v>0</v>
      </c>
      <c r="Q41" s="1">
        <v>0</v>
      </c>
      <c r="R41" s="1">
        <v>0</v>
      </c>
      <c r="S41" s="27">
        <v>0</v>
      </c>
      <c r="T41" s="1">
        <v>0</v>
      </c>
      <c r="U41" s="1">
        <v>0</v>
      </c>
      <c r="V41" s="1">
        <v>0</v>
      </c>
    </row>
    <row r="42" spans="1:22" x14ac:dyDescent="0.35">
      <c r="B42" s="17" t="s">
        <v>53</v>
      </c>
      <c r="C42" s="1">
        <v>15912000</v>
      </c>
      <c r="D42" s="1">
        <v>0</v>
      </c>
      <c r="E42" s="1">
        <v>0</v>
      </c>
      <c r="F42" s="1">
        <v>15912000</v>
      </c>
      <c r="G42" s="1">
        <v>0</v>
      </c>
      <c r="H42" s="1">
        <v>15912000</v>
      </c>
      <c r="I42" s="1">
        <v>0</v>
      </c>
      <c r="J42" s="1">
        <v>15733575</v>
      </c>
      <c r="K42" s="1">
        <v>178425</v>
      </c>
      <c r="L42" s="1">
        <v>0</v>
      </c>
      <c r="M42" s="1">
        <v>14850000</v>
      </c>
      <c r="N42" s="1">
        <v>883575</v>
      </c>
      <c r="O42" s="27">
        <v>93.325800000000001</v>
      </c>
      <c r="P42" s="1">
        <v>0</v>
      </c>
      <c r="Q42" s="1">
        <v>0</v>
      </c>
      <c r="R42" s="1">
        <v>14850000</v>
      </c>
      <c r="S42" s="27">
        <v>0</v>
      </c>
      <c r="T42" s="1">
        <v>0</v>
      </c>
      <c r="U42" s="1">
        <v>0</v>
      </c>
      <c r="V42" s="1">
        <v>0</v>
      </c>
    </row>
    <row r="43" spans="1:22" x14ac:dyDescent="0.35">
      <c r="B43" s="17" t="s">
        <v>54</v>
      </c>
      <c r="C43" s="1">
        <v>112500000</v>
      </c>
      <c r="D43" s="1">
        <v>0</v>
      </c>
      <c r="E43" s="1">
        <v>-62811156</v>
      </c>
      <c r="F43" s="1">
        <v>49688844</v>
      </c>
      <c r="G43" s="1">
        <v>0</v>
      </c>
      <c r="H43" s="1">
        <v>49688844</v>
      </c>
      <c r="I43" s="1">
        <v>0</v>
      </c>
      <c r="J43" s="1">
        <v>46773065</v>
      </c>
      <c r="K43" s="1">
        <v>2915779</v>
      </c>
      <c r="L43" s="1">
        <v>0</v>
      </c>
      <c r="M43" s="1">
        <v>24161150</v>
      </c>
      <c r="N43" s="1">
        <v>22611915</v>
      </c>
      <c r="O43" s="27">
        <v>48.624899999999997</v>
      </c>
      <c r="P43" s="1">
        <v>0</v>
      </c>
      <c r="Q43" s="1">
        <v>24161150</v>
      </c>
      <c r="R43" s="1">
        <v>0</v>
      </c>
      <c r="S43" s="27">
        <v>48.624899999999997</v>
      </c>
      <c r="T43" s="1">
        <v>0</v>
      </c>
      <c r="U43" s="1">
        <v>24161150</v>
      </c>
      <c r="V43" s="1">
        <v>0</v>
      </c>
    </row>
    <row r="44" spans="1:22" x14ac:dyDescent="0.35">
      <c r="B44" s="17" t="s">
        <v>55</v>
      </c>
      <c r="C44" s="1">
        <v>66500000</v>
      </c>
      <c r="D44" s="1">
        <v>0</v>
      </c>
      <c r="E44" s="1">
        <v>-30000000</v>
      </c>
      <c r="F44" s="1">
        <v>36500000</v>
      </c>
      <c r="G44" s="1">
        <v>0</v>
      </c>
      <c r="H44" s="1">
        <v>36500000</v>
      </c>
      <c r="I44" s="1">
        <v>0</v>
      </c>
      <c r="J44" s="1">
        <v>36500000</v>
      </c>
      <c r="K44" s="1">
        <v>0</v>
      </c>
      <c r="L44" s="1">
        <v>5589940</v>
      </c>
      <c r="M44" s="1">
        <v>36286968</v>
      </c>
      <c r="N44" s="1">
        <v>213032</v>
      </c>
      <c r="O44" s="27">
        <v>99.416399999999996</v>
      </c>
      <c r="P44" s="1">
        <v>3512426</v>
      </c>
      <c r="Q44" s="1">
        <v>10497505</v>
      </c>
      <c r="R44" s="1">
        <v>25789463</v>
      </c>
      <c r="S44" s="27">
        <v>28.760300000000001</v>
      </c>
      <c r="T44" s="1">
        <v>3512426</v>
      </c>
      <c r="U44" s="1">
        <v>10497505</v>
      </c>
      <c r="V44" s="1">
        <v>0</v>
      </c>
    </row>
    <row r="45" spans="1:22" x14ac:dyDescent="0.35">
      <c r="B45" s="17" t="s">
        <v>56</v>
      </c>
      <c r="C45" s="1">
        <v>60000000</v>
      </c>
      <c r="D45" s="1">
        <v>0</v>
      </c>
      <c r="E45" s="1">
        <v>-32000000</v>
      </c>
      <c r="F45" s="1">
        <v>28000000</v>
      </c>
      <c r="G45" s="1">
        <v>0</v>
      </c>
      <c r="H45" s="1">
        <v>28000000</v>
      </c>
      <c r="I45" s="1">
        <v>0</v>
      </c>
      <c r="J45" s="1">
        <v>25647764</v>
      </c>
      <c r="K45" s="1">
        <v>2352236</v>
      </c>
      <c r="L45" s="1">
        <v>5391890</v>
      </c>
      <c r="M45" s="1">
        <v>20251417</v>
      </c>
      <c r="N45" s="1">
        <v>5396347</v>
      </c>
      <c r="O45" s="27">
        <v>72.326499999999996</v>
      </c>
      <c r="P45" s="1">
        <v>0</v>
      </c>
      <c r="Q45" s="1">
        <v>14859527</v>
      </c>
      <c r="R45" s="1">
        <v>5391890</v>
      </c>
      <c r="S45" s="27">
        <v>53.069699999999997</v>
      </c>
      <c r="T45" s="1">
        <v>0</v>
      </c>
      <c r="U45" s="1">
        <v>14859527</v>
      </c>
      <c r="V45" s="1">
        <v>0</v>
      </c>
    </row>
    <row r="46" spans="1:22" x14ac:dyDescent="0.35">
      <c r="B46" s="17" t="s">
        <v>57</v>
      </c>
      <c r="C46" s="1">
        <v>30000000</v>
      </c>
      <c r="D46" s="1">
        <v>0</v>
      </c>
      <c r="E46" s="1">
        <v>-15000000</v>
      </c>
      <c r="F46" s="1">
        <v>15000000</v>
      </c>
      <c r="G46" s="1">
        <v>0</v>
      </c>
      <c r="H46" s="1">
        <v>15000000</v>
      </c>
      <c r="I46" s="1">
        <v>0</v>
      </c>
      <c r="J46" s="1">
        <v>8823442</v>
      </c>
      <c r="K46" s="1">
        <v>6176558</v>
      </c>
      <c r="L46" s="1">
        <v>0</v>
      </c>
      <c r="M46" s="1">
        <v>6852841</v>
      </c>
      <c r="N46" s="1">
        <v>1970601</v>
      </c>
      <c r="O46" s="27">
        <v>45.685600000000001</v>
      </c>
      <c r="P46" s="1">
        <v>0</v>
      </c>
      <c r="Q46" s="1">
        <v>6852841</v>
      </c>
      <c r="R46" s="1">
        <v>0</v>
      </c>
      <c r="S46" s="27">
        <v>45.685600000000001</v>
      </c>
      <c r="T46" s="1">
        <v>0</v>
      </c>
      <c r="U46" s="1">
        <v>6852841</v>
      </c>
      <c r="V46" s="1">
        <v>0</v>
      </c>
    </row>
    <row r="47" spans="1:22" x14ac:dyDescent="0.35">
      <c r="B47" s="17" t="s">
        <v>58</v>
      </c>
      <c r="C47" s="1">
        <v>3000000</v>
      </c>
      <c r="D47" s="1">
        <v>0</v>
      </c>
      <c r="E47" s="1">
        <v>0</v>
      </c>
      <c r="F47" s="1">
        <v>3000000</v>
      </c>
      <c r="G47" s="1">
        <v>0</v>
      </c>
      <c r="H47" s="1">
        <v>3000000</v>
      </c>
      <c r="I47" s="1">
        <v>0</v>
      </c>
      <c r="J47" s="1">
        <v>2633409</v>
      </c>
      <c r="K47" s="1">
        <v>366591</v>
      </c>
      <c r="L47" s="1">
        <v>0</v>
      </c>
      <c r="M47" s="1">
        <v>1520000</v>
      </c>
      <c r="N47" s="1">
        <v>1113409</v>
      </c>
      <c r="O47" s="27">
        <v>50.666699999999999</v>
      </c>
      <c r="P47" s="1">
        <v>0</v>
      </c>
      <c r="Q47" s="1">
        <v>1244394</v>
      </c>
      <c r="R47" s="1">
        <v>275606</v>
      </c>
      <c r="S47" s="27">
        <v>41.479799999999997</v>
      </c>
      <c r="T47" s="1">
        <v>0</v>
      </c>
      <c r="U47" s="1">
        <v>1244394</v>
      </c>
      <c r="V47" s="1">
        <v>0</v>
      </c>
    </row>
    <row r="48" spans="1:22" x14ac:dyDescent="0.35">
      <c r="B48" s="17" t="s">
        <v>59</v>
      </c>
      <c r="C48" s="1">
        <v>5150000</v>
      </c>
      <c r="D48" s="1">
        <v>0</v>
      </c>
      <c r="E48" s="1">
        <v>0</v>
      </c>
      <c r="F48" s="1">
        <v>5150000</v>
      </c>
      <c r="G48" s="1">
        <v>0</v>
      </c>
      <c r="H48" s="1">
        <v>5150000</v>
      </c>
      <c r="I48" s="1">
        <v>0</v>
      </c>
      <c r="J48" s="1">
        <v>1877056</v>
      </c>
      <c r="K48" s="1">
        <v>3272944</v>
      </c>
      <c r="L48" s="1">
        <v>0</v>
      </c>
      <c r="M48" s="1">
        <v>1438155</v>
      </c>
      <c r="N48" s="1">
        <v>438901</v>
      </c>
      <c r="O48" s="27">
        <v>27.9253</v>
      </c>
      <c r="P48" s="1">
        <v>0</v>
      </c>
      <c r="Q48" s="1">
        <v>1438155</v>
      </c>
      <c r="R48" s="1">
        <v>0</v>
      </c>
      <c r="S48" s="27">
        <v>27.9253</v>
      </c>
      <c r="T48" s="1">
        <v>0</v>
      </c>
      <c r="U48" s="1">
        <v>1438155</v>
      </c>
      <c r="V48" s="1">
        <v>0</v>
      </c>
    </row>
    <row r="49" spans="2:22" x14ac:dyDescent="0.35">
      <c r="B49" s="17" t="s">
        <v>60</v>
      </c>
      <c r="C49" s="1">
        <v>8000000</v>
      </c>
      <c r="D49" s="1">
        <v>0</v>
      </c>
      <c r="E49" s="1">
        <v>0</v>
      </c>
      <c r="F49" s="1">
        <v>8000000</v>
      </c>
      <c r="G49" s="1">
        <v>0</v>
      </c>
      <c r="H49" s="1">
        <v>8000000</v>
      </c>
      <c r="I49" s="1">
        <v>0</v>
      </c>
      <c r="J49" s="1">
        <v>6737817</v>
      </c>
      <c r="K49" s="1">
        <v>1262183</v>
      </c>
      <c r="L49" s="1">
        <v>0</v>
      </c>
      <c r="M49" s="1">
        <v>4920958</v>
      </c>
      <c r="N49" s="1">
        <v>1816859</v>
      </c>
      <c r="O49" s="27">
        <v>61.512</v>
      </c>
      <c r="P49" s="1">
        <v>0</v>
      </c>
      <c r="Q49" s="1">
        <v>4920958</v>
      </c>
      <c r="R49" s="1">
        <v>0</v>
      </c>
      <c r="S49" s="27">
        <v>61.512</v>
      </c>
      <c r="T49" s="1">
        <v>0</v>
      </c>
      <c r="U49" s="1">
        <v>4920958</v>
      </c>
      <c r="V49" s="1">
        <v>0</v>
      </c>
    </row>
    <row r="50" spans="2:22" x14ac:dyDescent="0.35">
      <c r="B50" s="17" t="s">
        <v>61</v>
      </c>
      <c r="C50" s="1">
        <v>3500000</v>
      </c>
      <c r="D50" s="1">
        <v>0</v>
      </c>
      <c r="E50" s="1">
        <v>0</v>
      </c>
      <c r="F50" s="1">
        <v>3500000</v>
      </c>
      <c r="G50" s="1">
        <v>0</v>
      </c>
      <c r="H50" s="1">
        <v>3500000</v>
      </c>
      <c r="I50" s="1">
        <v>0</v>
      </c>
      <c r="J50" s="1">
        <v>3072311</v>
      </c>
      <c r="K50" s="1">
        <v>427689</v>
      </c>
      <c r="L50" s="1">
        <v>0</v>
      </c>
      <c r="M50" s="1">
        <v>2638809</v>
      </c>
      <c r="N50" s="1">
        <v>433502</v>
      </c>
      <c r="O50" s="27">
        <v>75.394499999999994</v>
      </c>
      <c r="P50" s="1">
        <v>0</v>
      </c>
      <c r="Q50" s="1">
        <v>2346394</v>
      </c>
      <c r="R50" s="1">
        <v>292415</v>
      </c>
      <c r="S50" s="27">
        <v>67.0398</v>
      </c>
      <c r="T50" s="1">
        <v>0</v>
      </c>
      <c r="U50" s="1">
        <v>2346394</v>
      </c>
      <c r="V50" s="1">
        <v>0</v>
      </c>
    </row>
    <row r="51" spans="2:22" x14ac:dyDescent="0.35">
      <c r="B51" s="17" t="s">
        <v>62</v>
      </c>
      <c r="C51" s="1">
        <v>150000000</v>
      </c>
      <c r="D51" s="1">
        <v>0</v>
      </c>
      <c r="E51" s="1">
        <v>-10000000</v>
      </c>
      <c r="F51" s="1">
        <v>140000000</v>
      </c>
      <c r="G51" s="1">
        <v>0</v>
      </c>
      <c r="H51" s="1">
        <v>140000000</v>
      </c>
      <c r="I51" s="1">
        <v>0</v>
      </c>
      <c r="J51" s="1">
        <v>140000000</v>
      </c>
      <c r="K51" s="1">
        <v>0</v>
      </c>
      <c r="L51" s="1">
        <v>0</v>
      </c>
      <c r="M51" s="1">
        <v>140000000</v>
      </c>
      <c r="N51" s="1">
        <v>0</v>
      </c>
      <c r="O51" s="27">
        <v>100</v>
      </c>
      <c r="P51" s="1">
        <v>9085992</v>
      </c>
      <c r="Q51" s="1">
        <v>39539212</v>
      </c>
      <c r="R51" s="1">
        <v>100460788</v>
      </c>
      <c r="S51" s="27">
        <v>28.2423</v>
      </c>
      <c r="T51" s="1">
        <v>9085992</v>
      </c>
      <c r="U51" s="1">
        <v>39539212</v>
      </c>
      <c r="V51" s="1">
        <v>0</v>
      </c>
    </row>
    <row r="52" spans="2:22" x14ac:dyDescent="0.35">
      <c r="B52" s="17" t="s">
        <v>63</v>
      </c>
      <c r="C52" s="1">
        <v>25750000</v>
      </c>
      <c r="D52" s="1">
        <v>0</v>
      </c>
      <c r="E52" s="1">
        <v>6516211</v>
      </c>
      <c r="F52" s="1">
        <v>32266211</v>
      </c>
      <c r="G52" s="1">
        <v>0</v>
      </c>
      <c r="H52" s="1">
        <v>32266211</v>
      </c>
      <c r="I52" s="1">
        <v>-4594399</v>
      </c>
      <c r="J52" s="1">
        <v>27671812</v>
      </c>
      <c r="K52" s="1">
        <v>4594399</v>
      </c>
      <c r="L52" s="1">
        <v>25088982</v>
      </c>
      <c r="M52" s="1">
        <v>27671812</v>
      </c>
      <c r="N52" s="1">
        <v>0</v>
      </c>
      <c r="O52" s="27">
        <v>85.760999999999996</v>
      </c>
      <c r="P52" s="1">
        <v>0</v>
      </c>
      <c r="Q52" s="1">
        <v>0</v>
      </c>
      <c r="R52" s="1">
        <v>27671812</v>
      </c>
      <c r="S52" s="27">
        <v>0</v>
      </c>
      <c r="T52" s="1">
        <v>0</v>
      </c>
      <c r="U52" s="1">
        <v>0</v>
      </c>
      <c r="V52" s="1">
        <v>0</v>
      </c>
    </row>
    <row r="53" spans="2:22" x14ac:dyDescent="0.35">
      <c r="B53" s="17" t="s">
        <v>64</v>
      </c>
      <c r="C53" s="1">
        <v>103000000</v>
      </c>
      <c r="D53" s="1">
        <v>0</v>
      </c>
      <c r="E53" s="1">
        <v>77326885</v>
      </c>
      <c r="F53" s="1">
        <v>180326885</v>
      </c>
      <c r="G53" s="1">
        <v>0</v>
      </c>
      <c r="H53" s="1">
        <v>180326885</v>
      </c>
      <c r="I53" s="1">
        <v>-7339</v>
      </c>
      <c r="J53" s="1">
        <v>180319546</v>
      </c>
      <c r="K53" s="1">
        <v>7339</v>
      </c>
      <c r="L53" s="1">
        <v>110316643</v>
      </c>
      <c r="M53" s="1">
        <v>180319544</v>
      </c>
      <c r="N53" s="1">
        <v>2</v>
      </c>
      <c r="O53" s="27">
        <v>99.995900000000006</v>
      </c>
      <c r="P53" s="1">
        <v>0</v>
      </c>
      <c r="Q53" s="1">
        <v>54626344</v>
      </c>
      <c r="R53" s="1">
        <v>125693200</v>
      </c>
      <c r="S53" s="27">
        <v>30.292999999999999</v>
      </c>
      <c r="T53" s="1">
        <v>0</v>
      </c>
      <c r="U53" s="1">
        <v>54626344</v>
      </c>
      <c r="V53" s="1">
        <v>0</v>
      </c>
    </row>
    <row r="54" spans="2:22" x14ac:dyDescent="0.35">
      <c r="B54" s="17" t="s">
        <v>65</v>
      </c>
      <c r="C54" s="1">
        <v>1000000000</v>
      </c>
      <c r="D54" s="1">
        <v>0</v>
      </c>
      <c r="E54" s="1">
        <v>41461158</v>
      </c>
      <c r="F54" s="1">
        <v>1041461158</v>
      </c>
      <c r="G54" s="1">
        <v>0</v>
      </c>
      <c r="H54" s="1">
        <v>1041461158</v>
      </c>
      <c r="I54" s="1">
        <v>-203931</v>
      </c>
      <c r="J54" s="1">
        <v>1041257227</v>
      </c>
      <c r="K54" s="1">
        <v>203931</v>
      </c>
      <c r="L54" s="1">
        <v>769129329</v>
      </c>
      <c r="M54" s="1">
        <v>986329435</v>
      </c>
      <c r="N54" s="1">
        <v>54927792</v>
      </c>
      <c r="O54" s="27">
        <v>94.706299999999999</v>
      </c>
      <c r="P54" s="1">
        <v>0</v>
      </c>
      <c r="Q54" s="1">
        <v>215570621</v>
      </c>
      <c r="R54" s="1">
        <v>770758814</v>
      </c>
      <c r="S54" s="27">
        <v>20.698899999999998</v>
      </c>
      <c r="T54" s="1">
        <v>0</v>
      </c>
      <c r="U54" s="1">
        <v>215570621</v>
      </c>
      <c r="V54" s="1">
        <v>0</v>
      </c>
    </row>
    <row r="55" spans="2:22" x14ac:dyDescent="0.35">
      <c r="B55" s="17" t="s">
        <v>66</v>
      </c>
      <c r="C55" s="1">
        <v>7210000</v>
      </c>
      <c r="D55" s="1">
        <v>0</v>
      </c>
      <c r="E55" s="1">
        <v>-411848</v>
      </c>
      <c r="F55" s="1">
        <v>6798152</v>
      </c>
      <c r="G55" s="1">
        <v>0</v>
      </c>
      <c r="H55" s="1">
        <v>6798152</v>
      </c>
      <c r="I55" s="1">
        <v>0</v>
      </c>
      <c r="J55" s="1">
        <v>5867303</v>
      </c>
      <c r="K55" s="1">
        <v>930849</v>
      </c>
      <c r="L55" s="1">
        <v>0</v>
      </c>
      <c r="M55" s="1">
        <v>5612274</v>
      </c>
      <c r="N55" s="1">
        <v>255029</v>
      </c>
      <c r="O55" s="27">
        <v>82.555899999999994</v>
      </c>
      <c r="P55" s="1">
        <v>0</v>
      </c>
      <c r="Q55" s="1">
        <v>622774</v>
      </c>
      <c r="R55" s="1">
        <v>4989500</v>
      </c>
      <c r="S55" s="27">
        <v>9.1608999999999998</v>
      </c>
      <c r="T55" s="1">
        <v>0</v>
      </c>
      <c r="U55" s="1">
        <v>622774</v>
      </c>
      <c r="V55" s="1">
        <v>0</v>
      </c>
    </row>
    <row r="56" spans="2:22" x14ac:dyDescent="0.35">
      <c r="B56" s="17" t="s">
        <v>67</v>
      </c>
      <c r="C56" s="1">
        <v>200000</v>
      </c>
      <c r="D56" s="1">
        <v>0</v>
      </c>
      <c r="E56" s="1">
        <v>0</v>
      </c>
      <c r="F56" s="1">
        <v>200000</v>
      </c>
      <c r="G56" s="1">
        <v>0</v>
      </c>
      <c r="H56" s="1">
        <v>200000</v>
      </c>
      <c r="I56" s="1">
        <v>11943</v>
      </c>
      <c r="J56" s="1">
        <v>125555</v>
      </c>
      <c r="K56" s="1">
        <v>74445</v>
      </c>
      <c r="L56" s="1">
        <v>11943</v>
      </c>
      <c r="M56" s="1">
        <v>125555</v>
      </c>
      <c r="N56" s="1">
        <v>0</v>
      </c>
      <c r="O56" s="27">
        <v>62.777500000000003</v>
      </c>
      <c r="P56" s="1">
        <v>11943</v>
      </c>
      <c r="Q56" s="1">
        <v>125555</v>
      </c>
      <c r="R56" s="1">
        <v>0</v>
      </c>
      <c r="S56" s="27">
        <v>62.777500000000003</v>
      </c>
      <c r="T56" s="1">
        <v>11942</v>
      </c>
      <c r="U56" s="1">
        <v>125554</v>
      </c>
      <c r="V56" s="1">
        <v>1</v>
      </c>
    </row>
    <row r="57" spans="2:22" x14ac:dyDescent="0.35">
      <c r="B57" s="17" t="s">
        <v>68</v>
      </c>
      <c r="C57" s="1">
        <v>206000000</v>
      </c>
      <c r="D57" s="1">
        <v>0</v>
      </c>
      <c r="E57" s="1">
        <v>-38328533</v>
      </c>
      <c r="F57" s="1">
        <v>167671467</v>
      </c>
      <c r="G57" s="1">
        <v>0</v>
      </c>
      <c r="H57" s="1">
        <v>167671467</v>
      </c>
      <c r="I57" s="1">
        <v>-2553348</v>
      </c>
      <c r="J57" s="1">
        <v>165118119</v>
      </c>
      <c r="K57" s="1">
        <v>2553348</v>
      </c>
      <c r="L57" s="1">
        <v>146746874</v>
      </c>
      <c r="M57" s="1">
        <v>161716619</v>
      </c>
      <c r="N57" s="1">
        <v>3401500</v>
      </c>
      <c r="O57" s="27">
        <v>96.448499999999996</v>
      </c>
      <c r="P57" s="1">
        <v>0</v>
      </c>
      <c r="Q57" s="1">
        <v>0</v>
      </c>
      <c r="R57" s="1">
        <v>161716619</v>
      </c>
      <c r="S57" s="27">
        <v>0</v>
      </c>
      <c r="T57" s="1">
        <v>0</v>
      </c>
      <c r="U57" s="1">
        <v>0</v>
      </c>
      <c r="V57" s="1">
        <v>0</v>
      </c>
    </row>
    <row r="58" spans="2:22" x14ac:dyDescent="0.35">
      <c r="B58" s="17" t="s">
        <v>69</v>
      </c>
      <c r="C58" s="1">
        <v>422300000</v>
      </c>
      <c r="D58" s="1">
        <v>0</v>
      </c>
      <c r="E58" s="1">
        <v>-103296044</v>
      </c>
      <c r="F58" s="1">
        <v>319003956</v>
      </c>
      <c r="G58" s="1">
        <v>0</v>
      </c>
      <c r="H58" s="1">
        <v>319003956</v>
      </c>
      <c r="I58" s="1">
        <v>0</v>
      </c>
      <c r="J58" s="1">
        <v>319003956</v>
      </c>
      <c r="K58" s="1">
        <v>0</v>
      </c>
      <c r="L58" s="1">
        <v>0</v>
      </c>
      <c r="M58" s="1">
        <v>319003956</v>
      </c>
      <c r="N58" s="1">
        <v>0</v>
      </c>
      <c r="O58" s="27">
        <v>100</v>
      </c>
      <c r="P58" s="1">
        <v>26583663</v>
      </c>
      <c r="Q58" s="1">
        <v>241025210</v>
      </c>
      <c r="R58" s="1">
        <v>77978746</v>
      </c>
      <c r="S58" s="27">
        <v>75.555599999999998</v>
      </c>
      <c r="T58" s="1">
        <v>26583663</v>
      </c>
      <c r="U58" s="1">
        <v>241025210</v>
      </c>
      <c r="V58" s="1">
        <v>0</v>
      </c>
    </row>
    <row r="59" spans="2:22" x14ac:dyDescent="0.35">
      <c r="B59" s="17" t="s">
        <v>70</v>
      </c>
      <c r="C59" s="1">
        <v>15000000</v>
      </c>
      <c r="D59" s="1">
        <v>0</v>
      </c>
      <c r="E59" s="1">
        <v>0</v>
      </c>
      <c r="F59" s="1">
        <v>15000000</v>
      </c>
      <c r="G59" s="1">
        <v>0</v>
      </c>
      <c r="H59" s="1">
        <v>15000000</v>
      </c>
      <c r="I59" s="1">
        <v>0</v>
      </c>
      <c r="J59" s="1">
        <v>2633409</v>
      </c>
      <c r="K59" s="1">
        <v>12366591</v>
      </c>
      <c r="L59" s="1">
        <v>0</v>
      </c>
      <c r="M59" s="1">
        <v>977243</v>
      </c>
      <c r="N59" s="1">
        <v>1656166</v>
      </c>
      <c r="O59" s="27">
        <v>6.5149999999999997</v>
      </c>
      <c r="P59" s="1">
        <v>0</v>
      </c>
      <c r="Q59" s="1">
        <v>977243</v>
      </c>
      <c r="R59" s="1">
        <v>0</v>
      </c>
      <c r="S59" s="27">
        <v>6.5149999999999997</v>
      </c>
      <c r="T59" s="1">
        <v>0</v>
      </c>
      <c r="U59" s="1">
        <v>977243</v>
      </c>
      <c r="V59" s="1">
        <v>0</v>
      </c>
    </row>
    <row r="60" spans="2:22" x14ac:dyDescent="0.35">
      <c r="B60" s="17" t="s">
        <v>71</v>
      </c>
      <c r="C60" s="1">
        <v>1000000000</v>
      </c>
      <c r="D60" s="1">
        <v>0</v>
      </c>
      <c r="E60" s="1">
        <v>0</v>
      </c>
      <c r="F60" s="1">
        <v>1000000000</v>
      </c>
      <c r="G60" s="1">
        <v>0</v>
      </c>
      <c r="H60" s="1">
        <v>1000000000</v>
      </c>
      <c r="I60" s="1">
        <v>0</v>
      </c>
      <c r="J60" s="1">
        <v>541266222</v>
      </c>
      <c r="K60" s="1">
        <v>458733778</v>
      </c>
      <c r="L60" s="1">
        <v>0</v>
      </c>
      <c r="M60" s="1">
        <v>541266222</v>
      </c>
      <c r="N60" s="1">
        <v>0</v>
      </c>
      <c r="O60" s="27">
        <v>54.126600000000003</v>
      </c>
      <c r="P60" s="1">
        <v>0</v>
      </c>
      <c r="Q60" s="1">
        <v>541266222</v>
      </c>
      <c r="R60" s="1">
        <v>0</v>
      </c>
      <c r="S60" s="27">
        <v>54.126600000000003</v>
      </c>
      <c r="T60" s="1">
        <v>0</v>
      </c>
      <c r="U60" s="1">
        <v>541266222</v>
      </c>
      <c r="V60" s="1">
        <v>0</v>
      </c>
    </row>
    <row r="61" spans="2:22" x14ac:dyDescent="0.35">
      <c r="B61" s="17" t="s">
        <v>72</v>
      </c>
      <c r="C61" s="1">
        <v>1500000000</v>
      </c>
      <c r="D61" s="1">
        <v>0</v>
      </c>
      <c r="E61" s="1">
        <v>-130000000</v>
      </c>
      <c r="F61" s="1">
        <v>1370000000</v>
      </c>
      <c r="G61" s="1">
        <v>0</v>
      </c>
      <c r="H61" s="1">
        <v>1370000000</v>
      </c>
      <c r="I61" s="1">
        <v>0</v>
      </c>
      <c r="J61" s="1">
        <v>432356310</v>
      </c>
      <c r="K61" s="1">
        <v>937643690</v>
      </c>
      <c r="L61" s="1">
        <v>0</v>
      </c>
      <c r="M61" s="1">
        <v>430000000</v>
      </c>
      <c r="N61" s="1">
        <v>2356310</v>
      </c>
      <c r="O61" s="27">
        <v>31.386900000000001</v>
      </c>
      <c r="P61" s="1">
        <v>87500000</v>
      </c>
      <c r="Q61" s="1">
        <v>102166667</v>
      </c>
      <c r="R61" s="1">
        <v>327833333</v>
      </c>
      <c r="S61" s="27">
        <v>7.4573999999999998</v>
      </c>
      <c r="T61" s="1">
        <v>87500000</v>
      </c>
      <c r="U61" s="1">
        <v>102166667</v>
      </c>
      <c r="V61" s="1">
        <v>0</v>
      </c>
    </row>
    <row r="62" spans="2:22" x14ac:dyDescent="0.35">
      <c r="B62" s="17" t="s">
        <v>73</v>
      </c>
      <c r="C62" s="1">
        <v>0</v>
      </c>
      <c r="D62" s="1">
        <v>0</v>
      </c>
      <c r="E62" s="1">
        <v>455000000</v>
      </c>
      <c r="F62" s="1">
        <v>455000000</v>
      </c>
      <c r="G62" s="1">
        <v>0</v>
      </c>
      <c r="H62" s="1">
        <v>455000000</v>
      </c>
      <c r="I62" s="1">
        <v>0</v>
      </c>
      <c r="J62" s="1">
        <v>455000000</v>
      </c>
      <c r="K62" s="1">
        <v>0</v>
      </c>
      <c r="L62" s="1">
        <v>0</v>
      </c>
      <c r="M62" s="1">
        <v>455000000</v>
      </c>
      <c r="N62" s="1">
        <v>0</v>
      </c>
      <c r="O62" s="27">
        <v>100</v>
      </c>
      <c r="P62" s="1">
        <v>0</v>
      </c>
      <c r="Q62" s="1">
        <v>455000000</v>
      </c>
      <c r="R62" s="1">
        <v>0</v>
      </c>
      <c r="S62" s="27">
        <v>100</v>
      </c>
      <c r="T62" s="1">
        <v>0</v>
      </c>
      <c r="U62" s="1">
        <v>455000000</v>
      </c>
      <c r="V62" s="1">
        <v>0</v>
      </c>
    </row>
    <row r="63" spans="2:22" x14ac:dyDescent="0.35">
      <c r="B63" s="17" t="s">
        <v>74</v>
      </c>
      <c r="C63" s="1">
        <v>10000000</v>
      </c>
      <c r="D63" s="1">
        <v>0</v>
      </c>
      <c r="E63" s="1">
        <v>0</v>
      </c>
      <c r="F63" s="1">
        <v>10000000</v>
      </c>
      <c r="G63" s="1">
        <v>0</v>
      </c>
      <c r="H63" s="1">
        <v>10000000</v>
      </c>
      <c r="I63" s="1">
        <v>0</v>
      </c>
      <c r="J63" s="1">
        <v>438902</v>
      </c>
      <c r="K63" s="1">
        <v>9561098</v>
      </c>
      <c r="L63" s="1">
        <v>0</v>
      </c>
      <c r="M63" s="1">
        <v>0</v>
      </c>
      <c r="N63" s="1">
        <v>438902</v>
      </c>
      <c r="O63" s="27">
        <v>0</v>
      </c>
      <c r="P63" s="1">
        <v>0</v>
      </c>
      <c r="Q63" s="1">
        <v>0</v>
      </c>
      <c r="R63" s="1">
        <v>0</v>
      </c>
      <c r="S63" s="27">
        <v>0</v>
      </c>
      <c r="T63" s="1">
        <v>0</v>
      </c>
      <c r="U63" s="1">
        <v>0</v>
      </c>
      <c r="V63" s="1">
        <v>0</v>
      </c>
    </row>
    <row r="64" spans="2:22" x14ac:dyDescent="0.35">
      <c r="B64" s="17" t="s">
        <v>75</v>
      </c>
      <c r="C64" s="1">
        <v>1159600000</v>
      </c>
      <c r="D64" s="1">
        <v>0</v>
      </c>
      <c r="E64" s="1">
        <v>-350000000</v>
      </c>
      <c r="F64" s="1">
        <v>809600000</v>
      </c>
      <c r="G64" s="1">
        <v>0</v>
      </c>
      <c r="H64" s="1">
        <v>809600000</v>
      </c>
      <c r="I64" s="1">
        <v>85600000</v>
      </c>
      <c r="J64" s="1">
        <v>333100000</v>
      </c>
      <c r="K64" s="1">
        <v>476500000</v>
      </c>
      <c r="L64" s="1">
        <v>81000000</v>
      </c>
      <c r="M64" s="1">
        <v>328500000</v>
      </c>
      <c r="N64" s="1">
        <v>4600000</v>
      </c>
      <c r="O64" s="27">
        <v>40.575600000000001</v>
      </c>
      <c r="P64" s="1">
        <v>40500000</v>
      </c>
      <c r="Q64" s="1">
        <v>226366666</v>
      </c>
      <c r="R64" s="1">
        <v>102133334</v>
      </c>
      <c r="S64" s="27">
        <v>27.9603</v>
      </c>
      <c r="T64" s="1">
        <v>40500000</v>
      </c>
      <c r="U64" s="1">
        <v>226366666</v>
      </c>
      <c r="V64" s="1">
        <v>0</v>
      </c>
    </row>
    <row r="65" spans="2:22" x14ac:dyDescent="0.35">
      <c r="B65" s="17" t="s">
        <v>76</v>
      </c>
      <c r="C65" s="1">
        <v>80000000</v>
      </c>
      <c r="D65" s="1">
        <v>0</v>
      </c>
      <c r="E65" s="1">
        <v>0</v>
      </c>
      <c r="F65" s="1">
        <v>80000000</v>
      </c>
      <c r="G65" s="1">
        <v>0</v>
      </c>
      <c r="H65" s="1">
        <v>80000000</v>
      </c>
      <c r="I65" s="1">
        <v>0</v>
      </c>
      <c r="J65" s="1">
        <v>80000000</v>
      </c>
      <c r="K65" s="1">
        <v>0</v>
      </c>
      <c r="L65" s="1">
        <v>0</v>
      </c>
      <c r="M65" s="1">
        <v>30693747</v>
      </c>
      <c r="N65" s="1">
        <v>49306253</v>
      </c>
      <c r="O65" s="27">
        <v>38.367199999999997</v>
      </c>
      <c r="P65" s="1">
        <v>0</v>
      </c>
      <c r="Q65" s="1">
        <v>21902340</v>
      </c>
      <c r="R65" s="1">
        <v>8791407</v>
      </c>
      <c r="S65" s="27">
        <v>27.3779</v>
      </c>
      <c r="T65" s="1">
        <v>0</v>
      </c>
      <c r="U65" s="1">
        <v>21902340</v>
      </c>
      <c r="V65" s="1">
        <v>0</v>
      </c>
    </row>
    <row r="66" spans="2:22" x14ac:dyDescent="0.35">
      <c r="B66" s="17" t="s">
        <v>77</v>
      </c>
      <c r="C66" s="1">
        <v>41200000</v>
      </c>
      <c r="D66" s="1">
        <v>0</v>
      </c>
      <c r="E66" s="1">
        <v>0</v>
      </c>
      <c r="F66" s="1">
        <v>41200000</v>
      </c>
      <c r="G66" s="1">
        <v>0</v>
      </c>
      <c r="H66" s="1">
        <v>41200000</v>
      </c>
      <c r="I66" s="1">
        <v>0</v>
      </c>
      <c r="J66" s="1">
        <v>25000000</v>
      </c>
      <c r="K66" s="1">
        <v>16200000</v>
      </c>
      <c r="L66" s="1">
        <v>0</v>
      </c>
      <c r="M66" s="1">
        <v>25000000</v>
      </c>
      <c r="N66" s="1">
        <v>0</v>
      </c>
      <c r="O66" s="27">
        <v>60.679600000000001</v>
      </c>
      <c r="P66" s="1">
        <v>0</v>
      </c>
      <c r="Q66" s="1">
        <v>5510527</v>
      </c>
      <c r="R66" s="1">
        <v>19489473</v>
      </c>
      <c r="S66" s="27">
        <v>13.3751</v>
      </c>
      <c r="T66" s="1">
        <v>0</v>
      </c>
      <c r="U66" s="1">
        <v>5510527</v>
      </c>
      <c r="V66" s="1">
        <v>0</v>
      </c>
    </row>
    <row r="67" spans="2:22" x14ac:dyDescent="0.35">
      <c r="B67" s="17" t="s">
        <v>78</v>
      </c>
      <c r="C67" s="1">
        <v>18000000</v>
      </c>
      <c r="D67" s="1">
        <v>0</v>
      </c>
      <c r="E67" s="1">
        <v>-12000000</v>
      </c>
      <c r="F67" s="1">
        <v>6000000</v>
      </c>
      <c r="G67" s="1">
        <v>0</v>
      </c>
      <c r="H67" s="1">
        <v>6000000</v>
      </c>
      <c r="I67" s="1">
        <v>-798376</v>
      </c>
      <c r="J67" s="1">
        <v>5201624</v>
      </c>
      <c r="K67" s="1">
        <v>798376</v>
      </c>
      <c r="L67" s="1">
        <v>0</v>
      </c>
      <c r="M67" s="1">
        <v>3000000</v>
      </c>
      <c r="N67" s="1">
        <v>2201624</v>
      </c>
      <c r="O67" s="27">
        <v>50</v>
      </c>
      <c r="P67" s="1">
        <v>0</v>
      </c>
      <c r="Q67" s="1">
        <v>1252942</v>
      </c>
      <c r="R67" s="1">
        <v>1747058</v>
      </c>
      <c r="S67" s="27">
        <v>20.882400000000001</v>
      </c>
      <c r="T67" s="1">
        <v>0</v>
      </c>
      <c r="U67" s="1">
        <v>1252942</v>
      </c>
      <c r="V67" s="1">
        <v>0</v>
      </c>
    </row>
    <row r="68" spans="2:22" x14ac:dyDescent="0.35">
      <c r="B68" s="17" t="s">
        <v>79</v>
      </c>
      <c r="C68" s="1">
        <v>800000000</v>
      </c>
      <c r="D68" s="1">
        <v>0</v>
      </c>
      <c r="E68" s="1">
        <v>0</v>
      </c>
      <c r="F68" s="1">
        <v>800000000</v>
      </c>
      <c r="G68" s="1">
        <v>0</v>
      </c>
      <c r="H68" s="1">
        <v>800000000</v>
      </c>
      <c r="I68" s="1">
        <v>0</v>
      </c>
      <c r="J68" s="1">
        <v>795131595</v>
      </c>
      <c r="K68" s="1">
        <v>4868405</v>
      </c>
      <c r="L68" s="1">
        <v>0</v>
      </c>
      <c r="M68" s="1">
        <v>701624795</v>
      </c>
      <c r="N68" s="1">
        <v>93506800</v>
      </c>
      <c r="O68" s="27">
        <v>87.703100000000006</v>
      </c>
      <c r="P68" s="1">
        <v>4356496</v>
      </c>
      <c r="Q68" s="1">
        <v>254098325</v>
      </c>
      <c r="R68" s="1">
        <v>447526470</v>
      </c>
      <c r="S68" s="27">
        <v>31.7623</v>
      </c>
      <c r="T68" s="1">
        <v>4356496</v>
      </c>
      <c r="U68" s="1">
        <v>254098325</v>
      </c>
      <c r="V68" s="1">
        <v>0</v>
      </c>
    </row>
    <row r="69" spans="2:22" x14ac:dyDescent="0.35">
      <c r="B69" s="17" t="s">
        <v>80</v>
      </c>
      <c r="C69" s="1">
        <v>430000000</v>
      </c>
      <c r="D69" s="1">
        <v>0</v>
      </c>
      <c r="E69" s="1">
        <v>0</v>
      </c>
      <c r="F69" s="1">
        <v>430000000</v>
      </c>
      <c r="G69" s="1">
        <v>0</v>
      </c>
      <c r="H69" s="1">
        <v>430000000</v>
      </c>
      <c r="I69" s="1">
        <v>0</v>
      </c>
      <c r="J69" s="1">
        <v>429999469</v>
      </c>
      <c r="K69" s="1">
        <v>531</v>
      </c>
      <c r="L69" s="1">
        <v>0</v>
      </c>
      <c r="M69" s="1">
        <v>429283469</v>
      </c>
      <c r="N69" s="1">
        <v>716000</v>
      </c>
      <c r="O69" s="27">
        <v>99.833399999999997</v>
      </c>
      <c r="P69" s="1">
        <v>0</v>
      </c>
      <c r="Q69" s="1">
        <v>218471149</v>
      </c>
      <c r="R69" s="1">
        <v>210812320</v>
      </c>
      <c r="S69" s="27">
        <v>50.807200000000002</v>
      </c>
      <c r="T69" s="1">
        <v>0</v>
      </c>
      <c r="U69" s="1">
        <v>218471149</v>
      </c>
      <c r="V69" s="1">
        <v>0</v>
      </c>
    </row>
    <row r="70" spans="2:22" x14ac:dyDescent="0.35">
      <c r="B70" s="17" t="s">
        <v>81</v>
      </c>
      <c r="C70" s="1">
        <v>40000000</v>
      </c>
      <c r="D70" s="1">
        <v>0</v>
      </c>
      <c r="E70" s="1">
        <v>0</v>
      </c>
      <c r="F70" s="1">
        <v>40000000</v>
      </c>
      <c r="G70" s="1">
        <v>0</v>
      </c>
      <c r="H70" s="1">
        <v>40000000</v>
      </c>
      <c r="I70" s="1">
        <v>0</v>
      </c>
      <c r="J70" s="1">
        <v>14389015</v>
      </c>
      <c r="K70" s="1">
        <v>25610985</v>
      </c>
      <c r="L70" s="1">
        <v>0</v>
      </c>
      <c r="M70" s="1">
        <v>10714000</v>
      </c>
      <c r="N70" s="1">
        <v>3675015</v>
      </c>
      <c r="O70" s="27">
        <v>26.785</v>
      </c>
      <c r="P70" s="1">
        <v>0</v>
      </c>
      <c r="Q70" s="1">
        <v>9308064</v>
      </c>
      <c r="R70" s="1">
        <v>1405936</v>
      </c>
      <c r="S70" s="27">
        <v>23.270199999999999</v>
      </c>
      <c r="T70" s="1">
        <v>0</v>
      </c>
      <c r="U70" s="1">
        <v>9308064</v>
      </c>
      <c r="V70" s="1">
        <v>0</v>
      </c>
    </row>
    <row r="71" spans="2:22" x14ac:dyDescent="0.35">
      <c r="B71" s="17" t="s">
        <v>82</v>
      </c>
      <c r="C71" s="1">
        <v>50000000</v>
      </c>
      <c r="D71" s="1">
        <v>0</v>
      </c>
      <c r="E71" s="1">
        <v>-14563873</v>
      </c>
      <c r="F71" s="1">
        <v>35436127</v>
      </c>
      <c r="G71" s="1">
        <v>0</v>
      </c>
      <c r="H71" s="1">
        <v>35436127</v>
      </c>
      <c r="I71" s="1">
        <v>0</v>
      </c>
      <c r="J71" s="1">
        <v>0</v>
      </c>
      <c r="K71" s="1">
        <v>35436127</v>
      </c>
      <c r="L71" s="1">
        <v>0</v>
      </c>
      <c r="M71" s="1">
        <v>0</v>
      </c>
      <c r="N71" s="1">
        <v>0</v>
      </c>
      <c r="O71" s="27">
        <v>0</v>
      </c>
      <c r="P71" s="1">
        <v>0</v>
      </c>
      <c r="Q71" s="1">
        <v>0</v>
      </c>
      <c r="R71" s="1">
        <v>0</v>
      </c>
      <c r="S71" s="27">
        <v>0</v>
      </c>
      <c r="T71" s="1">
        <v>0</v>
      </c>
      <c r="U71" s="1">
        <v>0</v>
      </c>
      <c r="V71" s="1">
        <v>0</v>
      </c>
    </row>
    <row r="72" spans="2:22" x14ac:dyDescent="0.35">
      <c r="B72" s="17" t="s">
        <v>83</v>
      </c>
      <c r="C72" s="1">
        <v>0</v>
      </c>
      <c r="D72" s="1">
        <v>0</v>
      </c>
      <c r="E72" s="1">
        <v>5000000</v>
      </c>
      <c r="F72" s="1">
        <v>5000000</v>
      </c>
      <c r="G72" s="1">
        <v>0</v>
      </c>
      <c r="H72" s="1">
        <v>5000000</v>
      </c>
      <c r="I72" s="1">
        <v>0</v>
      </c>
      <c r="J72" s="1">
        <v>0</v>
      </c>
      <c r="K72" s="1">
        <v>5000000</v>
      </c>
      <c r="L72" s="1">
        <v>0</v>
      </c>
      <c r="M72" s="1">
        <v>0</v>
      </c>
      <c r="N72" s="1">
        <v>0</v>
      </c>
      <c r="O72" s="27">
        <v>0</v>
      </c>
      <c r="P72" s="1">
        <v>0</v>
      </c>
      <c r="Q72" s="1">
        <v>0</v>
      </c>
      <c r="R72" s="1">
        <v>0</v>
      </c>
      <c r="S72" s="27">
        <v>0</v>
      </c>
      <c r="T72" s="1">
        <v>0</v>
      </c>
      <c r="U72" s="1">
        <v>0</v>
      </c>
      <c r="V72" s="1">
        <v>0</v>
      </c>
    </row>
    <row r="73" spans="2:22" x14ac:dyDescent="0.35">
      <c r="B73" s="17" t="s">
        <v>84</v>
      </c>
      <c r="C73" s="1">
        <v>495000000</v>
      </c>
      <c r="D73" s="1">
        <v>0</v>
      </c>
      <c r="E73" s="1">
        <v>-200000000</v>
      </c>
      <c r="F73" s="1">
        <v>295000000</v>
      </c>
      <c r="G73" s="1">
        <v>0</v>
      </c>
      <c r="H73" s="1">
        <v>295000000</v>
      </c>
      <c r="I73" s="1">
        <v>0</v>
      </c>
      <c r="J73" s="1">
        <v>56230570</v>
      </c>
      <c r="K73" s="1">
        <v>238769430</v>
      </c>
      <c r="L73" s="1">
        <v>0</v>
      </c>
      <c r="M73" s="1">
        <v>0</v>
      </c>
      <c r="N73" s="1">
        <v>56230570</v>
      </c>
      <c r="O73" s="27">
        <v>0</v>
      </c>
      <c r="P73" s="1">
        <v>0</v>
      </c>
      <c r="Q73" s="1">
        <v>0</v>
      </c>
      <c r="R73" s="1">
        <v>0</v>
      </c>
      <c r="S73" s="27">
        <v>0</v>
      </c>
      <c r="T73" s="1">
        <v>0</v>
      </c>
      <c r="U73" s="1">
        <v>0</v>
      </c>
      <c r="V73" s="1">
        <v>0</v>
      </c>
    </row>
    <row r="74" spans="2:22" x14ac:dyDescent="0.35">
      <c r="B74" s="17" t="s">
        <v>85</v>
      </c>
      <c r="C74" s="1">
        <v>15000000</v>
      </c>
      <c r="D74" s="1">
        <v>0</v>
      </c>
      <c r="E74" s="1">
        <v>-10000000</v>
      </c>
      <c r="F74" s="1">
        <v>5000000</v>
      </c>
      <c r="G74" s="1">
        <v>0</v>
      </c>
      <c r="H74" s="1">
        <v>5000000</v>
      </c>
      <c r="I74" s="1">
        <v>0</v>
      </c>
      <c r="J74" s="1">
        <v>2633409</v>
      </c>
      <c r="K74" s="1">
        <v>2366591</v>
      </c>
      <c r="L74" s="1">
        <v>0</v>
      </c>
      <c r="M74" s="1">
        <v>1155100</v>
      </c>
      <c r="N74" s="1">
        <v>1478309</v>
      </c>
      <c r="O74" s="27">
        <v>23.102</v>
      </c>
      <c r="P74" s="1">
        <v>0</v>
      </c>
      <c r="Q74" s="1">
        <v>1155100</v>
      </c>
      <c r="R74" s="1">
        <v>0</v>
      </c>
      <c r="S74" s="27">
        <v>23.102</v>
      </c>
      <c r="T74" s="1">
        <v>0</v>
      </c>
      <c r="U74" s="1">
        <v>1155100</v>
      </c>
      <c r="V74" s="1">
        <v>0</v>
      </c>
    </row>
    <row r="75" spans="2:22" x14ac:dyDescent="0.35">
      <c r="B75" s="17" t="s">
        <v>86</v>
      </c>
      <c r="C75" s="1">
        <v>125000000</v>
      </c>
      <c r="D75" s="1">
        <v>0</v>
      </c>
      <c r="E75" s="1">
        <v>0</v>
      </c>
      <c r="F75" s="1">
        <v>125000000</v>
      </c>
      <c r="G75" s="1">
        <v>0</v>
      </c>
      <c r="H75" s="1">
        <v>125000000</v>
      </c>
      <c r="I75" s="1">
        <v>0</v>
      </c>
      <c r="J75" s="1">
        <v>125000000</v>
      </c>
      <c r="K75" s="1">
        <v>0</v>
      </c>
      <c r="L75" s="1">
        <v>0</v>
      </c>
      <c r="M75" s="1">
        <v>123725398</v>
      </c>
      <c r="N75" s="1">
        <v>1274602</v>
      </c>
      <c r="O75" s="27">
        <v>98.9803</v>
      </c>
      <c r="P75" s="1">
        <v>11143740</v>
      </c>
      <c r="Q75" s="1">
        <v>100481895</v>
      </c>
      <c r="R75" s="1">
        <v>23243503</v>
      </c>
      <c r="S75" s="27">
        <v>80.385499999999993</v>
      </c>
      <c r="T75" s="1">
        <v>11143740</v>
      </c>
      <c r="U75" s="1">
        <v>100481895</v>
      </c>
      <c r="V75" s="1">
        <v>0</v>
      </c>
    </row>
    <row r="76" spans="2:22" x14ac:dyDescent="0.35">
      <c r="B76" s="17" t="s">
        <v>87</v>
      </c>
      <c r="C76" s="1">
        <v>50000000</v>
      </c>
      <c r="D76" s="1">
        <v>0</v>
      </c>
      <c r="E76" s="1">
        <v>0</v>
      </c>
      <c r="F76" s="1">
        <v>50000000</v>
      </c>
      <c r="G76" s="1">
        <v>0</v>
      </c>
      <c r="H76" s="1">
        <v>50000000</v>
      </c>
      <c r="I76" s="1">
        <v>0</v>
      </c>
      <c r="J76" s="1">
        <v>50000000</v>
      </c>
      <c r="K76" s="1">
        <v>0</v>
      </c>
      <c r="L76" s="1">
        <v>0</v>
      </c>
      <c r="M76" s="1">
        <v>50000000</v>
      </c>
      <c r="N76" s="1">
        <v>0</v>
      </c>
      <c r="O76" s="27">
        <v>100</v>
      </c>
      <c r="P76" s="1">
        <v>3958960</v>
      </c>
      <c r="Q76" s="1">
        <v>29671360</v>
      </c>
      <c r="R76" s="1">
        <v>20328640</v>
      </c>
      <c r="S76" s="27">
        <v>59.342700000000001</v>
      </c>
      <c r="T76" s="1">
        <v>3958960</v>
      </c>
      <c r="U76" s="1">
        <v>29671360</v>
      </c>
      <c r="V76" s="1">
        <v>0</v>
      </c>
    </row>
    <row r="77" spans="2:22" x14ac:dyDescent="0.35">
      <c r="B77" s="17" t="s">
        <v>88</v>
      </c>
      <c r="C77" s="1">
        <v>18000000</v>
      </c>
      <c r="D77" s="1">
        <v>0</v>
      </c>
      <c r="E77" s="1">
        <v>0</v>
      </c>
      <c r="F77" s="1">
        <v>18000000</v>
      </c>
      <c r="G77" s="1">
        <v>0</v>
      </c>
      <c r="H77" s="1">
        <v>18000000</v>
      </c>
      <c r="I77" s="1">
        <v>0</v>
      </c>
      <c r="J77" s="1">
        <v>18000000</v>
      </c>
      <c r="K77" s="1">
        <v>0</v>
      </c>
      <c r="L77" s="1">
        <v>0</v>
      </c>
      <c r="M77" s="1">
        <v>18000000</v>
      </c>
      <c r="N77" s="1">
        <v>0</v>
      </c>
      <c r="O77" s="27">
        <v>100</v>
      </c>
      <c r="P77" s="1">
        <v>2941930</v>
      </c>
      <c r="Q77" s="1">
        <v>8910540</v>
      </c>
      <c r="R77" s="1">
        <v>9089460</v>
      </c>
      <c r="S77" s="27">
        <v>49.503</v>
      </c>
      <c r="T77" s="1">
        <v>2941930</v>
      </c>
      <c r="U77" s="1">
        <v>8910540</v>
      </c>
      <c r="V77" s="1">
        <v>0</v>
      </c>
    </row>
    <row r="78" spans="2:22" x14ac:dyDescent="0.35">
      <c r="B78" s="17" t="s">
        <v>89</v>
      </c>
      <c r="C78" s="1">
        <v>2000000</v>
      </c>
      <c r="D78" s="1">
        <v>0</v>
      </c>
      <c r="E78" s="1">
        <v>0</v>
      </c>
      <c r="F78" s="1">
        <v>2000000</v>
      </c>
      <c r="G78" s="1">
        <v>0</v>
      </c>
      <c r="H78" s="1">
        <v>2000000</v>
      </c>
      <c r="I78" s="1">
        <v>0</v>
      </c>
      <c r="J78" s="1">
        <v>2000000</v>
      </c>
      <c r="K78" s="1">
        <v>0</v>
      </c>
      <c r="L78" s="1">
        <v>0</v>
      </c>
      <c r="M78" s="1">
        <v>2000000</v>
      </c>
      <c r="N78" s="1">
        <v>0</v>
      </c>
      <c r="O78" s="27">
        <v>100</v>
      </c>
      <c r="P78" s="1">
        <v>3530</v>
      </c>
      <c r="Q78" s="1">
        <v>295640</v>
      </c>
      <c r="R78" s="1">
        <v>1704360</v>
      </c>
      <c r="S78" s="27">
        <v>14.782</v>
      </c>
      <c r="T78" s="1">
        <v>3530</v>
      </c>
      <c r="U78" s="1">
        <v>295640</v>
      </c>
      <c r="V78" s="1">
        <v>0</v>
      </c>
    </row>
    <row r="79" spans="2:22" x14ac:dyDescent="0.35">
      <c r="B79" s="17" t="s">
        <v>90</v>
      </c>
      <c r="C79" s="1">
        <v>35000000</v>
      </c>
      <c r="D79" s="1">
        <v>0</v>
      </c>
      <c r="E79" s="1">
        <v>0</v>
      </c>
      <c r="F79" s="1">
        <v>35000000</v>
      </c>
      <c r="G79" s="1">
        <v>0</v>
      </c>
      <c r="H79" s="1">
        <v>35000000</v>
      </c>
      <c r="I79" s="1">
        <v>0</v>
      </c>
      <c r="J79" s="1">
        <v>0</v>
      </c>
      <c r="K79" s="1">
        <v>35000000</v>
      </c>
      <c r="L79" s="1">
        <v>0</v>
      </c>
      <c r="M79" s="1">
        <v>0</v>
      </c>
      <c r="N79" s="1">
        <v>0</v>
      </c>
      <c r="O79" s="27">
        <v>0</v>
      </c>
      <c r="P79" s="1">
        <v>0</v>
      </c>
      <c r="Q79" s="1">
        <v>0</v>
      </c>
      <c r="R79" s="1">
        <v>0</v>
      </c>
      <c r="S79" s="27">
        <v>0</v>
      </c>
      <c r="T79" s="1">
        <v>0</v>
      </c>
      <c r="U79" s="1">
        <v>0</v>
      </c>
      <c r="V79" s="1">
        <v>0</v>
      </c>
    </row>
    <row r="80" spans="2:22" x14ac:dyDescent="0.35">
      <c r="B80" s="17" t="s">
        <v>91</v>
      </c>
      <c r="C80" s="1">
        <v>72100000</v>
      </c>
      <c r="D80" s="1">
        <v>0</v>
      </c>
      <c r="E80" s="1">
        <v>0</v>
      </c>
      <c r="F80" s="1">
        <v>72100000</v>
      </c>
      <c r="G80" s="1">
        <v>0</v>
      </c>
      <c r="H80" s="1">
        <v>72100000</v>
      </c>
      <c r="I80" s="1">
        <v>0</v>
      </c>
      <c r="J80" s="1">
        <v>49762000</v>
      </c>
      <c r="K80" s="1">
        <v>22338000</v>
      </c>
      <c r="L80" s="1">
        <v>0</v>
      </c>
      <c r="M80" s="1">
        <v>39762000</v>
      </c>
      <c r="N80" s="1">
        <v>10000000</v>
      </c>
      <c r="O80" s="27">
        <v>55.148400000000002</v>
      </c>
      <c r="P80" s="1">
        <v>0</v>
      </c>
      <c r="Q80" s="1">
        <v>11910000</v>
      </c>
      <c r="R80" s="1">
        <v>27852000</v>
      </c>
      <c r="S80" s="27">
        <v>16.518699999999999</v>
      </c>
      <c r="T80" s="1">
        <v>0</v>
      </c>
      <c r="U80" s="1">
        <v>11910000</v>
      </c>
      <c r="V80" s="1">
        <v>0</v>
      </c>
    </row>
    <row r="81" spans="1:22" x14ac:dyDescent="0.35">
      <c r="B81" s="17" t="s">
        <v>92</v>
      </c>
      <c r="C81" s="1">
        <v>206000000</v>
      </c>
      <c r="D81" s="1">
        <v>0</v>
      </c>
      <c r="E81" s="1">
        <v>0</v>
      </c>
      <c r="F81" s="1">
        <v>206000000</v>
      </c>
      <c r="G81" s="1">
        <v>0</v>
      </c>
      <c r="H81" s="1">
        <v>206000000</v>
      </c>
      <c r="I81" s="1">
        <v>0</v>
      </c>
      <c r="J81" s="1">
        <v>199755606</v>
      </c>
      <c r="K81" s="1">
        <v>6244394</v>
      </c>
      <c r="L81" s="1">
        <v>0</v>
      </c>
      <c r="M81" s="1">
        <v>0</v>
      </c>
      <c r="N81" s="1">
        <v>199755606</v>
      </c>
      <c r="O81" s="27">
        <v>0</v>
      </c>
      <c r="P81" s="1">
        <v>0</v>
      </c>
      <c r="Q81" s="1">
        <v>0</v>
      </c>
      <c r="R81" s="1">
        <v>0</v>
      </c>
      <c r="S81" s="27">
        <v>0</v>
      </c>
      <c r="T81" s="1">
        <v>0</v>
      </c>
      <c r="U81" s="1">
        <v>0</v>
      </c>
      <c r="V81" s="1">
        <v>0</v>
      </c>
    </row>
    <row r="82" spans="1:22" x14ac:dyDescent="0.35">
      <c r="B82" s="17" t="s">
        <v>93</v>
      </c>
      <c r="C82" s="1">
        <v>100000000</v>
      </c>
      <c r="D82" s="1">
        <v>0</v>
      </c>
      <c r="E82" s="1">
        <v>0</v>
      </c>
      <c r="F82" s="1">
        <v>100000000</v>
      </c>
      <c r="G82" s="1">
        <v>0</v>
      </c>
      <c r="H82" s="1">
        <v>100000000</v>
      </c>
      <c r="I82" s="1">
        <v>0</v>
      </c>
      <c r="J82" s="1">
        <v>99766653</v>
      </c>
      <c r="K82" s="1">
        <v>233347</v>
      </c>
      <c r="L82" s="1">
        <v>0</v>
      </c>
      <c r="M82" s="1">
        <v>72098884</v>
      </c>
      <c r="N82" s="1">
        <v>27667769</v>
      </c>
      <c r="O82" s="27">
        <v>72.0989</v>
      </c>
      <c r="P82" s="1">
        <v>0</v>
      </c>
      <c r="Q82" s="1">
        <v>9233610</v>
      </c>
      <c r="R82" s="1">
        <v>62865274</v>
      </c>
      <c r="S82" s="27">
        <v>9.2335999999999991</v>
      </c>
      <c r="T82" s="1">
        <v>0</v>
      </c>
      <c r="U82" s="1">
        <v>9233610</v>
      </c>
      <c r="V82" s="1">
        <v>0</v>
      </c>
    </row>
    <row r="83" spans="1:22" s="14" customFormat="1" x14ac:dyDescent="0.35">
      <c r="A83" s="14">
        <v>315</v>
      </c>
      <c r="B83" s="15" t="s">
        <v>122</v>
      </c>
      <c r="C83" s="16">
        <f>+C84+C85</f>
        <v>286900000000</v>
      </c>
      <c r="D83" s="16">
        <f t="shared" ref="D83:V83" si="2">+D84+D85</f>
        <v>0</v>
      </c>
      <c r="E83" s="16">
        <f t="shared" si="2"/>
        <v>0</v>
      </c>
      <c r="F83" s="16">
        <f t="shared" si="2"/>
        <v>286900000000</v>
      </c>
      <c r="G83" s="16">
        <f t="shared" si="2"/>
        <v>0</v>
      </c>
      <c r="H83" s="16">
        <f t="shared" si="2"/>
        <v>286900000000</v>
      </c>
      <c r="I83" s="16">
        <f t="shared" si="2"/>
        <v>0</v>
      </c>
      <c r="J83" s="16">
        <f t="shared" si="2"/>
        <v>286500000000</v>
      </c>
      <c r="K83" s="16">
        <f t="shared" si="2"/>
        <v>400000000</v>
      </c>
      <c r="L83" s="16">
        <f t="shared" si="2"/>
        <v>16433151007</v>
      </c>
      <c r="M83" s="16">
        <f t="shared" si="2"/>
        <v>125451905422</v>
      </c>
      <c r="N83" s="16">
        <f t="shared" si="2"/>
        <v>161048094578</v>
      </c>
      <c r="O83" s="18">
        <v>43.73</v>
      </c>
      <c r="P83" s="16">
        <f t="shared" si="2"/>
        <v>16433151007</v>
      </c>
      <c r="Q83" s="16">
        <f t="shared" si="2"/>
        <v>125451905422</v>
      </c>
      <c r="R83" s="16">
        <f t="shared" si="2"/>
        <v>0</v>
      </c>
      <c r="S83" s="18">
        <v>43.73</v>
      </c>
      <c r="T83" s="16">
        <f t="shared" si="2"/>
        <v>16433151007</v>
      </c>
      <c r="U83" s="16">
        <f t="shared" si="2"/>
        <v>125451905422</v>
      </c>
      <c r="V83" s="16">
        <f t="shared" si="2"/>
        <v>0</v>
      </c>
    </row>
    <row r="84" spans="1:22" x14ac:dyDescent="0.35">
      <c r="B84" s="17" t="s">
        <v>94</v>
      </c>
      <c r="C84" s="1">
        <v>286500000000</v>
      </c>
      <c r="D84" s="1">
        <v>0</v>
      </c>
      <c r="E84" s="1">
        <v>0</v>
      </c>
      <c r="F84" s="1">
        <v>286500000000</v>
      </c>
      <c r="G84" s="1">
        <v>0</v>
      </c>
      <c r="H84" s="1">
        <v>286500000000</v>
      </c>
      <c r="I84" s="1">
        <v>0</v>
      </c>
      <c r="J84" s="1">
        <v>286500000000</v>
      </c>
      <c r="K84" s="1">
        <v>0</v>
      </c>
      <c r="L84" s="1">
        <v>16433151007</v>
      </c>
      <c r="M84" s="1">
        <v>125451905422</v>
      </c>
      <c r="N84" s="1">
        <v>161048094578</v>
      </c>
      <c r="O84" s="27">
        <v>43.787799999999997</v>
      </c>
      <c r="P84" s="1">
        <v>16433151007</v>
      </c>
      <c r="Q84" s="1">
        <v>125451905422</v>
      </c>
      <c r="R84" s="1">
        <v>0</v>
      </c>
      <c r="S84" s="27">
        <v>43.787799999999997</v>
      </c>
      <c r="T84" s="1">
        <v>16433151007</v>
      </c>
      <c r="U84" s="1">
        <v>125451905422</v>
      </c>
      <c r="V84" s="1">
        <v>0</v>
      </c>
    </row>
    <row r="85" spans="1:22" x14ac:dyDescent="0.35">
      <c r="B85" s="17" t="s">
        <v>95</v>
      </c>
      <c r="C85" s="1">
        <v>400000000</v>
      </c>
      <c r="D85" s="1">
        <v>0</v>
      </c>
      <c r="E85" s="1">
        <v>0</v>
      </c>
      <c r="F85" s="1">
        <v>400000000</v>
      </c>
      <c r="G85" s="1">
        <v>0</v>
      </c>
      <c r="H85" s="1">
        <v>400000000</v>
      </c>
      <c r="I85" s="1">
        <v>0</v>
      </c>
      <c r="J85" s="1">
        <v>0</v>
      </c>
      <c r="K85" s="1">
        <v>400000000</v>
      </c>
      <c r="L85" s="1">
        <v>0</v>
      </c>
      <c r="M85" s="1">
        <v>0</v>
      </c>
      <c r="N85" s="1">
        <v>0</v>
      </c>
      <c r="O85" s="27">
        <v>0</v>
      </c>
      <c r="P85" s="1">
        <v>0</v>
      </c>
      <c r="Q85" s="1">
        <v>0</v>
      </c>
      <c r="R85" s="1">
        <v>0</v>
      </c>
      <c r="S85" s="27">
        <v>0</v>
      </c>
      <c r="T85" s="1">
        <v>0</v>
      </c>
      <c r="U85" s="1">
        <v>0</v>
      </c>
      <c r="V85" s="1">
        <v>0</v>
      </c>
    </row>
    <row r="86" spans="1:22" s="14" customFormat="1" x14ac:dyDescent="0.35">
      <c r="A86" s="14">
        <v>331</v>
      </c>
      <c r="B86" s="15" t="s">
        <v>105</v>
      </c>
      <c r="C86" s="16">
        <f>+C87+C88+C89+C90+C91+C92+C93+C94+C95</f>
        <v>134260868000</v>
      </c>
      <c r="D86" s="16">
        <f t="shared" ref="D86:V86" si="3">+D87+D88+D89+D90+D91+D92+D93+D94+D95</f>
        <v>0</v>
      </c>
      <c r="E86" s="16">
        <f t="shared" si="3"/>
        <v>-1825192800</v>
      </c>
      <c r="F86" s="16">
        <f t="shared" si="3"/>
        <v>132435675200</v>
      </c>
      <c r="G86" s="16">
        <f t="shared" si="3"/>
        <v>0</v>
      </c>
      <c r="H86" s="16">
        <f t="shared" si="3"/>
        <v>132435675200</v>
      </c>
      <c r="I86" s="16">
        <f t="shared" si="3"/>
        <v>6859687555</v>
      </c>
      <c r="J86" s="16">
        <f t="shared" si="3"/>
        <v>82348749110</v>
      </c>
      <c r="K86" s="16">
        <f t="shared" si="3"/>
        <v>50086926090</v>
      </c>
      <c r="L86" s="16">
        <f t="shared" si="3"/>
        <v>2096710768</v>
      </c>
      <c r="M86" s="16">
        <f t="shared" si="3"/>
        <v>59180266987</v>
      </c>
      <c r="N86" s="16">
        <f t="shared" si="3"/>
        <v>23168482123</v>
      </c>
      <c r="O86" s="18">
        <v>44.69</v>
      </c>
      <c r="P86" s="16">
        <f t="shared" si="3"/>
        <v>3523782990</v>
      </c>
      <c r="Q86" s="16">
        <f t="shared" si="3"/>
        <v>26385809244</v>
      </c>
      <c r="R86" s="16">
        <f t="shared" si="3"/>
        <v>32794457743</v>
      </c>
      <c r="S86" s="18">
        <v>19.920000000000002</v>
      </c>
      <c r="T86" s="16">
        <f t="shared" si="3"/>
        <v>3523664100</v>
      </c>
      <c r="U86" s="16">
        <f t="shared" si="3"/>
        <v>26385690354</v>
      </c>
      <c r="V86" s="16">
        <f t="shared" si="3"/>
        <v>118890</v>
      </c>
    </row>
    <row r="87" spans="1:22" x14ac:dyDescent="0.35">
      <c r="B87" s="17" t="s">
        <v>96</v>
      </c>
      <c r="C87" s="1">
        <v>102355830000</v>
      </c>
      <c r="D87" s="1">
        <v>0</v>
      </c>
      <c r="E87" s="1">
        <v>-76280927658</v>
      </c>
      <c r="F87" s="1">
        <v>26074902342</v>
      </c>
      <c r="G87" s="1">
        <v>0</v>
      </c>
      <c r="H87" s="1">
        <v>26074902342</v>
      </c>
      <c r="I87" s="1">
        <v>-3762365</v>
      </c>
      <c r="J87" s="1">
        <v>26071139977</v>
      </c>
      <c r="K87" s="1">
        <v>3762365</v>
      </c>
      <c r="L87" s="1">
        <v>-923697</v>
      </c>
      <c r="M87" s="1">
        <v>26071139977</v>
      </c>
      <c r="N87" s="1">
        <v>0</v>
      </c>
      <c r="O87" s="27">
        <v>99.985600000000005</v>
      </c>
      <c r="P87" s="1">
        <v>2295785361</v>
      </c>
      <c r="Q87" s="1">
        <v>14169030584</v>
      </c>
      <c r="R87" s="1">
        <v>11902109393</v>
      </c>
      <c r="S87" s="27">
        <v>54.339700000000001</v>
      </c>
      <c r="T87" s="1">
        <v>2295666471</v>
      </c>
      <c r="U87" s="1">
        <v>14168911694</v>
      </c>
      <c r="V87" s="1">
        <v>118890</v>
      </c>
    </row>
    <row r="88" spans="1:22" x14ac:dyDescent="0.35">
      <c r="B88" s="17" t="s">
        <v>97</v>
      </c>
      <c r="C88" s="1">
        <v>7170824000</v>
      </c>
      <c r="D88" s="1">
        <v>0</v>
      </c>
      <c r="E88" s="1">
        <v>-5201961989</v>
      </c>
      <c r="F88" s="1">
        <v>1968862011</v>
      </c>
      <c r="G88" s="1">
        <v>0</v>
      </c>
      <c r="H88" s="1">
        <v>1968862011</v>
      </c>
      <c r="I88" s="1">
        <v>0</v>
      </c>
      <c r="J88" s="1">
        <v>1968862011</v>
      </c>
      <c r="K88" s="1">
        <v>0</v>
      </c>
      <c r="L88" s="1">
        <v>0</v>
      </c>
      <c r="M88" s="1">
        <v>1968862011</v>
      </c>
      <c r="N88" s="1">
        <v>0</v>
      </c>
      <c r="O88" s="27">
        <v>100</v>
      </c>
      <c r="P88" s="1">
        <v>39749347</v>
      </c>
      <c r="Q88" s="1">
        <v>1872774451</v>
      </c>
      <c r="R88" s="1">
        <v>96087560</v>
      </c>
      <c r="S88" s="27">
        <v>95.119600000000005</v>
      </c>
      <c r="T88" s="1">
        <v>39749347</v>
      </c>
      <c r="U88" s="1">
        <v>1872774451</v>
      </c>
      <c r="V88" s="1">
        <v>0</v>
      </c>
    </row>
    <row r="89" spans="1:22" x14ac:dyDescent="0.35">
      <c r="B89" s="17" t="s">
        <v>98</v>
      </c>
      <c r="C89" s="1">
        <v>6482286000</v>
      </c>
      <c r="D89" s="1">
        <v>0</v>
      </c>
      <c r="E89" s="1">
        <v>-4028596710</v>
      </c>
      <c r="F89" s="1">
        <v>2453689290</v>
      </c>
      <c r="G89" s="1">
        <v>0</v>
      </c>
      <c r="H89" s="1">
        <v>2453689290</v>
      </c>
      <c r="I89" s="1">
        <v>0</v>
      </c>
      <c r="J89" s="1">
        <v>2453689290</v>
      </c>
      <c r="K89" s="1">
        <v>0</v>
      </c>
      <c r="L89" s="1">
        <v>0</v>
      </c>
      <c r="M89" s="1">
        <v>2453689290</v>
      </c>
      <c r="N89" s="1">
        <v>0</v>
      </c>
      <c r="O89" s="27">
        <v>100</v>
      </c>
      <c r="P89" s="1">
        <v>51354358</v>
      </c>
      <c r="Q89" s="1">
        <v>2062066265</v>
      </c>
      <c r="R89" s="1">
        <v>391623025</v>
      </c>
      <c r="S89" s="27">
        <v>84.039400000000001</v>
      </c>
      <c r="T89" s="1">
        <v>51354358</v>
      </c>
      <c r="U89" s="1">
        <v>2062066265</v>
      </c>
      <c r="V89" s="1">
        <v>0</v>
      </c>
    </row>
    <row r="90" spans="1:22" x14ac:dyDescent="0.35">
      <c r="B90" s="17" t="s">
        <v>99</v>
      </c>
      <c r="C90" s="1">
        <v>18251928000</v>
      </c>
      <c r="D90" s="1">
        <v>0</v>
      </c>
      <c r="E90" s="1">
        <v>-13084619574</v>
      </c>
      <c r="F90" s="1">
        <v>5167308426</v>
      </c>
      <c r="G90" s="1">
        <v>0</v>
      </c>
      <c r="H90" s="1">
        <v>5167308426</v>
      </c>
      <c r="I90" s="1">
        <v>0</v>
      </c>
      <c r="J90" s="1">
        <v>5167308426</v>
      </c>
      <c r="K90" s="1">
        <v>0</v>
      </c>
      <c r="L90" s="1">
        <v>0</v>
      </c>
      <c r="M90" s="1">
        <v>5167308426</v>
      </c>
      <c r="N90" s="1">
        <v>0</v>
      </c>
      <c r="O90" s="27">
        <v>100</v>
      </c>
      <c r="P90" s="1">
        <v>374846567</v>
      </c>
      <c r="Q90" s="1">
        <v>3606212129</v>
      </c>
      <c r="R90" s="1">
        <v>1561096297</v>
      </c>
      <c r="S90" s="27">
        <v>69.789000000000001</v>
      </c>
      <c r="T90" s="1">
        <v>374846567</v>
      </c>
      <c r="U90" s="1">
        <v>3606212129</v>
      </c>
      <c r="V90" s="1">
        <v>0</v>
      </c>
    </row>
    <row r="91" spans="1:22" x14ac:dyDescent="0.35">
      <c r="B91" s="17" t="s">
        <v>100</v>
      </c>
      <c r="C91" s="1">
        <v>0</v>
      </c>
      <c r="D91" s="1">
        <v>0</v>
      </c>
      <c r="E91" s="1">
        <v>400000000</v>
      </c>
      <c r="F91" s="1">
        <v>400000000</v>
      </c>
      <c r="G91" s="1">
        <v>0</v>
      </c>
      <c r="H91" s="1">
        <v>400000000</v>
      </c>
      <c r="I91" s="1">
        <v>0</v>
      </c>
      <c r="J91" s="1">
        <v>400000000</v>
      </c>
      <c r="K91" s="1">
        <v>0</v>
      </c>
      <c r="L91" s="1">
        <v>0</v>
      </c>
      <c r="M91" s="1">
        <v>0</v>
      </c>
      <c r="N91" s="1">
        <v>400000000</v>
      </c>
      <c r="O91" s="27">
        <v>0</v>
      </c>
      <c r="P91" s="1">
        <v>0</v>
      </c>
      <c r="Q91" s="1">
        <v>0</v>
      </c>
      <c r="R91" s="1">
        <v>0</v>
      </c>
      <c r="S91" s="27">
        <v>0</v>
      </c>
      <c r="T91" s="1">
        <v>0</v>
      </c>
      <c r="U91" s="1">
        <v>0</v>
      </c>
      <c r="V91" s="1">
        <v>0</v>
      </c>
    </row>
    <row r="92" spans="1:22" x14ac:dyDescent="0.35">
      <c r="B92" s="17" t="s">
        <v>101</v>
      </c>
      <c r="C92" s="1">
        <v>0</v>
      </c>
      <c r="D92" s="1">
        <v>0</v>
      </c>
      <c r="E92" s="1">
        <v>4801961989</v>
      </c>
      <c r="F92" s="1">
        <v>4801961989</v>
      </c>
      <c r="G92" s="1">
        <v>0</v>
      </c>
      <c r="H92" s="1">
        <v>4801961989</v>
      </c>
      <c r="I92" s="1">
        <v>980411760</v>
      </c>
      <c r="J92" s="1">
        <v>2680387070</v>
      </c>
      <c r="K92" s="1">
        <v>2121574919</v>
      </c>
      <c r="L92" s="1">
        <v>23081002</v>
      </c>
      <c r="M92" s="1">
        <v>1529316358</v>
      </c>
      <c r="N92" s="1">
        <v>1151070712</v>
      </c>
      <c r="O92" s="27">
        <v>31.8477</v>
      </c>
      <c r="P92" s="1">
        <v>19429421</v>
      </c>
      <c r="Q92" s="1">
        <v>418022182</v>
      </c>
      <c r="R92" s="1">
        <v>1111294176</v>
      </c>
      <c r="S92" s="27">
        <v>8.7051999999999996</v>
      </c>
      <c r="T92" s="1">
        <v>19429421</v>
      </c>
      <c r="U92" s="1">
        <v>418022182</v>
      </c>
      <c r="V92" s="1">
        <v>0</v>
      </c>
    </row>
    <row r="93" spans="1:22" x14ac:dyDescent="0.35">
      <c r="B93" s="17" t="s">
        <v>102</v>
      </c>
      <c r="C93" s="1">
        <v>0</v>
      </c>
      <c r="D93" s="1">
        <v>0</v>
      </c>
      <c r="E93" s="1">
        <v>76983663158</v>
      </c>
      <c r="F93" s="1">
        <v>76983663158</v>
      </c>
      <c r="G93" s="1">
        <v>0</v>
      </c>
      <c r="H93" s="1">
        <v>76983663158</v>
      </c>
      <c r="I93" s="1">
        <v>4927761592</v>
      </c>
      <c r="J93" s="1">
        <v>33394565905</v>
      </c>
      <c r="K93" s="1">
        <v>43589097253</v>
      </c>
      <c r="L93" s="1">
        <v>922544757</v>
      </c>
      <c r="M93" s="1">
        <v>13431052436</v>
      </c>
      <c r="N93" s="1">
        <v>19963513469</v>
      </c>
      <c r="O93" s="27">
        <v>17.4466</v>
      </c>
      <c r="P93" s="1">
        <v>470952378</v>
      </c>
      <c r="Q93" s="1">
        <v>2753417668</v>
      </c>
      <c r="R93" s="1">
        <v>10677634768</v>
      </c>
      <c r="S93" s="27">
        <v>3.5766</v>
      </c>
      <c r="T93" s="1">
        <v>470952378</v>
      </c>
      <c r="U93" s="1">
        <v>2753417668</v>
      </c>
      <c r="V93" s="1">
        <v>0</v>
      </c>
    </row>
    <row r="94" spans="1:22" x14ac:dyDescent="0.35">
      <c r="B94" s="17" t="s">
        <v>103</v>
      </c>
      <c r="C94" s="1">
        <v>0</v>
      </c>
      <c r="D94" s="1">
        <v>0</v>
      </c>
      <c r="E94" s="1">
        <v>4028596710</v>
      </c>
      <c r="F94" s="1">
        <v>4028596710</v>
      </c>
      <c r="G94" s="1">
        <v>0</v>
      </c>
      <c r="H94" s="1">
        <v>4028596710</v>
      </c>
      <c r="I94" s="1">
        <v>231582596</v>
      </c>
      <c r="J94" s="1">
        <v>3282472216</v>
      </c>
      <c r="K94" s="1">
        <v>746124494</v>
      </c>
      <c r="L94" s="1">
        <v>70900792</v>
      </c>
      <c r="M94" s="1">
        <v>3058623742</v>
      </c>
      <c r="N94" s="1">
        <v>223848474</v>
      </c>
      <c r="O94" s="27">
        <v>75.922799999999995</v>
      </c>
      <c r="P94" s="1">
        <v>10935743</v>
      </c>
      <c r="Q94" s="1">
        <v>468085740</v>
      </c>
      <c r="R94" s="1">
        <v>2590538002</v>
      </c>
      <c r="S94" s="27">
        <v>11.6191</v>
      </c>
      <c r="T94" s="1">
        <v>10935743</v>
      </c>
      <c r="U94" s="1">
        <v>468085740</v>
      </c>
      <c r="V94" s="1">
        <v>0</v>
      </c>
    </row>
    <row r="95" spans="1:22" x14ac:dyDescent="0.35">
      <c r="B95" s="17" t="s">
        <v>104</v>
      </c>
      <c r="C95" s="1">
        <v>0</v>
      </c>
      <c r="D95" s="1">
        <v>0</v>
      </c>
      <c r="E95" s="1">
        <v>10556691274</v>
      </c>
      <c r="F95" s="1">
        <v>10556691274</v>
      </c>
      <c r="G95" s="1">
        <v>0</v>
      </c>
      <c r="H95" s="1">
        <v>10556691274</v>
      </c>
      <c r="I95" s="1">
        <v>723693972</v>
      </c>
      <c r="J95" s="1">
        <v>6930324215</v>
      </c>
      <c r="K95" s="1">
        <v>3626367059</v>
      </c>
      <c r="L95" s="1">
        <v>1081107914</v>
      </c>
      <c r="M95" s="1">
        <v>5500274747</v>
      </c>
      <c r="N95" s="1">
        <v>1430049468</v>
      </c>
      <c r="O95" s="27">
        <v>52.1023</v>
      </c>
      <c r="P95" s="1">
        <v>260729815</v>
      </c>
      <c r="Q95" s="1">
        <v>1036200225</v>
      </c>
      <c r="R95" s="1">
        <v>4464074522</v>
      </c>
      <c r="S95" s="27">
        <v>9.8155999999999999</v>
      </c>
      <c r="T95" s="1">
        <v>260729815</v>
      </c>
      <c r="U95" s="1">
        <v>1036200225</v>
      </c>
      <c r="V95" s="1">
        <v>0</v>
      </c>
    </row>
    <row r="96" spans="1:22" s="14" customFormat="1" x14ac:dyDescent="0.35">
      <c r="B96" s="15" t="s">
        <v>108</v>
      </c>
      <c r="C96" s="16">
        <f>+C86+C83+C37+C11</f>
        <v>446804744000</v>
      </c>
      <c r="D96" s="16">
        <f t="shared" ref="D96:V96" si="4">+D86+D83+D37+D11</f>
        <v>0</v>
      </c>
      <c r="E96" s="16">
        <f t="shared" si="4"/>
        <v>-2675300000</v>
      </c>
      <c r="F96" s="16">
        <f t="shared" si="4"/>
        <v>444129444000</v>
      </c>
      <c r="G96" s="16">
        <f t="shared" si="4"/>
        <v>0</v>
      </c>
      <c r="H96" s="16">
        <f t="shared" si="4"/>
        <v>444129444000</v>
      </c>
      <c r="I96" s="16">
        <f t="shared" si="4"/>
        <v>7937865938</v>
      </c>
      <c r="J96" s="16">
        <f t="shared" si="4"/>
        <v>386584994949</v>
      </c>
      <c r="K96" s="16">
        <f t="shared" si="4"/>
        <v>57544449051</v>
      </c>
      <c r="L96" s="16">
        <f t="shared" si="4"/>
        <v>20679253099</v>
      </c>
      <c r="M96" s="16">
        <f t="shared" si="4"/>
        <v>201809780639</v>
      </c>
      <c r="N96" s="16">
        <f t="shared" si="4"/>
        <v>184775214310</v>
      </c>
      <c r="O96" s="18">
        <v>45.44</v>
      </c>
      <c r="P96" s="16">
        <f t="shared" si="4"/>
        <v>21147256510</v>
      </c>
      <c r="Q96" s="16">
        <f t="shared" si="4"/>
        <v>166429239585</v>
      </c>
      <c r="R96" s="16">
        <f t="shared" si="4"/>
        <v>35380541054</v>
      </c>
      <c r="S96" s="18">
        <v>37.47</v>
      </c>
      <c r="T96" s="16">
        <f t="shared" si="4"/>
        <v>21147137620</v>
      </c>
      <c r="U96" s="16">
        <f t="shared" si="4"/>
        <v>166429120695</v>
      </c>
      <c r="V96" s="16">
        <f t="shared" si="4"/>
        <v>118890</v>
      </c>
    </row>
    <row r="97" spans="3:22" x14ac:dyDescent="0.35">
      <c r="O97" s="21"/>
      <c r="S97" s="21"/>
    </row>
    <row r="99" spans="3:22" x14ac:dyDescent="0.35">
      <c r="T99" s="22"/>
    </row>
    <row r="100" spans="3:22" x14ac:dyDescent="0.35">
      <c r="T100" s="22"/>
    </row>
    <row r="101" spans="3:22" x14ac:dyDescent="0.35">
      <c r="T101" s="22"/>
    </row>
    <row r="102" spans="3:22" x14ac:dyDescent="0.35">
      <c r="T102" s="22"/>
    </row>
    <row r="103" spans="3:22" x14ac:dyDescent="0.35">
      <c r="T103" s="22"/>
    </row>
    <row r="108" spans="3:22" x14ac:dyDescent="0.35">
      <c r="E108" s="101" t="s">
        <v>113</v>
      </c>
      <c r="F108" s="101"/>
      <c r="Q108" s="106" t="s">
        <v>117</v>
      </c>
      <c r="R108" s="106"/>
    </row>
    <row r="109" spans="3:22" x14ac:dyDescent="0.35">
      <c r="E109" s="102" t="s">
        <v>114</v>
      </c>
      <c r="F109" s="102"/>
      <c r="Q109" s="107" t="s">
        <v>118</v>
      </c>
      <c r="R109" s="107"/>
    </row>
    <row r="110" spans="3:22" s="24" customFormat="1" ht="12" x14ac:dyDescent="0.3">
      <c r="C110" s="23"/>
      <c r="D110" s="23"/>
      <c r="E110" s="105" t="s">
        <v>115</v>
      </c>
      <c r="F110" s="105"/>
      <c r="G110" s="23"/>
      <c r="H110" s="23"/>
      <c r="I110" s="23"/>
      <c r="J110" s="23"/>
      <c r="K110" s="23"/>
      <c r="L110" s="23"/>
      <c r="M110" s="23"/>
      <c r="N110" s="23"/>
      <c r="P110" s="23"/>
      <c r="Q110" s="108" t="s">
        <v>119</v>
      </c>
      <c r="R110" s="108"/>
      <c r="T110" s="23"/>
      <c r="U110" s="23"/>
      <c r="V110" s="23"/>
    </row>
    <row r="111" spans="3:22" s="24" customFormat="1" ht="12" x14ac:dyDescent="0.3">
      <c r="C111" s="23"/>
      <c r="D111" s="23"/>
      <c r="E111" s="105" t="s">
        <v>116</v>
      </c>
      <c r="F111" s="105"/>
      <c r="G111" s="23"/>
      <c r="H111" s="23"/>
      <c r="I111" s="23"/>
      <c r="J111" s="23"/>
      <c r="K111" s="23"/>
      <c r="L111" s="23"/>
      <c r="M111" s="23"/>
      <c r="N111" s="23"/>
      <c r="P111" s="23"/>
      <c r="Q111" s="108" t="s">
        <v>116</v>
      </c>
      <c r="R111" s="108"/>
      <c r="T111" s="23"/>
      <c r="U111" s="23"/>
      <c r="V111" s="23"/>
    </row>
  </sheetData>
  <mergeCells count="14">
    <mergeCell ref="E110:F110"/>
    <mergeCell ref="E111:F111"/>
    <mergeCell ref="Q108:R108"/>
    <mergeCell ref="Q109:R109"/>
    <mergeCell ref="Q110:R110"/>
    <mergeCell ref="Q111:R111"/>
    <mergeCell ref="T5:V5"/>
    <mergeCell ref="T6:V6"/>
    <mergeCell ref="E108:F108"/>
    <mergeCell ref="E109:F109"/>
    <mergeCell ref="B1:V1"/>
    <mergeCell ref="B2:V2"/>
    <mergeCell ref="B3:V3"/>
    <mergeCell ref="B4:V4"/>
  </mergeCells>
  <pageMargins left="0.70866141732283472" right="0.70866141732283472" top="0.74803149606299213" bottom="0.74803149606299213" header="0.31496062992125984" footer="0.31496062992125984"/>
  <pageSetup paperSize="5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7F6AF-06AD-4100-9B52-0806E185D98C}">
  <dimension ref="A1:M111"/>
  <sheetViews>
    <sheetView topLeftCell="B76" zoomScale="86" zoomScaleNormal="86" workbookViewId="0">
      <selection activeCell="C104" sqref="C104"/>
    </sheetView>
  </sheetViews>
  <sheetFormatPr baseColWidth="10" defaultRowHeight="12.5" x14ac:dyDescent="0.25"/>
  <cols>
    <col min="1" max="1" width="81.453125" style="39" hidden="1" customWidth="1"/>
    <col min="2" max="2" width="23.36328125" style="39" customWidth="1"/>
    <col min="3" max="3" width="77.36328125" style="39" customWidth="1"/>
    <col min="4" max="4" width="17.36328125" style="40" bestFit="1" customWidth="1"/>
    <col min="5" max="5" width="14.36328125" style="40" bestFit="1" customWidth="1"/>
    <col min="6" max="6" width="20.6328125" style="40" bestFit="1" customWidth="1"/>
    <col min="7" max="7" width="17.36328125" style="40" bestFit="1" customWidth="1"/>
    <col min="8" max="8" width="18.6328125" style="40" bestFit="1" customWidth="1"/>
    <col min="9" max="9" width="24" style="40" bestFit="1" customWidth="1"/>
    <col min="10" max="10" width="19.36328125" style="39" bestFit="1" customWidth="1"/>
    <col min="11" max="11" width="24.81640625" style="40" bestFit="1" customWidth="1"/>
    <col min="12" max="16384" width="10.90625" style="39"/>
  </cols>
  <sheetData>
    <row r="1" spans="1:13" s="2" customFormat="1" ht="14.5" customHeight="1" x14ac:dyDescent="0.35">
      <c r="A1" s="103" t="s">
        <v>109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30"/>
      <c r="M1" s="30"/>
    </row>
    <row r="2" spans="1:13" s="2" customFormat="1" ht="14.5" customHeight="1" x14ac:dyDescent="0.35">
      <c r="A2" s="103" t="s">
        <v>110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2"/>
      <c r="M2" s="102"/>
    </row>
    <row r="3" spans="1:13" s="2" customFormat="1" ht="14.5" customHeight="1" x14ac:dyDescent="0.35">
      <c r="A3" s="103" t="s">
        <v>111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30"/>
      <c r="M3" s="30"/>
    </row>
    <row r="4" spans="1:13" s="2" customFormat="1" ht="14.5" customHeight="1" x14ac:dyDescent="0.35">
      <c r="A4" s="103" t="s">
        <v>125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30"/>
      <c r="M4" s="30"/>
    </row>
    <row r="5" spans="1:13" s="2" customFormat="1" ht="19" customHeight="1" x14ac:dyDescent="0.35">
      <c r="A5" s="3"/>
      <c r="B5" s="3" t="s">
        <v>120</v>
      </c>
      <c r="C5" s="4"/>
      <c r="D5" s="4"/>
      <c r="E5" s="4"/>
      <c r="F5" s="4"/>
      <c r="G5" s="4"/>
      <c r="H5" s="4"/>
      <c r="I5" s="5"/>
      <c r="J5" s="97" t="s">
        <v>126</v>
      </c>
      <c r="K5" s="98"/>
      <c r="L5" s="30"/>
      <c r="M5" s="30"/>
    </row>
    <row r="6" spans="1:13" s="2" customFormat="1" ht="14.5" customHeight="1" x14ac:dyDescent="0.35">
      <c r="A6" s="9"/>
      <c r="B6" s="9" t="s">
        <v>121</v>
      </c>
      <c r="C6" s="10"/>
      <c r="D6" s="10"/>
      <c r="E6" s="10"/>
      <c r="F6" s="10"/>
      <c r="G6" s="10"/>
      <c r="H6" s="10"/>
      <c r="I6" s="11"/>
      <c r="J6" s="99" t="s">
        <v>127</v>
      </c>
      <c r="K6" s="100"/>
      <c r="L6" s="30"/>
      <c r="M6" s="30"/>
    </row>
    <row r="7" spans="1:13" s="33" customFormat="1" ht="26" x14ac:dyDescent="0.35">
      <c r="A7" s="31" t="s">
        <v>128</v>
      </c>
      <c r="B7" s="32" t="s">
        <v>129</v>
      </c>
      <c r="C7" s="32" t="s">
        <v>130</v>
      </c>
      <c r="D7" s="32" t="s">
        <v>131</v>
      </c>
      <c r="E7" s="32" t="s">
        <v>132</v>
      </c>
      <c r="F7" s="32" t="s">
        <v>133</v>
      </c>
      <c r="G7" s="32" t="s">
        <v>134</v>
      </c>
      <c r="H7" s="32" t="s">
        <v>135</v>
      </c>
      <c r="I7" s="32" t="s">
        <v>136</v>
      </c>
      <c r="J7" s="32" t="s">
        <v>137</v>
      </c>
      <c r="K7" s="32" t="s">
        <v>138</v>
      </c>
      <c r="L7" s="30"/>
      <c r="M7" s="30"/>
    </row>
    <row r="8" spans="1:13" s="33" customFormat="1" ht="13" x14ac:dyDescent="0.3">
      <c r="A8" s="31" t="s">
        <v>139</v>
      </c>
      <c r="B8" s="31" t="s">
        <v>140</v>
      </c>
      <c r="C8" s="31" t="s">
        <v>141</v>
      </c>
      <c r="D8" s="34">
        <v>60269046497</v>
      </c>
      <c r="E8" s="34">
        <v>-461842</v>
      </c>
      <c r="F8" s="34">
        <v>-350217793</v>
      </c>
      <c r="G8" s="34">
        <v>59918828704</v>
      </c>
      <c r="H8" s="34">
        <v>2330466169</v>
      </c>
      <c r="I8" s="34">
        <v>43669975592</v>
      </c>
      <c r="J8" s="35">
        <v>72.88</v>
      </c>
      <c r="K8" s="34">
        <v>16248853112</v>
      </c>
    </row>
    <row r="9" spans="1:13" s="33" customFormat="1" ht="13" x14ac:dyDescent="0.3">
      <c r="A9" s="31" t="s">
        <v>139</v>
      </c>
      <c r="B9" s="31" t="s">
        <v>142</v>
      </c>
      <c r="C9" s="31" t="s">
        <v>143</v>
      </c>
      <c r="D9" s="34">
        <v>60269046497</v>
      </c>
      <c r="E9" s="34">
        <v>-461842</v>
      </c>
      <c r="F9" s="34">
        <v>-350217793</v>
      </c>
      <c r="G9" s="34">
        <v>59918828704</v>
      </c>
      <c r="H9" s="34">
        <v>2330466169</v>
      </c>
      <c r="I9" s="34">
        <v>43669975592</v>
      </c>
      <c r="J9" s="35">
        <v>72.88</v>
      </c>
      <c r="K9" s="34">
        <v>16248853112</v>
      </c>
    </row>
    <row r="10" spans="1:13" s="33" customFormat="1" ht="13" x14ac:dyDescent="0.3">
      <c r="A10" s="31" t="s">
        <v>139</v>
      </c>
      <c r="B10" s="31" t="s">
        <v>144</v>
      </c>
      <c r="C10" s="31" t="s">
        <v>145</v>
      </c>
      <c r="D10" s="34">
        <v>1015867070</v>
      </c>
      <c r="E10" s="34">
        <v>0</v>
      </c>
      <c r="F10" s="34">
        <v>-379211</v>
      </c>
      <c r="G10" s="34">
        <v>1015487859</v>
      </c>
      <c r="H10" s="34">
        <v>0</v>
      </c>
      <c r="I10" s="34">
        <v>792413327</v>
      </c>
      <c r="J10" s="35">
        <v>78.03</v>
      </c>
      <c r="K10" s="34">
        <v>223074532</v>
      </c>
    </row>
    <row r="11" spans="1:13" x14ac:dyDescent="0.25">
      <c r="A11" s="36" t="s">
        <v>139</v>
      </c>
      <c r="B11" s="36" t="s">
        <v>146</v>
      </c>
      <c r="C11" s="36" t="s">
        <v>147</v>
      </c>
      <c r="D11" s="37">
        <v>1015867070</v>
      </c>
      <c r="E11" s="37">
        <v>0</v>
      </c>
      <c r="F11" s="37">
        <v>-379211</v>
      </c>
      <c r="G11" s="37">
        <v>1015487859</v>
      </c>
      <c r="H11" s="37">
        <v>0</v>
      </c>
      <c r="I11" s="37">
        <v>792413327</v>
      </c>
      <c r="J11" s="38">
        <v>78.03</v>
      </c>
      <c r="K11" s="37">
        <v>223074532</v>
      </c>
    </row>
    <row r="12" spans="1:13" x14ac:dyDescent="0.25">
      <c r="A12" s="36" t="s">
        <v>139</v>
      </c>
      <c r="B12" s="36" t="s">
        <v>148</v>
      </c>
      <c r="C12" s="36" t="s">
        <v>149</v>
      </c>
      <c r="D12" s="37">
        <v>1015867070</v>
      </c>
      <c r="E12" s="37">
        <v>0</v>
      </c>
      <c r="F12" s="37">
        <v>-379211</v>
      </c>
      <c r="G12" s="37">
        <v>1015487859</v>
      </c>
      <c r="H12" s="37">
        <v>0</v>
      </c>
      <c r="I12" s="37">
        <v>792413327</v>
      </c>
      <c r="J12" s="38">
        <v>78.03</v>
      </c>
      <c r="K12" s="37">
        <v>223074532</v>
      </c>
    </row>
    <row r="13" spans="1:13" x14ac:dyDescent="0.25">
      <c r="A13" s="36" t="s">
        <v>139</v>
      </c>
      <c r="B13" s="36" t="s">
        <v>150</v>
      </c>
      <c r="C13" s="36" t="s">
        <v>151</v>
      </c>
      <c r="D13" s="37">
        <v>36780104</v>
      </c>
      <c r="E13" s="37">
        <v>0</v>
      </c>
      <c r="F13" s="37">
        <v>0</v>
      </c>
      <c r="G13" s="37">
        <v>36780104</v>
      </c>
      <c r="H13" s="37">
        <v>0</v>
      </c>
      <c r="I13" s="37">
        <v>12662621</v>
      </c>
      <c r="J13" s="38">
        <v>34.43</v>
      </c>
      <c r="K13" s="37">
        <v>24117483</v>
      </c>
    </row>
    <row r="14" spans="1:13" x14ac:dyDescent="0.25">
      <c r="A14" s="36" t="s">
        <v>139</v>
      </c>
      <c r="B14" s="36" t="s">
        <v>152</v>
      </c>
      <c r="C14" s="36" t="s">
        <v>153</v>
      </c>
      <c r="D14" s="37">
        <v>800000</v>
      </c>
      <c r="E14" s="37">
        <v>0</v>
      </c>
      <c r="F14" s="37">
        <v>0</v>
      </c>
      <c r="G14" s="37">
        <v>800000</v>
      </c>
      <c r="H14" s="37">
        <v>0</v>
      </c>
      <c r="I14" s="37">
        <v>0</v>
      </c>
      <c r="J14" s="38">
        <v>0</v>
      </c>
      <c r="K14" s="37">
        <v>800000</v>
      </c>
    </row>
    <row r="15" spans="1:13" x14ac:dyDescent="0.25">
      <c r="A15" s="36" t="s">
        <v>139</v>
      </c>
      <c r="B15" s="36" t="s">
        <v>154</v>
      </c>
      <c r="C15" s="36" t="s">
        <v>155</v>
      </c>
      <c r="D15" s="37">
        <v>800000</v>
      </c>
      <c r="E15" s="37">
        <v>0</v>
      </c>
      <c r="F15" s="37">
        <v>0</v>
      </c>
      <c r="G15" s="37">
        <v>800000</v>
      </c>
      <c r="H15" s="37">
        <v>0</v>
      </c>
      <c r="I15" s="37">
        <v>0</v>
      </c>
      <c r="J15" s="38">
        <v>0</v>
      </c>
      <c r="K15" s="37">
        <v>800000</v>
      </c>
    </row>
    <row r="16" spans="1:13" x14ac:dyDescent="0.25">
      <c r="A16" s="36" t="s">
        <v>139</v>
      </c>
      <c r="B16" s="36" t="s">
        <v>156</v>
      </c>
      <c r="C16" s="36" t="s">
        <v>157</v>
      </c>
      <c r="D16" s="37">
        <v>35980104</v>
      </c>
      <c r="E16" s="37">
        <v>0</v>
      </c>
      <c r="F16" s="37">
        <v>0</v>
      </c>
      <c r="G16" s="37">
        <v>35980104</v>
      </c>
      <c r="H16" s="37">
        <v>0</v>
      </c>
      <c r="I16" s="37">
        <v>12662621</v>
      </c>
      <c r="J16" s="38">
        <v>35.19</v>
      </c>
      <c r="K16" s="37">
        <v>23317483</v>
      </c>
    </row>
    <row r="17" spans="1:11" x14ac:dyDescent="0.25">
      <c r="A17" s="36" t="s">
        <v>139</v>
      </c>
      <c r="B17" s="36" t="s">
        <v>158</v>
      </c>
      <c r="C17" s="36" t="s">
        <v>159</v>
      </c>
      <c r="D17" s="37">
        <v>27260103</v>
      </c>
      <c r="E17" s="37">
        <v>0</v>
      </c>
      <c r="F17" s="37">
        <v>0</v>
      </c>
      <c r="G17" s="37">
        <v>27260103</v>
      </c>
      <c r="H17" s="37">
        <v>0</v>
      </c>
      <c r="I17" s="37">
        <v>12418872</v>
      </c>
      <c r="J17" s="38">
        <v>45.56</v>
      </c>
      <c r="K17" s="37">
        <v>14841231</v>
      </c>
    </row>
    <row r="18" spans="1:11" x14ac:dyDescent="0.25">
      <c r="A18" s="36" t="s">
        <v>139</v>
      </c>
      <c r="B18" s="36" t="s">
        <v>160</v>
      </c>
      <c r="C18" s="36" t="s">
        <v>161</v>
      </c>
      <c r="D18" s="37">
        <v>8720001</v>
      </c>
      <c r="E18" s="37">
        <v>0</v>
      </c>
      <c r="F18" s="37">
        <v>0</v>
      </c>
      <c r="G18" s="37">
        <v>8720001</v>
      </c>
      <c r="H18" s="37">
        <v>0</v>
      </c>
      <c r="I18" s="37">
        <v>243749</v>
      </c>
      <c r="J18" s="38">
        <v>2.8</v>
      </c>
      <c r="K18" s="37">
        <v>8476252</v>
      </c>
    </row>
    <row r="19" spans="1:11" x14ac:dyDescent="0.25">
      <c r="A19" s="36" t="s">
        <v>139</v>
      </c>
      <c r="B19" s="36" t="s">
        <v>162</v>
      </c>
      <c r="C19" s="36" t="s">
        <v>163</v>
      </c>
      <c r="D19" s="37">
        <v>979086966</v>
      </c>
      <c r="E19" s="37">
        <v>0</v>
      </c>
      <c r="F19" s="37">
        <v>-379211</v>
      </c>
      <c r="G19" s="37">
        <v>978707755</v>
      </c>
      <c r="H19" s="37">
        <v>0</v>
      </c>
      <c r="I19" s="37">
        <v>779750706</v>
      </c>
      <c r="J19" s="38">
        <v>79.67</v>
      </c>
      <c r="K19" s="37">
        <v>198957049</v>
      </c>
    </row>
    <row r="20" spans="1:11" x14ac:dyDescent="0.25">
      <c r="A20" s="36" t="s">
        <v>139</v>
      </c>
      <c r="B20" s="36" t="s">
        <v>164</v>
      </c>
      <c r="C20" s="36" t="s">
        <v>165</v>
      </c>
      <c r="D20" s="37">
        <v>30100235</v>
      </c>
      <c r="E20" s="37">
        <v>0</v>
      </c>
      <c r="F20" s="37">
        <v>0</v>
      </c>
      <c r="G20" s="37">
        <v>30100235</v>
      </c>
      <c r="H20" s="37">
        <v>0</v>
      </c>
      <c r="I20" s="37">
        <v>21047666</v>
      </c>
      <c r="J20" s="38">
        <v>69.930000000000007</v>
      </c>
      <c r="K20" s="37">
        <v>9052569</v>
      </c>
    </row>
    <row r="21" spans="1:11" x14ac:dyDescent="0.25">
      <c r="A21" s="36" t="s">
        <v>139</v>
      </c>
      <c r="B21" s="36" t="s">
        <v>166</v>
      </c>
      <c r="C21" s="36" t="s">
        <v>167</v>
      </c>
      <c r="D21" s="37">
        <v>30100235</v>
      </c>
      <c r="E21" s="37">
        <v>0</v>
      </c>
      <c r="F21" s="37">
        <v>0</v>
      </c>
      <c r="G21" s="37">
        <v>30100235</v>
      </c>
      <c r="H21" s="37">
        <v>0</v>
      </c>
      <c r="I21" s="37">
        <v>21047666</v>
      </c>
      <c r="J21" s="38">
        <v>69.930000000000007</v>
      </c>
      <c r="K21" s="37">
        <v>9052569</v>
      </c>
    </row>
    <row r="22" spans="1:11" x14ac:dyDescent="0.25">
      <c r="A22" s="36" t="s">
        <v>139</v>
      </c>
      <c r="B22" s="36" t="s">
        <v>168</v>
      </c>
      <c r="C22" s="36" t="s">
        <v>169</v>
      </c>
      <c r="D22" s="37">
        <v>30100235</v>
      </c>
      <c r="E22" s="37">
        <v>0</v>
      </c>
      <c r="F22" s="37">
        <v>0</v>
      </c>
      <c r="G22" s="37">
        <v>30100235</v>
      </c>
      <c r="H22" s="37">
        <v>0</v>
      </c>
      <c r="I22" s="37">
        <v>21047666</v>
      </c>
      <c r="J22" s="38">
        <v>69.930000000000007</v>
      </c>
      <c r="K22" s="37">
        <v>9052569</v>
      </c>
    </row>
    <row r="23" spans="1:11" x14ac:dyDescent="0.25">
      <c r="A23" s="36" t="s">
        <v>139</v>
      </c>
      <c r="B23" s="36" t="s">
        <v>170</v>
      </c>
      <c r="C23" s="36" t="s">
        <v>171</v>
      </c>
      <c r="D23" s="37">
        <v>23857136</v>
      </c>
      <c r="E23" s="37">
        <v>0</v>
      </c>
      <c r="F23" s="37">
        <v>0</v>
      </c>
      <c r="G23" s="37">
        <v>23857136</v>
      </c>
      <c r="H23" s="37">
        <v>0</v>
      </c>
      <c r="I23" s="37">
        <v>23857134</v>
      </c>
      <c r="J23" s="38">
        <v>100</v>
      </c>
      <c r="K23" s="37">
        <v>2</v>
      </c>
    </row>
    <row r="24" spans="1:11" x14ac:dyDescent="0.25">
      <c r="A24" s="36" t="s">
        <v>139</v>
      </c>
      <c r="B24" s="36" t="s">
        <v>172</v>
      </c>
      <c r="C24" s="36" t="s">
        <v>173</v>
      </c>
      <c r="D24" s="37">
        <v>2</v>
      </c>
      <c r="E24" s="37">
        <v>0</v>
      </c>
      <c r="F24" s="37">
        <v>0</v>
      </c>
      <c r="G24" s="37">
        <v>2</v>
      </c>
      <c r="H24" s="37">
        <v>0</v>
      </c>
      <c r="I24" s="37">
        <v>0</v>
      </c>
      <c r="J24" s="38">
        <v>0</v>
      </c>
      <c r="K24" s="37">
        <v>2</v>
      </c>
    </row>
    <row r="25" spans="1:11" x14ac:dyDescent="0.25">
      <c r="A25" s="36" t="s">
        <v>139</v>
      </c>
      <c r="B25" s="36" t="s">
        <v>174</v>
      </c>
      <c r="C25" s="36" t="s">
        <v>175</v>
      </c>
      <c r="D25" s="37">
        <v>2</v>
      </c>
      <c r="E25" s="37">
        <v>0</v>
      </c>
      <c r="F25" s="37">
        <v>0</v>
      </c>
      <c r="G25" s="37">
        <v>2</v>
      </c>
      <c r="H25" s="37">
        <v>0</v>
      </c>
      <c r="I25" s="37">
        <v>0</v>
      </c>
      <c r="J25" s="38">
        <v>0</v>
      </c>
      <c r="K25" s="37">
        <v>2</v>
      </c>
    </row>
    <row r="26" spans="1:11" x14ac:dyDescent="0.25">
      <c r="A26" s="36" t="s">
        <v>139</v>
      </c>
      <c r="B26" s="36" t="s">
        <v>176</v>
      </c>
      <c r="C26" s="36" t="s">
        <v>177</v>
      </c>
      <c r="D26" s="37">
        <v>23857134</v>
      </c>
      <c r="E26" s="37">
        <v>0</v>
      </c>
      <c r="F26" s="37">
        <v>0</v>
      </c>
      <c r="G26" s="37">
        <v>23857134</v>
      </c>
      <c r="H26" s="37">
        <v>0</v>
      </c>
      <c r="I26" s="37">
        <v>23857134</v>
      </c>
      <c r="J26" s="38">
        <v>100</v>
      </c>
      <c r="K26" s="37">
        <v>0</v>
      </c>
    </row>
    <row r="27" spans="1:11" x14ac:dyDescent="0.25">
      <c r="A27" s="36" t="s">
        <v>139</v>
      </c>
      <c r="B27" s="36" t="s">
        <v>178</v>
      </c>
      <c r="C27" s="36" t="s">
        <v>179</v>
      </c>
      <c r="D27" s="37">
        <v>23857134</v>
      </c>
      <c r="E27" s="37">
        <v>0</v>
      </c>
      <c r="F27" s="37">
        <v>0</v>
      </c>
      <c r="G27" s="37">
        <v>23857134</v>
      </c>
      <c r="H27" s="37">
        <v>0</v>
      </c>
      <c r="I27" s="37">
        <v>23857134</v>
      </c>
      <c r="J27" s="38">
        <v>100</v>
      </c>
      <c r="K27" s="37">
        <v>0</v>
      </c>
    </row>
    <row r="28" spans="1:11" x14ac:dyDescent="0.25">
      <c r="A28" s="36" t="s">
        <v>139</v>
      </c>
      <c r="B28" s="36" t="s">
        <v>180</v>
      </c>
      <c r="C28" s="36" t="s">
        <v>181</v>
      </c>
      <c r="D28" s="37">
        <v>764483050</v>
      </c>
      <c r="E28" s="37">
        <v>0</v>
      </c>
      <c r="F28" s="37">
        <v>-379211</v>
      </c>
      <c r="G28" s="37">
        <v>764103839</v>
      </c>
      <c r="H28" s="37">
        <v>0</v>
      </c>
      <c r="I28" s="37">
        <v>647717804</v>
      </c>
      <c r="J28" s="38">
        <v>84.77</v>
      </c>
      <c r="K28" s="37">
        <v>116386035</v>
      </c>
    </row>
    <row r="29" spans="1:11" x14ac:dyDescent="0.25">
      <c r="A29" s="36" t="s">
        <v>139</v>
      </c>
      <c r="B29" s="36" t="s">
        <v>182</v>
      </c>
      <c r="C29" s="36" t="s">
        <v>183</v>
      </c>
      <c r="D29" s="37">
        <v>44461155</v>
      </c>
      <c r="E29" s="37">
        <v>0</v>
      </c>
      <c r="F29" s="37">
        <v>0</v>
      </c>
      <c r="G29" s="37">
        <v>44461155</v>
      </c>
      <c r="H29" s="37">
        <v>0</v>
      </c>
      <c r="I29" s="37">
        <v>26726575</v>
      </c>
      <c r="J29" s="38">
        <v>60.11</v>
      </c>
      <c r="K29" s="37">
        <v>17734580</v>
      </c>
    </row>
    <row r="30" spans="1:11" x14ac:dyDescent="0.25">
      <c r="A30" s="36" t="s">
        <v>139</v>
      </c>
      <c r="B30" s="36" t="s">
        <v>184</v>
      </c>
      <c r="C30" s="36" t="s">
        <v>185</v>
      </c>
      <c r="D30" s="37">
        <v>44461155</v>
      </c>
      <c r="E30" s="37">
        <v>0</v>
      </c>
      <c r="F30" s="37">
        <v>0</v>
      </c>
      <c r="G30" s="37">
        <v>44461155</v>
      </c>
      <c r="H30" s="37">
        <v>0</v>
      </c>
      <c r="I30" s="37">
        <v>26726575</v>
      </c>
      <c r="J30" s="38">
        <v>60.11</v>
      </c>
      <c r="K30" s="37">
        <v>17734580</v>
      </c>
    </row>
    <row r="31" spans="1:11" x14ac:dyDescent="0.25">
      <c r="A31" s="36" t="s">
        <v>139</v>
      </c>
      <c r="B31" s="36" t="s">
        <v>186</v>
      </c>
      <c r="C31" s="36" t="s">
        <v>187</v>
      </c>
      <c r="D31" s="37">
        <v>352803335</v>
      </c>
      <c r="E31" s="37">
        <v>0</v>
      </c>
      <c r="F31" s="37">
        <v>-379211</v>
      </c>
      <c r="G31" s="37">
        <v>352424124</v>
      </c>
      <c r="H31" s="37">
        <v>0</v>
      </c>
      <c r="I31" s="37">
        <v>273491013</v>
      </c>
      <c r="J31" s="38">
        <v>77.599999999999994</v>
      </c>
      <c r="K31" s="37">
        <v>78933111</v>
      </c>
    </row>
    <row r="32" spans="1:11" x14ac:dyDescent="0.25">
      <c r="A32" s="36" t="s">
        <v>139</v>
      </c>
      <c r="B32" s="36" t="s">
        <v>188</v>
      </c>
      <c r="C32" s="36" t="s">
        <v>189</v>
      </c>
      <c r="D32" s="37">
        <v>352803335</v>
      </c>
      <c r="E32" s="37">
        <v>0</v>
      </c>
      <c r="F32" s="37">
        <v>-379211</v>
      </c>
      <c r="G32" s="37">
        <v>352424124</v>
      </c>
      <c r="H32" s="37">
        <v>0</v>
      </c>
      <c r="I32" s="37">
        <v>273491013</v>
      </c>
      <c r="J32" s="38">
        <v>77.599999999999994</v>
      </c>
      <c r="K32" s="37">
        <v>78933111</v>
      </c>
    </row>
    <row r="33" spans="1:11" x14ac:dyDescent="0.25">
      <c r="A33" s="36" t="s">
        <v>139</v>
      </c>
      <c r="B33" s="36" t="s">
        <v>190</v>
      </c>
      <c r="C33" s="36" t="s">
        <v>191</v>
      </c>
      <c r="D33" s="37">
        <v>16194779</v>
      </c>
      <c r="E33" s="37">
        <v>0</v>
      </c>
      <c r="F33" s="37">
        <v>0</v>
      </c>
      <c r="G33" s="37">
        <v>16194779</v>
      </c>
      <c r="H33" s="37">
        <v>0</v>
      </c>
      <c r="I33" s="37">
        <v>0</v>
      </c>
      <c r="J33" s="38">
        <v>0</v>
      </c>
      <c r="K33" s="37">
        <v>16194779</v>
      </c>
    </row>
    <row r="34" spans="1:11" x14ac:dyDescent="0.25">
      <c r="A34" s="36" t="s">
        <v>139</v>
      </c>
      <c r="B34" s="36" t="s">
        <v>192</v>
      </c>
      <c r="C34" s="36" t="s">
        <v>193</v>
      </c>
      <c r="D34" s="37">
        <v>3150550</v>
      </c>
      <c r="E34" s="37">
        <v>0</v>
      </c>
      <c r="F34" s="37">
        <v>0</v>
      </c>
      <c r="G34" s="37">
        <v>3150550</v>
      </c>
      <c r="H34" s="37">
        <v>0</v>
      </c>
      <c r="I34" s="37">
        <v>0</v>
      </c>
      <c r="J34" s="38">
        <v>0</v>
      </c>
      <c r="K34" s="37">
        <v>3150550</v>
      </c>
    </row>
    <row r="35" spans="1:11" x14ac:dyDescent="0.25">
      <c r="A35" s="36" t="s">
        <v>139</v>
      </c>
      <c r="B35" s="36" t="s">
        <v>194</v>
      </c>
      <c r="C35" s="36" t="s">
        <v>195</v>
      </c>
      <c r="D35" s="37">
        <v>12540930</v>
      </c>
      <c r="E35" s="37">
        <v>0</v>
      </c>
      <c r="F35" s="37">
        <v>0</v>
      </c>
      <c r="G35" s="37">
        <v>12540930</v>
      </c>
      <c r="H35" s="37">
        <v>0</v>
      </c>
      <c r="I35" s="37">
        <v>0</v>
      </c>
      <c r="J35" s="38">
        <v>0</v>
      </c>
      <c r="K35" s="37">
        <v>12540930</v>
      </c>
    </row>
    <row r="36" spans="1:11" x14ac:dyDescent="0.25">
      <c r="A36" s="36" t="s">
        <v>139</v>
      </c>
      <c r="B36" s="36" t="s">
        <v>196</v>
      </c>
      <c r="C36" s="36" t="s">
        <v>197</v>
      </c>
      <c r="D36" s="37">
        <v>503299</v>
      </c>
      <c r="E36" s="37">
        <v>0</v>
      </c>
      <c r="F36" s="37">
        <v>0</v>
      </c>
      <c r="G36" s="37">
        <v>503299</v>
      </c>
      <c r="H36" s="37">
        <v>0</v>
      </c>
      <c r="I36" s="37">
        <v>0</v>
      </c>
      <c r="J36" s="38">
        <v>0</v>
      </c>
      <c r="K36" s="37">
        <v>503299</v>
      </c>
    </row>
    <row r="37" spans="1:11" x14ac:dyDescent="0.25">
      <c r="A37" s="36" t="s">
        <v>139</v>
      </c>
      <c r="B37" s="36" t="s">
        <v>198</v>
      </c>
      <c r="C37" s="36" t="s">
        <v>199</v>
      </c>
      <c r="D37" s="37">
        <v>348556745</v>
      </c>
      <c r="E37" s="37">
        <v>0</v>
      </c>
      <c r="F37" s="37">
        <v>0</v>
      </c>
      <c r="G37" s="37">
        <v>348556745</v>
      </c>
      <c r="H37" s="37">
        <v>0</v>
      </c>
      <c r="I37" s="37">
        <v>345265230</v>
      </c>
      <c r="J37" s="38">
        <v>99.06</v>
      </c>
      <c r="K37" s="37">
        <v>3291515</v>
      </c>
    </row>
    <row r="38" spans="1:11" x14ac:dyDescent="0.25">
      <c r="A38" s="36" t="s">
        <v>139</v>
      </c>
      <c r="B38" s="36" t="s">
        <v>200</v>
      </c>
      <c r="C38" s="36" t="s">
        <v>201</v>
      </c>
      <c r="D38" s="37">
        <v>263418472</v>
      </c>
      <c r="E38" s="37">
        <v>0</v>
      </c>
      <c r="F38" s="37">
        <v>0</v>
      </c>
      <c r="G38" s="37">
        <v>263418472</v>
      </c>
      <c r="H38" s="37">
        <v>0</v>
      </c>
      <c r="I38" s="37">
        <v>263418472</v>
      </c>
      <c r="J38" s="38">
        <v>100</v>
      </c>
      <c r="K38" s="37">
        <v>0</v>
      </c>
    </row>
    <row r="39" spans="1:11" x14ac:dyDescent="0.25">
      <c r="A39" s="36" t="s">
        <v>139</v>
      </c>
      <c r="B39" s="36" t="s">
        <v>202</v>
      </c>
      <c r="C39" s="36" t="s">
        <v>203</v>
      </c>
      <c r="D39" s="37">
        <v>85138273</v>
      </c>
      <c r="E39" s="37">
        <v>0</v>
      </c>
      <c r="F39" s="37">
        <v>0</v>
      </c>
      <c r="G39" s="37">
        <v>85138273</v>
      </c>
      <c r="H39" s="37">
        <v>0</v>
      </c>
      <c r="I39" s="37">
        <v>81846758</v>
      </c>
      <c r="J39" s="38">
        <v>96.13</v>
      </c>
      <c r="K39" s="37">
        <v>3291515</v>
      </c>
    </row>
    <row r="40" spans="1:11" x14ac:dyDescent="0.25">
      <c r="A40" s="36" t="s">
        <v>139</v>
      </c>
      <c r="B40" s="36" t="s">
        <v>204</v>
      </c>
      <c r="C40" s="36" t="s">
        <v>205</v>
      </c>
      <c r="D40" s="37">
        <v>2467036</v>
      </c>
      <c r="E40" s="37">
        <v>0</v>
      </c>
      <c r="F40" s="37">
        <v>0</v>
      </c>
      <c r="G40" s="37">
        <v>2467036</v>
      </c>
      <c r="H40" s="37">
        <v>0</v>
      </c>
      <c r="I40" s="37">
        <v>2234986</v>
      </c>
      <c r="J40" s="38">
        <v>90.59</v>
      </c>
      <c r="K40" s="37">
        <v>232050</v>
      </c>
    </row>
    <row r="41" spans="1:11" x14ac:dyDescent="0.25">
      <c r="A41" s="36" t="s">
        <v>139</v>
      </c>
      <c r="B41" s="36" t="s">
        <v>206</v>
      </c>
      <c r="C41" s="36" t="s">
        <v>207</v>
      </c>
      <c r="D41" s="37">
        <v>1074736</v>
      </c>
      <c r="E41" s="37">
        <v>0</v>
      </c>
      <c r="F41" s="37">
        <v>0</v>
      </c>
      <c r="G41" s="37">
        <v>1074736</v>
      </c>
      <c r="H41" s="37">
        <v>0</v>
      </c>
      <c r="I41" s="37">
        <v>1074736</v>
      </c>
      <c r="J41" s="38">
        <v>100</v>
      </c>
      <c r="K41" s="37">
        <v>0</v>
      </c>
    </row>
    <row r="42" spans="1:11" x14ac:dyDescent="0.25">
      <c r="A42" s="36" t="s">
        <v>139</v>
      </c>
      <c r="B42" s="36" t="s">
        <v>208</v>
      </c>
      <c r="C42" s="36" t="s">
        <v>209</v>
      </c>
      <c r="D42" s="37">
        <v>1392300</v>
      </c>
      <c r="E42" s="37">
        <v>0</v>
      </c>
      <c r="F42" s="37">
        <v>0</v>
      </c>
      <c r="G42" s="37">
        <v>1392300</v>
      </c>
      <c r="H42" s="37">
        <v>0</v>
      </c>
      <c r="I42" s="37">
        <v>1160250</v>
      </c>
      <c r="J42" s="38">
        <v>83.33</v>
      </c>
      <c r="K42" s="37">
        <v>232050</v>
      </c>
    </row>
    <row r="43" spans="1:11" x14ac:dyDescent="0.25">
      <c r="A43" s="36" t="s">
        <v>139</v>
      </c>
      <c r="B43" s="36" t="s">
        <v>210</v>
      </c>
      <c r="C43" s="36" t="s">
        <v>211</v>
      </c>
      <c r="D43" s="37">
        <v>12119744</v>
      </c>
      <c r="E43" s="37">
        <v>0</v>
      </c>
      <c r="F43" s="37">
        <v>0</v>
      </c>
      <c r="G43" s="37">
        <v>12119744</v>
      </c>
      <c r="H43" s="37">
        <v>0</v>
      </c>
      <c r="I43" s="37">
        <v>0</v>
      </c>
      <c r="J43" s="38">
        <v>0</v>
      </c>
      <c r="K43" s="37">
        <v>12119744</v>
      </c>
    </row>
    <row r="44" spans="1:11" x14ac:dyDescent="0.25">
      <c r="A44" s="36" t="s">
        <v>139</v>
      </c>
      <c r="B44" s="36" t="s">
        <v>212</v>
      </c>
      <c r="C44" s="36" t="s">
        <v>213</v>
      </c>
      <c r="D44" s="37">
        <v>12119744</v>
      </c>
      <c r="E44" s="37">
        <v>0</v>
      </c>
      <c r="F44" s="37">
        <v>0</v>
      </c>
      <c r="G44" s="37">
        <v>12119744</v>
      </c>
      <c r="H44" s="37">
        <v>0</v>
      </c>
      <c r="I44" s="37">
        <v>0</v>
      </c>
      <c r="J44" s="38">
        <v>0</v>
      </c>
      <c r="K44" s="37">
        <v>12119744</v>
      </c>
    </row>
    <row r="45" spans="1:11" x14ac:dyDescent="0.25">
      <c r="A45" s="36" t="s">
        <v>139</v>
      </c>
      <c r="B45" s="36" t="s">
        <v>214</v>
      </c>
      <c r="C45" s="36" t="s">
        <v>215</v>
      </c>
      <c r="D45" s="37">
        <v>3983385</v>
      </c>
      <c r="E45" s="37">
        <v>0</v>
      </c>
      <c r="F45" s="37">
        <v>0</v>
      </c>
      <c r="G45" s="37">
        <v>3983385</v>
      </c>
      <c r="H45" s="37">
        <v>0</v>
      </c>
      <c r="I45" s="37">
        <v>0</v>
      </c>
      <c r="J45" s="38">
        <v>0</v>
      </c>
      <c r="K45" s="37">
        <v>3983385</v>
      </c>
    </row>
    <row r="46" spans="1:11" x14ac:dyDescent="0.25">
      <c r="A46" s="36" t="s">
        <v>139</v>
      </c>
      <c r="B46" s="36" t="s">
        <v>216</v>
      </c>
      <c r="C46" s="36" t="s">
        <v>217</v>
      </c>
      <c r="D46" s="37">
        <v>6083979</v>
      </c>
      <c r="E46" s="37">
        <v>0</v>
      </c>
      <c r="F46" s="37">
        <v>0</v>
      </c>
      <c r="G46" s="37">
        <v>6083979</v>
      </c>
      <c r="H46" s="37">
        <v>0</v>
      </c>
      <c r="I46" s="37">
        <v>0</v>
      </c>
      <c r="J46" s="38">
        <v>0</v>
      </c>
      <c r="K46" s="37">
        <v>6083979</v>
      </c>
    </row>
    <row r="47" spans="1:11" x14ac:dyDescent="0.25">
      <c r="A47" s="36" t="s">
        <v>139</v>
      </c>
      <c r="B47" s="36" t="s">
        <v>218</v>
      </c>
      <c r="C47" s="36" t="s">
        <v>219</v>
      </c>
      <c r="D47" s="37">
        <v>167760</v>
      </c>
      <c r="E47" s="37">
        <v>0</v>
      </c>
      <c r="F47" s="37">
        <v>0</v>
      </c>
      <c r="G47" s="37">
        <v>167760</v>
      </c>
      <c r="H47" s="37">
        <v>0</v>
      </c>
      <c r="I47" s="37">
        <v>0</v>
      </c>
      <c r="J47" s="38">
        <v>0</v>
      </c>
      <c r="K47" s="37">
        <v>167760</v>
      </c>
    </row>
    <row r="48" spans="1:11" x14ac:dyDescent="0.25">
      <c r="A48" s="36" t="s">
        <v>139</v>
      </c>
      <c r="B48" s="36" t="s">
        <v>220</v>
      </c>
      <c r="C48" s="36" t="s">
        <v>221</v>
      </c>
      <c r="D48" s="37">
        <v>1884620</v>
      </c>
      <c r="E48" s="37">
        <v>0</v>
      </c>
      <c r="F48" s="37">
        <v>0</v>
      </c>
      <c r="G48" s="37">
        <v>1884620</v>
      </c>
      <c r="H48" s="37">
        <v>0</v>
      </c>
      <c r="I48" s="37">
        <v>0</v>
      </c>
      <c r="J48" s="38">
        <v>0</v>
      </c>
      <c r="K48" s="37">
        <v>1884620</v>
      </c>
    </row>
    <row r="49" spans="1:11" x14ac:dyDescent="0.25">
      <c r="A49" s="36" t="s">
        <v>139</v>
      </c>
      <c r="B49" s="36" t="s">
        <v>222</v>
      </c>
      <c r="C49" s="36" t="s">
        <v>223</v>
      </c>
      <c r="D49" s="37">
        <v>112738301</v>
      </c>
      <c r="E49" s="37">
        <v>0</v>
      </c>
      <c r="F49" s="37">
        <v>0</v>
      </c>
      <c r="G49" s="37">
        <v>112738301</v>
      </c>
      <c r="H49" s="37">
        <v>0</v>
      </c>
      <c r="I49" s="37">
        <v>51339602</v>
      </c>
      <c r="J49" s="38">
        <v>45.54</v>
      </c>
      <c r="K49" s="37">
        <v>61398699</v>
      </c>
    </row>
    <row r="50" spans="1:11" x14ac:dyDescent="0.25">
      <c r="A50" s="36" t="s">
        <v>139</v>
      </c>
      <c r="B50" s="36" t="s">
        <v>224</v>
      </c>
      <c r="C50" s="36" t="s">
        <v>225</v>
      </c>
      <c r="D50" s="37">
        <v>35788500</v>
      </c>
      <c r="E50" s="37">
        <v>0</v>
      </c>
      <c r="F50" s="37">
        <v>0</v>
      </c>
      <c r="G50" s="37">
        <v>35788500</v>
      </c>
      <c r="H50" s="37">
        <v>0</v>
      </c>
      <c r="I50" s="37">
        <v>35788500</v>
      </c>
      <c r="J50" s="38">
        <v>100</v>
      </c>
      <c r="K50" s="37">
        <v>0</v>
      </c>
    </row>
    <row r="51" spans="1:11" x14ac:dyDescent="0.25">
      <c r="A51" s="36" t="s">
        <v>139</v>
      </c>
      <c r="B51" s="36" t="s">
        <v>226</v>
      </c>
      <c r="C51" s="36" t="s">
        <v>227</v>
      </c>
      <c r="D51" s="37">
        <v>59253179427</v>
      </c>
      <c r="E51" s="37">
        <v>-461842</v>
      </c>
      <c r="F51" s="37">
        <v>-349838582</v>
      </c>
      <c r="G51" s="37">
        <v>58903340845</v>
      </c>
      <c r="H51" s="37">
        <v>2330466169</v>
      </c>
      <c r="I51" s="37">
        <v>42877562265</v>
      </c>
      <c r="J51" s="38">
        <v>72.790000000000006</v>
      </c>
      <c r="K51" s="37">
        <v>16025778580</v>
      </c>
    </row>
    <row r="52" spans="1:11" x14ac:dyDescent="0.25">
      <c r="A52" s="36" t="s">
        <v>139</v>
      </c>
      <c r="B52" s="36" t="s">
        <v>228</v>
      </c>
      <c r="C52" s="36" t="s">
        <v>229</v>
      </c>
      <c r="D52" s="37">
        <v>59253179427</v>
      </c>
      <c r="E52" s="37">
        <v>-461842</v>
      </c>
      <c r="F52" s="37">
        <v>-349838582</v>
      </c>
      <c r="G52" s="37">
        <v>58903340845</v>
      </c>
      <c r="H52" s="37">
        <v>2330466169</v>
      </c>
      <c r="I52" s="37">
        <v>42877562265</v>
      </c>
      <c r="J52" s="38">
        <v>72.790000000000006</v>
      </c>
      <c r="K52" s="37">
        <v>16025778580</v>
      </c>
    </row>
    <row r="53" spans="1:11" x14ac:dyDescent="0.25">
      <c r="A53" s="36" t="s">
        <v>139</v>
      </c>
      <c r="B53" s="36" t="s">
        <v>230</v>
      </c>
      <c r="C53" s="36" t="s">
        <v>231</v>
      </c>
      <c r="D53" s="37">
        <v>59253179427</v>
      </c>
      <c r="E53" s="37">
        <v>-461842</v>
      </c>
      <c r="F53" s="37">
        <v>-349838582</v>
      </c>
      <c r="G53" s="37">
        <v>58903340845</v>
      </c>
      <c r="H53" s="37">
        <v>2330466169</v>
      </c>
      <c r="I53" s="37">
        <v>42877562265</v>
      </c>
      <c r="J53" s="38">
        <v>72.790000000000006</v>
      </c>
      <c r="K53" s="37">
        <v>16025778580</v>
      </c>
    </row>
    <row r="54" spans="1:11" x14ac:dyDescent="0.25">
      <c r="A54" s="36" t="s">
        <v>139</v>
      </c>
      <c r="B54" s="36" t="s">
        <v>232</v>
      </c>
      <c r="C54" s="36" t="s">
        <v>233</v>
      </c>
      <c r="D54" s="37">
        <v>54214192058</v>
      </c>
      <c r="E54" s="37">
        <v>-461842</v>
      </c>
      <c r="F54" s="37">
        <v>-335328099</v>
      </c>
      <c r="G54" s="37">
        <v>53878863959</v>
      </c>
      <c r="H54" s="37">
        <v>2330466169</v>
      </c>
      <c r="I54" s="37">
        <v>38593113748</v>
      </c>
      <c r="J54" s="38">
        <v>71.63</v>
      </c>
      <c r="K54" s="37">
        <v>15285750211</v>
      </c>
    </row>
    <row r="55" spans="1:11" x14ac:dyDescent="0.25">
      <c r="A55" s="36" t="s">
        <v>139</v>
      </c>
      <c r="B55" s="36" t="s">
        <v>234</v>
      </c>
      <c r="C55" s="36" t="s">
        <v>235</v>
      </c>
      <c r="D55" s="37">
        <v>54214192058</v>
      </c>
      <c r="E55" s="37">
        <v>-461842</v>
      </c>
      <c r="F55" s="37">
        <v>-335328099</v>
      </c>
      <c r="G55" s="37">
        <v>53878863959</v>
      </c>
      <c r="H55" s="37">
        <v>2330466169</v>
      </c>
      <c r="I55" s="37">
        <v>38593113748</v>
      </c>
      <c r="J55" s="38">
        <v>71.63</v>
      </c>
      <c r="K55" s="37">
        <v>15285750211</v>
      </c>
    </row>
    <row r="56" spans="1:11" x14ac:dyDescent="0.25">
      <c r="A56" s="36" t="s">
        <v>139</v>
      </c>
      <c r="B56" s="36" t="s">
        <v>236</v>
      </c>
      <c r="C56" s="36" t="s">
        <v>237</v>
      </c>
      <c r="D56" s="37">
        <v>53211827520</v>
      </c>
      <c r="E56" s="37">
        <v>-461842</v>
      </c>
      <c r="F56" s="37">
        <v>-326608405</v>
      </c>
      <c r="G56" s="37">
        <v>52885219115</v>
      </c>
      <c r="H56" s="37">
        <v>2328552558</v>
      </c>
      <c r="I56" s="37">
        <v>38013683936</v>
      </c>
      <c r="J56" s="38">
        <v>71.88</v>
      </c>
      <c r="K56" s="37">
        <v>14871535179</v>
      </c>
    </row>
    <row r="57" spans="1:11" x14ac:dyDescent="0.25">
      <c r="A57" s="36" t="s">
        <v>139</v>
      </c>
      <c r="B57" s="36" t="s">
        <v>238</v>
      </c>
      <c r="C57" s="36" t="s">
        <v>239</v>
      </c>
      <c r="D57" s="37">
        <v>53211827520</v>
      </c>
      <c r="E57" s="37">
        <v>-461842</v>
      </c>
      <c r="F57" s="37">
        <v>-326608405</v>
      </c>
      <c r="G57" s="37">
        <v>52885219115</v>
      </c>
      <c r="H57" s="37">
        <v>2328552558</v>
      </c>
      <c r="I57" s="37">
        <v>38013683936</v>
      </c>
      <c r="J57" s="38">
        <v>71.88</v>
      </c>
      <c r="K57" s="37">
        <v>14871535179</v>
      </c>
    </row>
    <row r="58" spans="1:11" x14ac:dyDescent="0.25">
      <c r="A58" s="36" t="s">
        <v>139</v>
      </c>
      <c r="B58" s="36" t="s">
        <v>240</v>
      </c>
      <c r="C58" s="36" t="s">
        <v>241</v>
      </c>
      <c r="D58" s="37">
        <v>2024292409</v>
      </c>
      <c r="E58" s="37">
        <v>-461842</v>
      </c>
      <c r="F58" s="37">
        <v>-174609887</v>
      </c>
      <c r="G58" s="37">
        <v>1849682522</v>
      </c>
      <c r="H58" s="37">
        <v>0</v>
      </c>
      <c r="I58" s="37">
        <v>1620124656</v>
      </c>
      <c r="J58" s="38">
        <v>87.59</v>
      </c>
      <c r="K58" s="37">
        <v>229557866</v>
      </c>
    </row>
    <row r="59" spans="1:11" x14ac:dyDescent="0.25">
      <c r="A59" s="36" t="s">
        <v>139</v>
      </c>
      <c r="B59" s="36" t="s">
        <v>242</v>
      </c>
      <c r="C59" s="36" t="s">
        <v>243</v>
      </c>
      <c r="D59" s="37">
        <v>165149607</v>
      </c>
      <c r="E59" s="37">
        <v>0</v>
      </c>
      <c r="F59" s="37">
        <v>0</v>
      </c>
      <c r="G59" s="37">
        <v>165149607</v>
      </c>
      <c r="H59" s="37">
        <v>0</v>
      </c>
      <c r="I59" s="37">
        <v>69408446</v>
      </c>
      <c r="J59" s="38">
        <v>42.03</v>
      </c>
      <c r="K59" s="37">
        <v>95741161</v>
      </c>
    </row>
    <row r="60" spans="1:11" x14ac:dyDescent="0.25">
      <c r="A60" s="36" t="s">
        <v>139</v>
      </c>
      <c r="B60" s="36" t="s">
        <v>244</v>
      </c>
      <c r="C60" s="36" t="s">
        <v>245</v>
      </c>
      <c r="D60" s="37">
        <v>182182674</v>
      </c>
      <c r="E60" s="37">
        <v>0</v>
      </c>
      <c r="F60" s="37">
        <v>-65125760</v>
      </c>
      <c r="G60" s="37">
        <v>117056914</v>
      </c>
      <c r="H60" s="37">
        <v>0</v>
      </c>
      <c r="I60" s="37">
        <v>4656232</v>
      </c>
      <c r="J60" s="38">
        <v>3.98</v>
      </c>
      <c r="K60" s="37">
        <v>112400682</v>
      </c>
    </row>
    <row r="61" spans="1:11" x14ac:dyDescent="0.25">
      <c r="A61" s="36" t="s">
        <v>139</v>
      </c>
      <c r="B61" s="36" t="s">
        <v>246</v>
      </c>
      <c r="C61" s="36" t="s">
        <v>247</v>
      </c>
      <c r="D61" s="37">
        <v>182592105</v>
      </c>
      <c r="E61" s="37">
        <v>0</v>
      </c>
      <c r="F61" s="37">
        <v>-778033</v>
      </c>
      <c r="G61" s="37">
        <v>181814072</v>
      </c>
      <c r="H61" s="37">
        <v>0</v>
      </c>
      <c r="I61" s="37">
        <v>181814072</v>
      </c>
      <c r="J61" s="38">
        <v>100</v>
      </c>
      <c r="K61" s="37">
        <v>0</v>
      </c>
    </row>
    <row r="62" spans="1:11" x14ac:dyDescent="0.25">
      <c r="A62" s="36" t="s">
        <v>139</v>
      </c>
      <c r="B62" s="36" t="s">
        <v>248</v>
      </c>
      <c r="C62" s="36" t="s">
        <v>249</v>
      </c>
      <c r="D62" s="37">
        <v>354285955</v>
      </c>
      <c r="E62" s="37">
        <v>0</v>
      </c>
      <c r="F62" s="37">
        <v>0</v>
      </c>
      <c r="G62" s="37">
        <v>354285955</v>
      </c>
      <c r="H62" s="37">
        <v>0</v>
      </c>
      <c r="I62" s="37">
        <v>354285955</v>
      </c>
      <c r="J62" s="38">
        <v>100</v>
      </c>
      <c r="K62" s="37">
        <v>0</v>
      </c>
    </row>
    <row r="63" spans="1:11" x14ac:dyDescent="0.25">
      <c r="A63" s="36" t="s">
        <v>139</v>
      </c>
      <c r="B63" s="36" t="s">
        <v>250</v>
      </c>
      <c r="C63" s="36" t="s">
        <v>251</v>
      </c>
      <c r="D63" s="37">
        <v>713926793</v>
      </c>
      <c r="E63" s="37">
        <v>0</v>
      </c>
      <c r="F63" s="37">
        <v>-40964116</v>
      </c>
      <c r="G63" s="37">
        <v>672962677</v>
      </c>
      <c r="H63" s="37">
        <v>0</v>
      </c>
      <c r="I63" s="37">
        <v>516357553</v>
      </c>
      <c r="J63" s="38">
        <v>76.73</v>
      </c>
      <c r="K63" s="37">
        <v>156605124</v>
      </c>
    </row>
    <row r="64" spans="1:11" x14ac:dyDescent="0.25">
      <c r="A64" s="36" t="s">
        <v>139</v>
      </c>
      <c r="B64" s="36" t="s">
        <v>252</v>
      </c>
      <c r="C64" s="36" t="s">
        <v>253</v>
      </c>
      <c r="D64" s="37">
        <v>534619889</v>
      </c>
      <c r="E64" s="37">
        <v>0</v>
      </c>
      <c r="F64" s="37">
        <v>-40619442</v>
      </c>
      <c r="G64" s="37">
        <v>494000447</v>
      </c>
      <c r="H64" s="37">
        <v>0</v>
      </c>
      <c r="I64" s="37">
        <v>494000447</v>
      </c>
      <c r="J64" s="38">
        <v>100</v>
      </c>
      <c r="K64" s="37">
        <v>0</v>
      </c>
    </row>
    <row r="65" spans="1:11" x14ac:dyDescent="0.25">
      <c r="A65" s="36" t="s">
        <v>139</v>
      </c>
      <c r="B65" s="36" t="s">
        <v>254</v>
      </c>
      <c r="C65" s="36" t="s">
        <v>255</v>
      </c>
      <c r="D65" s="37">
        <v>2119199829</v>
      </c>
      <c r="E65" s="37">
        <v>0</v>
      </c>
      <c r="F65" s="37">
        <v>0</v>
      </c>
      <c r="G65" s="37">
        <v>2119199829</v>
      </c>
      <c r="H65" s="37">
        <v>190381900</v>
      </c>
      <c r="I65" s="37">
        <v>1805814182</v>
      </c>
      <c r="J65" s="38">
        <v>85.21</v>
      </c>
      <c r="K65" s="37">
        <v>313385647</v>
      </c>
    </row>
    <row r="66" spans="1:11" x14ac:dyDescent="0.25">
      <c r="A66" s="36" t="s">
        <v>139</v>
      </c>
      <c r="B66" s="36" t="s">
        <v>256</v>
      </c>
      <c r="C66" s="36" t="s">
        <v>257</v>
      </c>
      <c r="D66" s="37">
        <v>10539074358</v>
      </c>
      <c r="E66" s="37">
        <v>0</v>
      </c>
      <c r="F66" s="37">
        <v>0</v>
      </c>
      <c r="G66" s="37">
        <v>10539074358</v>
      </c>
      <c r="H66" s="37">
        <v>0</v>
      </c>
      <c r="I66" s="37">
        <v>8577794561</v>
      </c>
      <c r="J66" s="38">
        <v>81.39</v>
      </c>
      <c r="K66" s="37">
        <v>1961279797</v>
      </c>
    </row>
    <row r="67" spans="1:11" x14ac:dyDescent="0.25">
      <c r="A67" s="36" t="s">
        <v>139</v>
      </c>
      <c r="B67" s="36" t="s">
        <v>258</v>
      </c>
      <c r="C67" s="36" t="s">
        <v>259</v>
      </c>
      <c r="D67" s="37">
        <v>1678223416</v>
      </c>
      <c r="E67" s="37">
        <v>0</v>
      </c>
      <c r="F67" s="37">
        <v>0</v>
      </c>
      <c r="G67" s="37">
        <v>1678223416</v>
      </c>
      <c r="H67" s="37">
        <v>0</v>
      </c>
      <c r="I67" s="37">
        <v>1512031700</v>
      </c>
      <c r="J67" s="38">
        <v>90.1</v>
      </c>
      <c r="K67" s="37">
        <v>166191716</v>
      </c>
    </row>
    <row r="68" spans="1:11" x14ac:dyDescent="0.25">
      <c r="A68" s="36" t="s">
        <v>139</v>
      </c>
      <c r="B68" s="36" t="s">
        <v>260</v>
      </c>
      <c r="C68" s="36" t="s">
        <v>261</v>
      </c>
      <c r="D68" s="37">
        <v>1134414476</v>
      </c>
      <c r="E68" s="37">
        <v>0</v>
      </c>
      <c r="F68" s="37">
        <v>0</v>
      </c>
      <c r="G68" s="37">
        <v>1134414476</v>
      </c>
      <c r="H68" s="37">
        <v>0</v>
      </c>
      <c r="I68" s="37">
        <v>0</v>
      </c>
      <c r="J68" s="38">
        <v>0</v>
      </c>
      <c r="K68" s="37">
        <v>1134414476</v>
      </c>
    </row>
    <row r="69" spans="1:11" x14ac:dyDescent="0.25">
      <c r="A69" s="36" t="s">
        <v>139</v>
      </c>
      <c r="B69" s="36" t="s">
        <v>262</v>
      </c>
      <c r="C69" s="36" t="s">
        <v>263</v>
      </c>
      <c r="D69" s="37">
        <v>1156414892</v>
      </c>
      <c r="E69" s="37">
        <v>0</v>
      </c>
      <c r="F69" s="37">
        <v>-4511167</v>
      </c>
      <c r="G69" s="37">
        <v>1151903725</v>
      </c>
      <c r="H69" s="37">
        <v>0</v>
      </c>
      <c r="I69" s="37">
        <v>944613756</v>
      </c>
      <c r="J69" s="38">
        <v>82</v>
      </c>
      <c r="K69" s="37">
        <v>207289969</v>
      </c>
    </row>
    <row r="70" spans="1:11" x14ac:dyDescent="0.25">
      <c r="A70" s="36" t="s">
        <v>139</v>
      </c>
      <c r="B70" s="36" t="s">
        <v>264</v>
      </c>
      <c r="C70" s="36" t="s">
        <v>261</v>
      </c>
      <c r="D70" s="37">
        <v>5256546781</v>
      </c>
      <c r="E70" s="37">
        <v>0</v>
      </c>
      <c r="F70" s="37">
        <v>0</v>
      </c>
      <c r="G70" s="37">
        <v>5256546781</v>
      </c>
      <c r="H70" s="37">
        <v>86392693</v>
      </c>
      <c r="I70" s="37">
        <v>2418904901</v>
      </c>
      <c r="J70" s="38">
        <v>46.02</v>
      </c>
      <c r="K70" s="37">
        <v>2837641880</v>
      </c>
    </row>
    <row r="71" spans="1:11" x14ac:dyDescent="0.25">
      <c r="A71" s="36" t="s">
        <v>139</v>
      </c>
      <c r="B71" s="36" t="s">
        <v>265</v>
      </c>
      <c r="C71" s="36" t="s">
        <v>266</v>
      </c>
      <c r="D71" s="37">
        <v>27170904336</v>
      </c>
      <c r="E71" s="37">
        <v>0</v>
      </c>
      <c r="F71" s="37">
        <v>0</v>
      </c>
      <c r="G71" s="37">
        <v>27170904336</v>
      </c>
      <c r="H71" s="37">
        <v>2051777965</v>
      </c>
      <c r="I71" s="37">
        <v>19513877475</v>
      </c>
      <c r="J71" s="38">
        <v>71.819999999999993</v>
      </c>
      <c r="K71" s="37">
        <v>7657026861</v>
      </c>
    </row>
    <row r="72" spans="1:11" x14ac:dyDescent="0.25">
      <c r="A72" s="36" t="s">
        <v>139</v>
      </c>
      <c r="B72" s="36" t="s">
        <v>267</v>
      </c>
      <c r="C72" s="36" t="s">
        <v>268</v>
      </c>
      <c r="D72" s="37">
        <v>1002364538</v>
      </c>
      <c r="E72" s="37">
        <v>0</v>
      </c>
      <c r="F72" s="37">
        <v>-8719694</v>
      </c>
      <c r="G72" s="37">
        <v>993644844</v>
      </c>
      <c r="H72" s="37">
        <v>1913611</v>
      </c>
      <c r="I72" s="37">
        <v>579429812</v>
      </c>
      <c r="J72" s="38">
        <v>58.31</v>
      </c>
      <c r="K72" s="37">
        <v>414215032</v>
      </c>
    </row>
    <row r="73" spans="1:11" x14ac:dyDescent="0.25">
      <c r="A73" s="36" t="s">
        <v>139</v>
      </c>
      <c r="B73" s="36" t="s">
        <v>269</v>
      </c>
      <c r="C73" s="36" t="s">
        <v>270</v>
      </c>
      <c r="D73" s="37">
        <v>1002364538</v>
      </c>
      <c r="E73" s="37">
        <v>0</v>
      </c>
      <c r="F73" s="37">
        <v>-8719694</v>
      </c>
      <c r="G73" s="37">
        <v>993644844</v>
      </c>
      <c r="H73" s="37">
        <v>1913611</v>
      </c>
      <c r="I73" s="37">
        <v>579429812</v>
      </c>
      <c r="J73" s="38">
        <v>58.31</v>
      </c>
      <c r="K73" s="37">
        <v>414215032</v>
      </c>
    </row>
    <row r="74" spans="1:11" x14ac:dyDescent="0.25">
      <c r="A74" s="36" t="s">
        <v>139</v>
      </c>
      <c r="B74" s="36" t="s">
        <v>248</v>
      </c>
      <c r="C74" s="36" t="s">
        <v>249</v>
      </c>
      <c r="D74" s="37">
        <v>121638177</v>
      </c>
      <c r="E74" s="37">
        <v>0</v>
      </c>
      <c r="F74" s="37">
        <v>0</v>
      </c>
      <c r="G74" s="37">
        <v>121638177</v>
      </c>
      <c r="H74" s="37">
        <v>0</v>
      </c>
      <c r="I74" s="37">
        <v>121638177</v>
      </c>
      <c r="J74" s="38">
        <v>100</v>
      </c>
      <c r="K74" s="37">
        <v>0</v>
      </c>
    </row>
    <row r="75" spans="1:11" x14ac:dyDescent="0.25">
      <c r="A75" s="36" t="s">
        <v>139</v>
      </c>
      <c r="B75" s="36" t="s">
        <v>271</v>
      </c>
      <c r="C75" s="36" t="s">
        <v>272</v>
      </c>
      <c r="D75" s="37">
        <v>148852081</v>
      </c>
      <c r="E75" s="37">
        <v>0</v>
      </c>
      <c r="F75" s="37">
        <v>-8719693</v>
      </c>
      <c r="G75" s="37">
        <v>140132388</v>
      </c>
      <c r="H75" s="37">
        <v>0</v>
      </c>
      <c r="I75" s="37">
        <v>131789729</v>
      </c>
      <c r="J75" s="38">
        <v>94.05</v>
      </c>
      <c r="K75" s="37">
        <v>8342659</v>
      </c>
    </row>
    <row r="76" spans="1:11" x14ac:dyDescent="0.25">
      <c r="A76" s="36" t="s">
        <v>139</v>
      </c>
      <c r="B76" s="36" t="s">
        <v>273</v>
      </c>
      <c r="C76" s="36" t="s">
        <v>274</v>
      </c>
      <c r="D76" s="37">
        <v>25590444</v>
      </c>
      <c r="E76" s="37">
        <v>0</v>
      </c>
      <c r="F76" s="37">
        <v>0</v>
      </c>
      <c r="G76" s="37">
        <v>25590444</v>
      </c>
      <c r="H76" s="37">
        <v>0</v>
      </c>
      <c r="I76" s="37">
        <v>25590444</v>
      </c>
      <c r="J76" s="38">
        <v>100</v>
      </c>
      <c r="K76" s="37">
        <v>0</v>
      </c>
    </row>
    <row r="77" spans="1:11" x14ac:dyDescent="0.25">
      <c r="A77" s="36" t="s">
        <v>139</v>
      </c>
      <c r="B77" s="36" t="s">
        <v>275</v>
      </c>
      <c r="C77" s="36" t="s">
        <v>276</v>
      </c>
      <c r="D77" s="37">
        <v>270447356</v>
      </c>
      <c r="E77" s="37">
        <v>0</v>
      </c>
      <c r="F77" s="37">
        <v>0</v>
      </c>
      <c r="G77" s="37">
        <v>270447356</v>
      </c>
      <c r="H77" s="37">
        <v>0</v>
      </c>
      <c r="I77" s="37">
        <v>197685059</v>
      </c>
      <c r="J77" s="38">
        <v>73.099999999999994</v>
      </c>
      <c r="K77" s="37">
        <v>72762297</v>
      </c>
    </row>
    <row r="78" spans="1:11" x14ac:dyDescent="0.25">
      <c r="A78" s="36" t="s">
        <v>139</v>
      </c>
      <c r="B78" s="36" t="s">
        <v>277</v>
      </c>
      <c r="C78" s="36" t="s">
        <v>278</v>
      </c>
      <c r="D78" s="37">
        <v>415961696</v>
      </c>
      <c r="E78" s="37">
        <v>0</v>
      </c>
      <c r="F78" s="37">
        <v>-1</v>
      </c>
      <c r="G78" s="37">
        <v>415961695</v>
      </c>
      <c r="H78" s="37">
        <v>0</v>
      </c>
      <c r="I78" s="37">
        <v>85250863</v>
      </c>
      <c r="J78" s="38">
        <v>20.49</v>
      </c>
      <c r="K78" s="37">
        <v>330710832</v>
      </c>
    </row>
    <row r="79" spans="1:11" x14ac:dyDescent="0.25">
      <c r="A79" s="36" t="s">
        <v>139</v>
      </c>
      <c r="B79" s="36" t="s">
        <v>279</v>
      </c>
      <c r="C79" s="36" t="s">
        <v>280</v>
      </c>
      <c r="D79" s="37">
        <v>19874784</v>
      </c>
      <c r="E79" s="37">
        <v>0</v>
      </c>
      <c r="F79" s="37">
        <v>0</v>
      </c>
      <c r="G79" s="37">
        <v>19874784</v>
      </c>
      <c r="H79" s="37">
        <v>1913611</v>
      </c>
      <c r="I79" s="37">
        <v>17475540</v>
      </c>
      <c r="J79" s="38">
        <v>87.93</v>
      </c>
      <c r="K79" s="37">
        <v>2399244</v>
      </c>
    </row>
    <row r="80" spans="1:11" x14ac:dyDescent="0.25">
      <c r="A80" s="36" t="s">
        <v>139</v>
      </c>
      <c r="B80" s="36" t="s">
        <v>281</v>
      </c>
      <c r="C80" s="36" t="s">
        <v>282</v>
      </c>
      <c r="D80" s="37">
        <v>2123812730</v>
      </c>
      <c r="E80" s="37">
        <v>0</v>
      </c>
      <c r="F80" s="37">
        <v>0</v>
      </c>
      <c r="G80" s="37">
        <v>2123812730</v>
      </c>
      <c r="H80" s="37">
        <v>0</v>
      </c>
      <c r="I80" s="37">
        <v>2051457860</v>
      </c>
      <c r="J80" s="38">
        <v>96.59</v>
      </c>
      <c r="K80" s="37">
        <v>72354870</v>
      </c>
    </row>
    <row r="81" spans="1:11" x14ac:dyDescent="0.25">
      <c r="A81" s="36" t="s">
        <v>139</v>
      </c>
      <c r="B81" s="36" t="s">
        <v>283</v>
      </c>
      <c r="C81" s="36" t="s">
        <v>284</v>
      </c>
      <c r="D81" s="37">
        <v>2123812730</v>
      </c>
      <c r="E81" s="37">
        <v>0</v>
      </c>
      <c r="F81" s="37">
        <v>0</v>
      </c>
      <c r="G81" s="37">
        <v>2123812730</v>
      </c>
      <c r="H81" s="37">
        <v>0</v>
      </c>
      <c r="I81" s="37">
        <v>2051457860</v>
      </c>
      <c r="J81" s="38">
        <v>96.59</v>
      </c>
      <c r="K81" s="37">
        <v>72354870</v>
      </c>
    </row>
    <row r="82" spans="1:11" x14ac:dyDescent="0.25">
      <c r="A82" s="36" t="s">
        <v>139</v>
      </c>
      <c r="B82" s="36" t="s">
        <v>285</v>
      </c>
      <c r="C82" s="36" t="s">
        <v>286</v>
      </c>
      <c r="D82" s="37">
        <v>2123812730</v>
      </c>
      <c r="E82" s="37">
        <v>0</v>
      </c>
      <c r="F82" s="37">
        <v>0</v>
      </c>
      <c r="G82" s="37">
        <v>2123812730</v>
      </c>
      <c r="H82" s="37">
        <v>0</v>
      </c>
      <c r="I82" s="37">
        <v>2051457860</v>
      </c>
      <c r="J82" s="38">
        <v>96.59</v>
      </c>
      <c r="K82" s="37">
        <v>72354870</v>
      </c>
    </row>
    <row r="83" spans="1:11" x14ac:dyDescent="0.25">
      <c r="A83" s="36" t="s">
        <v>139</v>
      </c>
      <c r="B83" s="36" t="s">
        <v>287</v>
      </c>
      <c r="C83" s="36" t="s">
        <v>288</v>
      </c>
      <c r="D83" s="37">
        <v>2123812730</v>
      </c>
      <c r="E83" s="37">
        <v>0</v>
      </c>
      <c r="F83" s="37">
        <v>0</v>
      </c>
      <c r="G83" s="37">
        <v>2123812730</v>
      </c>
      <c r="H83" s="37">
        <v>0</v>
      </c>
      <c r="I83" s="37">
        <v>2051457860</v>
      </c>
      <c r="J83" s="38">
        <v>96.59</v>
      </c>
      <c r="K83" s="37">
        <v>72354870</v>
      </c>
    </row>
    <row r="84" spans="1:11" x14ac:dyDescent="0.25">
      <c r="A84" s="36" t="s">
        <v>139</v>
      </c>
      <c r="B84" s="36" t="s">
        <v>289</v>
      </c>
      <c r="C84" s="36" t="s">
        <v>290</v>
      </c>
      <c r="D84" s="37">
        <v>221542109</v>
      </c>
      <c r="E84" s="37">
        <v>0</v>
      </c>
      <c r="F84" s="37">
        <v>0</v>
      </c>
      <c r="G84" s="37">
        <v>221542109</v>
      </c>
      <c r="H84" s="37">
        <v>0</v>
      </c>
      <c r="I84" s="37">
        <v>149187239</v>
      </c>
      <c r="J84" s="38">
        <v>67.34</v>
      </c>
      <c r="K84" s="37">
        <v>72354870</v>
      </c>
    </row>
    <row r="85" spans="1:11" x14ac:dyDescent="0.25">
      <c r="A85" s="36" t="s">
        <v>139</v>
      </c>
      <c r="B85" s="36" t="s">
        <v>291</v>
      </c>
      <c r="C85" s="36" t="s">
        <v>292</v>
      </c>
      <c r="D85" s="37">
        <v>1902270621</v>
      </c>
      <c r="E85" s="37">
        <v>0</v>
      </c>
      <c r="F85" s="37">
        <v>0</v>
      </c>
      <c r="G85" s="37">
        <v>1902270621</v>
      </c>
      <c r="H85" s="37">
        <v>0</v>
      </c>
      <c r="I85" s="37">
        <v>1902270621</v>
      </c>
      <c r="J85" s="38">
        <v>100</v>
      </c>
      <c r="K85" s="37">
        <v>0</v>
      </c>
    </row>
    <row r="86" spans="1:11" x14ac:dyDescent="0.25">
      <c r="A86" s="36" t="s">
        <v>139</v>
      </c>
      <c r="B86" s="36" t="s">
        <v>293</v>
      </c>
      <c r="C86" s="36" t="s">
        <v>294</v>
      </c>
      <c r="D86" s="37">
        <v>2915174639</v>
      </c>
      <c r="E86" s="37">
        <v>0</v>
      </c>
      <c r="F86" s="37">
        <v>-14510483</v>
      </c>
      <c r="G86" s="37">
        <v>2900664156</v>
      </c>
      <c r="H86" s="37">
        <v>0</v>
      </c>
      <c r="I86" s="37">
        <v>2232990657</v>
      </c>
      <c r="J86" s="38">
        <v>76.98</v>
      </c>
      <c r="K86" s="37">
        <v>667673499</v>
      </c>
    </row>
    <row r="87" spans="1:11" x14ac:dyDescent="0.25">
      <c r="A87" s="36" t="s">
        <v>139</v>
      </c>
      <c r="B87" s="36" t="s">
        <v>295</v>
      </c>
      <c r="C87" s="36" t="s">
        <v>296</v>
      </c>
      <c r="D87" s="37">
        <v>2915174639</v>
      </c>
      <c r="E87" s="37">
        <v>0</v>
      </c>
      <c r="F87" s="37">
        <v>-14510483</v>
      </c>
      <c r="G87" s="37">
        <v>2900664156</v>
      </c>
      <c r="H87" s="37">
        <v>0</v>
      </c>
      <c r="I87" s="37">
        <v>2232990657</v>
      </c>
      <c r="J87" s="38">
        <v>76.98</v>
      </c>
      <c r="K87" s="37">
        <v>667673499</v>
      </c>
    </row>
    <row r="88" spans="1:11" x14ac:dyDescent="0.25">
      <c r="A88" s="36" t="s">
        <v>139</v>
      </c>
      <c r="B88" s="36" t="s">
        <v>297</v>
      </c>
      <c r="C88" s="36" t="s">
        <v>298</v>
      </c>
      <c r="D88" s="37">
        <v>2915174639</v>
      </c>
      <c r="E88" s="37">
        <v>0</v>
      </c>
      <c r="F88" s="37">
        <v>-14510483</v>
      </c>
      <c r="G88" s="37">
        <v>2900664156</v>
      </c>
      <c r="H88" s="37">
        <v>0</v>
      </c>
      <c r="I88" s="37">
        <v>2232990657</v>
      </c>
      <c r="J88" s="38">
        <v>76.98</v>
      </c>
      <c r="K88" s="37">
        <v>667673499</v>
      </c>
    </row>
    <row r="89" spans="1:11" x14ac:dyDescent="0.25">
      <c r="A89" s="36" t="s">
        <v>139</v>
      </c>
      <c r="B89" s="36" t="s">
        <v>299</v>
      </c>
      <c r="C89" s="36" t="s">
        <v>300</v>
      </c>
      <c r="D89" s="37">
        <v>2915174639</v>
      </c>
      <c r="E89" s="37">
        <v>0</v>
      </c>
      <c r="F89" s="37">
        <v>-14510483</v>
      </c>
      <c r="G89" s="37">
        <v>2900664156</v>
      </c>
      <c r="H89" s="37">
        <v>0</v>
      </c>
      <c r="I89" s="37">
        <v>2232990657</v>
      </c>
      <c r="J89" s="38">
        <v>76.98</v>
      </c>
      <c r="K89" s="37">
        <v>667673499</v>
      </c>
    </row>
    <row r="90" spans="1:11" x14ac:dyDescent="0.25">
      <c r="A90" s="36" t="s">
        <v>139</v>
      </c>
      <c r="B90" s="36" t="s">
        <v>240</v>
      </c>
      <c r="C90" s="36" t="s">
        <v>241</v>
      </c>
      <c r="D90" s="37">
        <v>1865974222</v>
      </c>
      <c r="E90" s="37">
        <v>0</v>
      </c>
      <c r="F90" s="37">
        <v>-12040474</v>
      </c>
      <c r="G90" s="37">
        <v>1853933748</v>
      </c>
      <c r="H90" s="37">
        <v>0</v>
      </c>
      <c r="I90" s="37">
        <v>1316299743</v>
      </c>
      <c r="J90" s="38">
        <v>71</v>
      </c>
      <c r="K90" s="37">
        <v>537634005</v>
      </c>
    </row>
    <row r="91" spans="1:11" x14ac:dyDescent="0.25">
      <c r="A91" s="36" t="s">
        <v>139</v>
      </c>
      <c r="B91" s="36" t="s">
        <v>246</v>
      </c>
      <c r="C91" s="36" t="s">
        <v>247</v>
      </c>
      <c r="D91" s="37">
        <v>35020668</v>
      </c>
      <c r="E91" s="37">
        <v>0</v>
      </c>
      <c r="F91" s="37">
        <v>0</v>
      </c>
      <c r="G91" s="37">
        <v>35020668</v>
      </c>
      <c r="H91" s="37">
        <v>0</v>
      </c>
      <c r="I91" s="37">
        <v>0</v>
      </c>
      <c r="J91" s="38">
        <v>0</v>
      </c>
      <c r="K91" s="37">
        <v>35020668</v>
      </c>
    </row>
    <row r="92" spans="1:11" x14ac:dyDescent="0.25">
      <c r="A92" s="36" t="s">
        <v>139</v>
      </c>
      <c r="B92" s="36" t="s">
        <v>273</v>
      </c>
      <c r="C92" s="36" t="s">
        <v>274</v>
      </c>
      <c r="D92" s="37">
        <v>321601422</v>
      </c>
      <c r="E92" s="37">
        <v>0</v>
      </c>
      <c r="F92" s="37">
        <v>-2470004</v>
      </c>
      <c r="G92" s="37">
        <v>319131418</v>
      </c>
      <c r="H92" s="37">
        <v>0</v>
      </c>
      <c r="I92" s="37">
        <v>284947583</v>
      </c>
      <c r="J92" s="38">
        <v>89.29</v>
      </c>
      <c r="K92" s="37">
        <v>34183835</v>
      </c>
    </row>
    <row r="93" spans="1:11" x14ac:dyDescent="0.25">
      <c r="A93" s="36" t="s">
        <v>139</v>
      </c>
      <c r="B93" s="36" t="s">
        <v>301</v>
      </c>
      <c r="C93" s="36" t="s">
        <v>302</v>
      </c>
      <c r="D93" s="37">
        <v>255228192</v>
      </c>
      <c r="E93" s="37">
        <v>0</v>
      </c>
      <c r="F93" s="37">
        <v>-5</v>
      </c>
      <c r="G93" s="37">
        <v>255228187</v>
      </c>
      <c r="H93" s="37">
        <v>0</v>
      </c>
      <c r="I93" s="37">
        <v>255217089</v>
      </c>
      <c r="J93" s="38">
        <v>100</v>
      </c>
      <c r="K93" s="37">
        <v>11098</v>
      </c>
    </row>
    <row r="94" spans="1:11" x14ac:dyDescent="0.25">
      <c r="A94" s="36" t="s">
        <v>139</v>
      </c>
      <c r="B94" s="36" t="s">
        <v>303</v>
      </c>
      <c r="C94" s="36" t="s">
        <v>304</v>
      </c>
      <c r="D94" s="37">
        <v>349699312</v>
      </c>
      <c r="E94" s="37">
        <v>0</v>
      </c>
      <c r="F94" s="37">
        <v>0</v>
      </c>
      <c r="G94" s="37">
        <v>349699312</v>
      </c>
      <c r="H94" s="37">
        <v>0</v>
      </c>
      <c r="I94" s="37">
        <v>291582626</v>
      </c>
      <c r="J94" s="38">
        <v>83.38</v>
      </c>
      <c r="K94" s="37">
        <v>58116686</v>
      </c>
    </row>
    <row r="95" spans="1:11" x14ac:dyDescent="0.25">
      <c r="A95" s="36" t="s">
        <v>139</v>
      </c>
      <c r="B95" s="36" t="s">
        <v>305</v>
      </c>
      <c r="C95" s="36" t="s">
        <v>306</v>
      </c>
      <c r="D95" s="37">
        <v>3453623</v>
      </c>
      <c r="E95" s="37">
        <v>0</v>
      </c>
      <c r="F95" s="37">
        <v>0</v>
      </c>
      <c r="G95" s="37">
        <v>3453623</v>
      </c>
      <c r="H95" s="37">
        <v>0</v>
      </c>
      <c r="I95" s="37">
        <v>746416</v>
      </c>
      <c r="J95" s="38">
        <v>21.61</v>
      </c>
      <c r="K95" s="37">
        <v>2707207</v>
      </c>
    </row>
    <row r="96" spans="1:11" x14ac:dyDescent="0.25">
      <c r="A96" s="36" t="s">
        <v>139</v>
      </c>
      <c r="B96" s="36" t="s">
        <v>248</v>
      </c>
      <c r="C96" s="36" t="s">
        <v>249</v>
      </c>
      <c r="D96" s="37">
        <v>84197200</v>
      </c>
      <c r="E96" s="37">
        <v>0</v>
      </c>
      <c r="F96" s="37">
        <v>0</v>
      </c>
      <c r="G96" s="37">
        <v>84197200</v>
      </c>
      <c r="H96" s="37">
        <v>0</v>
      </c>
      <c r="I96" s="37">
        <v>84197200</v>
      </c>
      <c r="J96" s="38">
        <v>100</v>
      </c>
      <c r="K96" s="37">
        <v>0</v>
      </c>
    </row>
    <row r="107" spans="3:11" ht="14.5" x14ac:dyDescent="0.35">
      <c r="H107" s="106" t="s">
        <v>117</v>
      </c>
      <c r="I107" s="106"/>
    </row>
    <row r="108" spans="3:11" ht="14.5" x14ac:dyDescent="0.35">
      <c r="C108" s="41" t="s">
        <v>113</v>
      </c>
      <c r="H108" s="109" t="s">
        <v>118</v>
      </c>
      <c r="I108" s="109"/>
    </row>
    <row r="109" spans="3:11" ht="14.5" x14ac:dyDescent="0.35">
      <c r="C109" s="42" t="s">
        <v>114</v>
      </c>
      <c r="H109" s="109" t="s">
        <v>119</v>
      </c>
      <c r="I109" s="109"/>
    </row>
    <row r="110" spans="3:11" s="45" customFormat="1" ht="10.5" x14ac:dyDescent="0.25">
      <c r="C110" s="43" t="s">
        <v>115</v>
      </c>
      <c r="D110" s="44"/>
      <c r="E110" s="44"/>
      <c r="F110" s="44"/>
      <c r="G110" s="44"/>
      <c r="H110" s="110" t="s">
        <v>116</v>
      </c>
      <c r="I110" s="110"/>
      <c r="K110" s="44"/>
    </row>
    <row r="111" spans="3:11" s="45" customFormat="1" ht="10.5" x14ac:dyDescent="0.25">
      <c r="C111" s="43" t="s">
        <v>116</v>
      </c>
      <c r="D111" s="44"/>
      <c r="E111" s="44"/>
      <c r="F111" s="44"/>
      <c r="G111" s="44"/>
      <c r="H111" s="46"/>
      <c r="I111" s="46"/>
      <c r="K111" s="44"/>
    </row>
  </sheetData>
  <mergeCells count="11">
    <mergeCell ref="J5:K5"/>
    <mergeCell ref="A1:K1"/>
    <mergeCell ref="A2:K2"/>
    <mergeCell ref="L2:M2"/>
    <mergeCell ref="A3:K3"/>
    <mergeCell ref="A4:K4"/>
    <mergeCell ref="J6:K6"/>
    <mergeCell ref="H107:I107"/>
    <mergeCell ref="H108:I108"/>
    <mergeCell ref="H109:I109"/>
    <mergeCell ref="H110:I1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D7E03-69C6-4253-AB6D-C401F9E9CD92}">
  <dimension ref="A1:M36"/>
  <sheetViews>
    <sheetView zoomScale="82" zoomScaleNormal="82" workbookViewId="0">
      <selection activeCell="B9" sqref="B9"/>
    </sheetView>
  </sheetViews>
  <sheetFormatPr baseColWidth="10" defaultRowHeight="14.5" x14ac:dyDescent="0.35"/>
  <cols>
    <col min="1" max="1" width="67.90625" customWidth="1"/>
    <col min="2" max="2" width="18.26953125" style="63" bestFit="1" customWidth="1"/>
    <col min="3" max="3" width="15.08984375" style="63" customWidth="1"/>
    <col min="4" max="4" width="16.26953125" style="63" bestFit="1" customWidth="1"/>
    <col min="5" max="5" width="18.26953125" style="63" bestFit="1" customWidth="1"/>
    <col min="6" max="6" width="17.26953125" style="63" bestFit="1" customWidth="1"/>
    <col min="7" max="8" width="18.26953125" style="63" bestFit="1" customWidth="1"/>
    <col min="10" max="10" width="14.08984375" style="63" customWidth="1"/>
    <col min="11" max="11" width="14.81640625" style="63" customWidth="1"/>
    <col min="12" max="12" width="10.90625" style="63"/>
  </cols>
  <sheetData>
    <row r="1" spans="1:13" ht="15.5" x14ac:dyDescent="0.35">
      <c r="A1" s="116" t="s">
        <v>109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15.5" x14ac:dyDescent="0.35">
      <c r="A2" s="116" t="s">
        <v>110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5.5" x14ac:dyDescent="0.35">
      <c r="A3" s="116" t="s">
        <v>111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15.5" x14ac:dyDescent="0.35">
      <c r="A4" s="116" t="s">
        <v>307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ht="15.5" x14ac:dyDescent="0.3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19" customHeight="1" x14ac:dyDescent="0.35">
      <c r="A6" s="48" t="s">
        <v>308</v>
      </c>
      <c r="B6" s="49"/>
      <c r="C6" s="49"/>
      <c r="D6" s="49"/>
      <c r="E6" s="49"/>
      <c r="F6" s="49"/>
      <c r="G6" s="49"/>
      <c r="H6" s="49"/>
      <c r="I6" s="50"/>
      <c r="J6" s="117" t="s">
        <v>309</v>
      </c>
      <c r="K6" s="117"/>
      <c r="L6" s="117"/>
      <c r="M6" s="118"/>
    </row>
    <row r="7" spans="1:13" x14ac:dyDescent="0.35">
      <c r="A7" s="51" t="s">
        <v>310</v>
      </c>
      <c r="B7" s="52"/>
      <c r="C7" s="52"/>
      <c r="D7" s="52"/>
      <c r="E7" s="52"/>
      <c r="F7" s="52"/>
      <c r="G7" s="52"/>
      <c r="H7" s="52"/>
      <c r="I7" s="53"/>
      <c r="J7" s="119" t="s">
        <v>311</v>
      </c>
      <c r="K7" s="119"/>
      <c r="L7" s="119"/>
      <c r="M7" s="120"/>
    </row>
    <row r="8" spans="1:13" s="55" customFormat="1" ht="29" x14ac:dyDescent="0.35">
      <c r="A8" s="54" t="s">
        <v>312</v>
      </c>
      <c r="B8" s="54" t="s">
        <v>313</v>
      </c>
      <c r="C8" s="54" t="s">
        <v>2</v>
      </c>
      <c r="D8" s="54" t="s">
        <v>314</v>
      </c>
      <c r="E8" s="54" t="s">
        <v>4</v>
      </c>
      <c r="F8" s="54" t="s">
        <v>315</v>
      </c>
      <c r="G8" s="54" t="s">
        <v>316</v>
      </c>
      <c r="H8" s="54" t="s">
        <v>317</v>
      </c>
      <c r="I8" s="54" t="s">
        <v>318</v>
      </c>
      <c r="J8" s="54" t="s">
        <v>319</v>
      </c>
      <c r="K8" s="54" t="s">
        <v>320</v>
      </c>
      <c r="L8" s="54" t="s">
        <v>321</v>
      </c>
      <c r="M8" s="54" t="s">
        <v>322</v>
      </c>
    </row>
    <row r="9" spans="1:13" s="58" customFormat="1" x14ac:dyDescent="0.35">
      <c r="A9" s="56" t="s">
        <v>21</v>
      </c>
      <c r="B9" s="57">
        <v>-446804744000</v>
      </c>
      <c r="C9" s="57">
        <v>0</v>
      </c>
      <c r="D9" s="57">
        <v>2675300000</v>
      </c>
      <c r="E9" s="57">
        <v>-444129444000</v>
      </c>
      <c r="F9" s="57">
        <v>-21956651698</v>
      </c>
      <c r="G9" s="57">
        <v>-210693212657</v>
      </c>
      <c r="H9" s="57">
        <v>-233436231343</v>
      </c>
      <c r="I9" s="56">
        <v>47.44</v>
      </c>
      <c r="J9" s="57">
        <v>0</v>
      </c>
      <c r="K9" s="57">
        <v>0</v>
      </c>
      <c r="L9" s="57">
        <v>0</v>
      </c>
      <c r="M9" s="56">
        <v>0</v>
      </c>
    </row>
    <row r="10" spans="1:13" s="58" customFormat="1" x14ac:dyDescent="0.35">
      <c r="A10" s="56" t="s">
        <v>323</v>
      </c>
      <c r="B10" s="57">
        <v>-446804744000</v>
      </c>
      <c r="C10" s="57">
        <v>0</v>
      </c>
      <c r="D10" s="57">
        <v>2675300000</v>
      </c>
      <c r="E10" s="57">
        <v>-444129444000</v>
      </c>
      <c r="F10" s="57">
        <v>-21956651698</v>
      </c>
      <c r="G10" s="57">
        <v>-210693212657</v>
      </c>
      <c r="H10" s="57">
        <v>-233436231343</v>
      </c>
      <c r="I10" s="56">
        <v>47.44</v>
      </c>
      <c r="J10" s="57">
        <v>0</v>
      </c>
      <c r="K10" s="57">
        <v>0</v>
      </c>
      <c r="L10" s="57">
        <v>0</v>
      </c>
      <c r="M10" s="56">
        <v>0</v>
      </c>
    </row>
    <row r="11" spans="1:13" x14ac:dyDescent="0.35">
      <c r="A11" s="59" t="s">
        <v>324</v>
      </c>
      <c r="B11" s="60">
        <v>0</v>
      </c>
      <c r="C11" s="60">
        <v>0</v>
      </c>
      <c r="D11" s="60">
        <v>0</v>
      </c>
      <c r="E11" s="60">
        <v>0</v>
      </c>
      <c r="F11" s="60">
        <v>-294000</v>
      </c>
      <c r="G11" s="60">
        <v>-4561000</v>
      </c>
      <c r="H11" s="60">
        <v>4561000</v>
      </c>
      <c r="I11" s="61">
        <v>0</v>
      </c>
      <c r="J11" s="60">
        <v>0</v>
      </c>
      <c r="K11" s="60">
        <v>0</v>
      </c>
      <c r="L11" s="60">
        <v>0</v>
      </c>
      <c r="M11" s="59">
        <v>0</v>
      </c>
    </row>
    <row r="12" spans="1:13" x14ac:dyDescent="0.35">
      <c r="A12" s="59" t="s">
        <v>325</v>
      </c>
      <c r="B12" s="60">
        <v>-64517000</v>
      </c>
      <c r="C12" s="60">
        <v>0</v>
      </c>
      <c r="D12" s="60">
        <v>0</v>
      </c>
      <c r="E12" s="60">
        <v>-64517000</v>
      </c>
      <c r="F12" s="60">
        <v>-3025640</v>
      </c>
      <c r="G12" s="60">
        <v>-19094573</v>
      </c>
      <c r="H12" s="60">
        <v>-45422427</v>
      </c>
      <c r="I12" s="59">
        <v>29.6</v>
      </c>
      <c r="J12" s="60">
        <v>0</v>
      </c>
      <c r="K12" s="60">
        <v>0</v>
      </c>
      <c r="L12" s="60">
        <v>0</v>
      </c>
      <c r="M12" s="59">
        <v>0</v>
      </c>
    </row>
    <row r="13" spans="1:13" x14ac:dyDescent="0.35">
      <c r="A13" s="59" t="s">
        <v>326</v>
      </c>
      <c r="B13" s="60">
        <v>-213580000</v>
      </c>
      <c r="C13" s="60">
        <v>0</v>
      </c>
      <c r="D13" s="60">
        <v>0</v>
      </c>
      <c r="E13" s="60">
        <v>-213580000</v>
      </c>
      <c r="F13" s="60">
        <v>0</v>
      </c>
      <c r="G13" s="60">
        <v>-2858821564</v>
      </c>
      <c r="H13" s="60">
        <v>2645241564</v>
      </c>
      <c r="I13" s="59">
        <v>1338.52</v>
      </c>
      <c r="J13" s="60">
        <v>0</v>
      </c>
      <c r="K13" s="60">
        <v>0</v>
      </c>
      <c r="L13" s="60">
        <v>0</v>
      </c>
      <c r="M13" s="59">
        <v>0</v>
      </c>
    </row>
    <row r="14" spans="1:13" x14ac:dyDescent="0.35">
      <c r="A14" s="59" t="s">
        <v>327</v>
      </c>
      <c r="B14" s="60">
        <v>-1569163000</v>
      </c>
      <c r="C14" s="60">
        <v>0</v>
      </c>
      <c r="D14" s="60">
        <v>0</v>
      </c>
      <c r="E14" s="60">
        <v>-1569163000</v>
      </c>
      <c r="F14" s="60">
        <v>-549024757</v>
      </c>
      <c r="G14" s="60">
        <v>-1718836102</v>
      </c>
      <c r="H14" s="60">
        <v>149673102</v>
      </c>
      <c r="I14" s="59">
        <v>109.54</v>
      </c>
      <c r="J14" s="60">
        <v>0</v>
      </c>
      <c r="K14" s="60">
        <v>0</v>
      </c>
      <c r="L14" s="60">
        <v>0</v>
      </c>
      <c r="M14" s="59">
        <v>0</v>
      </c>
    </row>
    <row r="15" spans="1:13" x14ac:dyDescent="0.35">
      <c r="A15" s="59" t="s">
        <v>328</v>
      </c>
      <c r="B15" s="60">
        <v>-33198401000</v>
      </c>
      <c r="C15" s="60">
        <v>0</v>
      </c>
      <c r="D15" s="60">
        <v>0</v>
      </c>
      <c r="E15" s="60">
        <v>-33198401000</v>
      </c>
      <c r="F15" s="60">
        <v>0</v>
      </c>
      <c r="G15" s="60">
        <v>-33198401000</v>
      </c>
      <c r="H15" s="60">
        <v>0</v>
      </c>
      <c r="I15" s="61">
        <v>100</v>
      </c>
      <c r="J15" s="60">
        <v>0</v>
      </c>
      <c r="K15" s="60">
        <v>0</v>
      </c>
      <c r="L15" s="60">
        <v>0</v>
      </c>
      <c r="M15" s="59">
        <v>0</v>
      </c>
    </row>
    <row r="16" spans="1:13" x14ac:dyDescent="0.35">
      <c r="A16" s="59" t="s">
        <v>329</v>
      </c>
      <c r="B16" s="60">
        <v>-11914271000</v>
      </c>
      <c r="C16" s="60">
        <v>0</v>
      </c>
      <c r="D16" s="60">
        <v>0</v>
      </c>
      <c r="E16" s="60">
        <v>-11914271000</v>
      </c>
      <c r="F16" s="60">
        <v>0</v>
      </c>
      <c r="G16" s="60">
        <v>-4985237916</v>
      </c>
      <c r="H16" s="60">
        <v>-6929033084</v>
      </c>
      <c r="I16" s="59">
        <v>41.84</v>
      </c>
      <c r="J16" s="60">
        <v>0</v>
      </c>
      <c r="K16" s="60">
        <v>0</v>
      </c>
      <c r="L16" s="60">
        <v>0</v>
      </c>
      <c r="M16" s="59">
        <v>0</v>
      </c>
    </row>
    <row r="17" spans="1:13" x14ac:dyDescent="0.35">
      <c r="A17" s="59" t="s">
        <v>330</v>
      </c>
      <c r="B17" s="60">
        <v>-122277000</v>
      </c>
      <c r="C17" s="60">
        <v>0</v>
      </c>
      <c r="D17" s="60">
        <v>0</v>
      </c>
      <c r="E17" s="60">
        <v>-122277000</v>
      </c>
      <c r="F17" s="60">
        <v>0</v>
      </c>
      <c r="G17" s="60">
        <v>-122277000</v>
      </c>
      <c r="H17" s="60">
        <v>0</v>
      </c>
      <c r="I17" s="61">
        <v>100</v>
      </c>
      <c r="J17" s="60">
        <v>0</v>
      </c>
      <c r="K17" s="60">
        <v>0</v>
      </c>
      <c r="L17" s="60">
        <v>0</v>
      </c>
      <c r="M17" s="59">
        <v>0</v>
      </c>
    </row>
    <row r="18" spans="1:13" x14ac:dyDescent="0.35">
      <c r="A18" s="59" t="s">
        <v>331</v>
      </c>
      <c r="B18" s="60">
        <v>-4000000000</v>
      </c>
      <c r="C18" s="60">
        <v>0</v>
      </c>
      <c r="D18" s="60">
        <v>0</v>
      </c>
      <c r="E18" s="60">
        <v>-4000000000</v>
      </c>
      <c r="F18" s="60">
        <v>-338029700</v>
      </c>
      <c r="G18" s="60">
        <v>-3066134485</v>
      </c>
      <c r="H18" s="60">
        <v>-933865515</v>
      </c>
      <c r="I18" s="59">
        <v>76.66</v>
      </c>
      <c r="J18" s="60">
        <v>0</v>
      </c>
      <c r="K18" s="60">
        <v>0</v>
      </c>
      <c r="L18" s="60">
        <v>0</v>
      </c>
      <c r="M18" s="59">
        <v>0</v>
      </c>
    </row>
    <row r="19" spans="1:13" x14ac:dyDescent="0.35">
      <c r="A19" s="59" t="s">
        <v>332</v>
      </c>
      <c r="B19" s="60">
        <v>-250000000</v>
      </c>
      <c r="C19" s="60">
        <v>0</v>
      </c>
      <c r="D19" s="60">
        <v>0</v>
      </c>
      <c r="E19" s="60">
        <v>-250000000</v>
      </c>
      <c r="F19" s="60">
        <v>-22721225</v>
      </c>
      <c r="G19" s="60">
        <v>-216663253</v>
      </c>
      <c r="H19" s="60">
        <v>-33336747</v>
      </c>
      <c r="I19" s="59">
        <v>86.67</v>
      </c>
      <c r="J19" s="60">
        <v>0</v>
      </c>
      <c r="K19" s="60">
        <v>0</v>
      </c>
      <c r="L19" s="60">
        <v>0</v>
      </c>
      <c r="M19" s="59">
        <v>0</v>
      </c>
    </row>
    <row r="20" spans="1:13" x14ac:dyDescent="0.35">
      <c r="A20" s="59" t="s">
        <v>333</v>
      </c>
      <c r="B20" s="60">
        <v>0</v>
      </c>
      <c r="C20" s="60">
        <v>0</v>
      </c>
      <c r="D20" s="60">
        <v>0</v>
      </c>
      <c r="E20" s="60">
        <v>0</v>
      </c>
      <c r="F20" s="60">
        <v>-71562</v>
      </c>
      <c r="G20" s="60">
        <v>-751368</v>
      </c>
      <c r="H20" s="60">
        <v>751368</v>
      </c>
      <c r="I20" s="61">
        <v>0</v>
      </c>
      <c r="J20" s="60">
        <v>0</v>
      </c>
      <c r="K20" s="60">
        <v>0</v>
      </c>
      <c r="L20" s="60">
        <v>0</v>
      </c>
      <c r="M20" s="59">
        <v>0</v>
      </c>
    </row>
    <row r="21" spans="1:13" x14ac:dyDescent="0.35">
      <c r="A21" s="59" t="s">
        <v>334</v>
      </c>
      <c r="B21" s="60">
        <v>-395472535000</v>
      </c>
      <c r="C21" s="60">
        <v>0</v>
      </c>
      <c r="D21" s="60">
        <v>2675300000</v>
      </c>
      <c r="E21" s="60">
        <v>-392797235000</v>
      </c>
      <c r="F21" s="60">
        <v>-21043484814</v>
      </c>
      <c r="G21" s="60">
        <v>-164502434396</v>
      </c>
      <c r="H21" s="60">
        <v>-228294800604</v>
      </c>
      <c r="I21" s="59">
        <v>41.88</v>
      </c>
      <c r="J21" s="60">
        <v>0</v>
      </c>
      <c r="K21" s="60">
        <v>0</v>
      </c>
      <c r="L21" s="60">
        <v>0</v>
      </c>
      <c r="M21" s="59">
        <v>0</v>
      </c>
    </row>
    <row r="32" spans="1:13" x14ac:dyDescent="0.35">
      <c r="B32" s="62"/>
      <c r="C32" s="62"/>
    </row>
    <row r="33" spans="2:12" s="58" customFormat="1" x14ac:dyDescent="0.35">
      <c r="B33" s="113" t="s">
        <v>113</v>
      </c>
      <c r="C33" s="113"/>
      <c r="D33" s="64"/>
      <c r="E33" s="64"/>
      <c r="F33" s="64"/>
      <c r="G33" s="114" t="s">
        <v>117</v>
      </c>
      <c r="H33" s="114"/>
      <c r="I33"/>
      <c r="J33" s="63"/>
      <c r="K33" s="63"/>
      <c r="L33" s="63"/>
    </row>
    <row r="34" spans="2:12" s="58" customFormat="1" x14ac:dyDescent="0.35">
      <c r="B34" s="113" t="s">
        <v>114</v>
      </c>
      <c r="C34" s="113"/>
      <c r="D34" s="64"/>
      <c r="E34" s="64"/>
      <c r="F34" s="64"/>
      <c r="G34" s="115" t="s">
        <v>118</v>
      </c>
      <c r="H34" s="115"/>
      <c r="I34"/>
      <c r="J34" s="63"/>
      <c r="K34" s="63"/>
      <c r="L34" s="63"/>
    </row>
    <row r="35" spans="2:12" x14ac:dyDescent="0.35">
      <c r="B35" s="111" t="s">
        <v>115</v>
      </c>
      <c r="C35" s="111"/>
      <c r="G35" s="112" t="s">
        <v>119</v>
      </c>
      <c r="H35" s="112"/>
    </row>
    <row r="36" spans="2:12" x14ac:dyDescent="0.35">
      <c r="B36" s="111" t="s">
        <v>116</v>
      </c>
      <c r="C36" s="111"/>
      <c r="G36" s="112" t="s">
        <v>116</v>
      </c>
      <c r="H36" s="112"/>
    </row>
  </sheetData>
  <mergeCells count="14">
    <mergeCell ref="J7:M7"/>
    <mergeCell ref="A1:M1"/>
    <mergeCell ref="A2:M2"/>
    <mergeCell ref="A3:M3"/>
    <mergeCell ref="A4:M4"/>
    <mergeCell ref="J6:M6"/>
    <mergeCell ref="B36:C36"/>
    <mergeCell ref="G36:H36"/>
    <mergeCell ref="B33:C33"/>
    <mergeCell ref="G33:H33"/>
    <mergeCell ref="B34:C34"/>
    <mergeCell ref="G34:H34"/>
    <mergeCell ref="B35:C35"/>
    <mergeCell ref="G35:H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C686F-946B-4D1E-8C27-9C32969DEB2A}">
  <dimension ref="B2:U41"/>
  <sheetViews>
    <sheetView topLeftCell="A15" zoomScale="76" zoomScaleNormal="76" workbookViewId="0">
      <selection activeCell="B10" sqref="B10"/>
    </sheetView>
  </sheetViews>
  <sheetFormatPr baseColWidth="10" defaultRowHeight="14.5" x14ac:dyDescent="0.35"/>
  <cols>
    <col min="1" max="1" width="4.7265625" customWidth="1"/>
    <col min="2" max="2" width="14" customWidth="1"/>
    <col min="3" max="3" width="70.1796875" bestFit="1" customWidth="1"/>
    <col min="4" max="4" width="21.54296875" bestFit="1" customWidth="1"/>
    <col min="5" max="5" width="19.81640625" customWidth="1"/>
    <col min="6" max="6" width="21.54296875" bestFit="1" customWidth="1"/>
    <col min="7" max="7" width="20.54296875" hidden="1" customWidth="1"/>
    <col min="8" max="10" width="20.1796875" hidden="1" customWidth="1"/>
    <col min="11" max="11" width="21.81640625" hidden="1" customWidth="1"/>
    <col min="12" max="12" width="20.1796875" hidden="1" customWidth="1"/>
    <col min="13" max="14" width="19.453125" hidden="1" customWidth="1"/>
    <col min="15" max="15" width="20.1796875" hidden="1" customWidth="1"/>
    <col min="16" max="16" width="20.1796875" customWidth="1"/>
    <col min="17" max="17" width="18.81640625" hidden="1" customWidth="1"/>
    <col min="18" max="18" width="20.81640625" hidden="1" customWidth="1"/>
    <col min="19" max="19" width="21.54296875" bestFit="1" customWidth="1"/>
    <col min="20" max="20" width="10" customWidth="1"/>
    <col min="23" max="23" width="12" bestFit="1" customWidth="1"/>
  </cols>
  <sheetData>
    <row r="2" spans="2:21" x14ac:dyDescent="0.35">
      <c r="B2" s="58" t="s">
        <v>335</v>
      </c>
    </row>
    <row r="3" spans="2:21" x14ac:dyDescent="0.35">
      <c r="B3" s="58" t="s">
        <v>336</v>
      </c>
    </row>
    <row r="4" spans="2:21" x14ac:dyDescent="0.35">
      <c r="B4" s="58" t="s">
        <v>337</v>
      </c>
    </row>
    <row r="5" spans="2:21" x14ac:dyDescent="0.35">
      <c r="B5" s="65" t="s">
        <v>338</v>
      </c>
      <c r="F5" t="s">
        <v>339</v>
      </c>
    </row>
    <row r="7" spans="2:21" ht="63.75" customHeight="1" x14ac:dyDescent="0.35">
      <c r="B7" s="66" t="s">
        <v>340</v>
      </c>
      <c r="C7" s="66" t="s">
        <v>341</v>
      </c>
      <c r="D7" s="67" t="s">
        <v>342</v>
      </c>
      <c r="E7" s="67" t="s">
        <v>343</v>
      </c>
      <c r="F7" s="67" t="s">
        <v>344</v>
      </c>
      <c r="G7" s="67" t="s">
        <v>345</v>
      </c>
      <c r="H7" s="68" t="s">
        <v>346</v>
      </c>
      <c r="I7" s="68" t="s">
        <v>347</v>
      </c>
      <c r="J7" s="67" t="s">
        <v>348</v>
      </c>
      <c r="K7" s="67" t="s">
        <v>349</v>
      </c>
      <c r="L7" s="67" t="s">
        <v>350</v>
      </c>
      <c r="M7" s="67" t="s">
        <v>351</v>
      </c>
      <c r="N7" s="67" t="s">
        <v>352</v>
      </c>
      <c r="O7" s="67" t="s">
        <v>353</v>
      </c>
      <c r="P7" s="67" t="s">
        <v>354</v>
      </c>
      <c r="Q7" s="67" t="s">
        <v>355</v>
      </c>
      <c r="R7" s="67" t="s">
        <v>356</v>
      </c>
      <c r="S7" s="69" t="s">
        <v>316</v>
      </c>
      <c r="T7" s="69" t="s">
        <v>357</v>
      </c>
    </row>
    <row r="8" spans="2:21" x14ac:dyDescent="0.35">
      <c r="B8" s="70" t="s">
        <v>358</v>
      </c>
      <c r="C8" s="58" t="s">
        <v>359</v>
      </c>
      <c r="D8" s="71">
        <f t="shared" ref="D8:S8" si="0">+D9+D16</f>
        <v>37035203758</v>
      </c>
      <c r="E8" s="71">
        <f t="shared" si="0"/>
        <v>0</v>
      </c>
      <c r="F8" s="71">
        <f t="shared" ref="F8:F19" si="1">+D8+E8</f>
        <v>37035203758</v>
      </c>
      <c r="G8" s="71">
        <f t="shared" si="0"/>
        <v>674569723</v>
      </c>
      <c r="H8" s="71">
        <f t="shared" si="0"/>
        <v>480882869</v>
      </c>
      <c r="I8" s="71">
        <f t="shared" si="0"/>
        <v>459380358</v>
      </c>
      <c r="J8" s="71">
        <f t="shared" si="0"/>
        <v>4310320096</v>
      </c>
      <c r="K8" s="71">
        <f t="shared" si="0"/>
        <v>5144564823</v>
      </c>
      <c r="L8" s="71">
        <f t="shared" si="0"/>
        <v>6143383448</v>
      </c>
      <c r="M8" s="71">
        <f t="shared" si="0"/>
        <v>2074522505</v>
      </c>
      <c r="N8" s="71">
        <f t="shared" si="0"/>
        <v>1931573197</v>
      </c>
      <c r="O8" s="71">
        <f t="shared" si="0"/>
        <v>1260990694</v>
      </c>
      <c r="P8" s="71">
        <f t="shared" si="0"/>
        <v>2140084269</v>
      </c>
      <c r="Q8" s="71">
        <f t="shared" si="0"/>
        <v>0</v>
      </c>
      <c r="R8" s="71">
        <f t="shared" si="0"/>
        <v>0</v>
      </c>
      <c r="S8" s="71">
        <f t="shared" si="0"/>
        <v>24620271982</v>
      </c>
      <c r="T8" s="72">
        <f>S8/D8</f>
        <v>0.6647802491617657</v>
      </c>
      <c r="U8" s="73"/>
    </row>
    <row r="9" spans="2:21" x14ac:dyDescent="0.35">
      <c r="B9" s="74" t="s">
        <v>360</v>
      </c>
      <c r="C9" t="s">
        <v>361</v>
      </c>
      <c r="D9" s="71">
        <f>+D10</f>
        <v>36071667513</v>
      </c>
      <c r="E9" s="71">
        <f>+E10</f>
        <v>0</v>
      </c>
      <c r="F9" s="71">
        <f t="shared" si="1"/>
        <v>36071667513</v>
      </c>
      <c r="G9" s="71">
        <f>+G10</f>
        <v>469302401</v>
      </c>
      <c r="H9" s="71">
        <f t="shared" ref="H9:R9" si="2">+H10</f>
        <v>392367171</v>
      </c>
      <c r="I9" s="71">
        <f t="shared" si="2"/>
        <v>254113036</v>
      </c>
      <c r="J9" s="71">
        <f t="shared" si="2"/>
        <v>4105052774</v>
      </c>
      <c r="K9" s="71">
        <f t="shared" si="2"/>
        <v>5056049125</v>
      </c>
      <c r="L9" s="71">
        <f t="shared" si="2"/>
        <v>6143383448</v>
      </c>
      <c r="M9" s="71">
        <f t="shared" si="2"/>
        <v>2074522505</v>
      </c>
      <c r="N9" s="71">
        <f t="shared" si="2"/>
        <v>1931573197</v>
      </c>
      <c r="O9" s="71">
        <f t="shared" si="2"/>
        <v>1260990694</v>
      </c>
      <c r="P9" s="71">
        <f t="shared" si="2"/>
        <v>2140084269</v>
      </c>
      <c r="Q9" s="71">
        <f t="shared" si="2"/>
        <v>0</v>
      </c>
      <c r="R9" s="71">
        <f t="shared" si="2"/>
        <v>0</v>
      </c>
      <c r="S9" s="71">
        <f>+S10</f>
        <v>23827438620</v>
      </c>
      <c r="T9" s="72">
        <f>S9/D9</f>
        <v>0.66055827919274157</v>
      </c>
    </row>
    <row r="10" spans="2:21" x14ac:dyDescent="0.35">
      <c r="B10" s="74" t="s">
        <v>362</v>
      </c>
      <c r="C10" t="s">
        <v>363</v>
      </c>
      <c r="D10" s="71">
        <f>D11+D15</f>
        <v>36071667513</v>
      </c>
      <c r="E10" s="71">
        <f>+E11+E15</f>
        <v>0</v>
      </c>
      <c r="F10" s="71">
        <f t="shared" si="1"/>
        <v>36071667513</v>
      </c>
      <c r="G10" s="71">
        <f>+G11+G15</f>
        <v>469302401</v>
      </c>
      <c r="H10" s="71">
        <f t="shared" ref="H10:R10" si="3">+H11+H15</f>
        <v>392367171</v>
      </c>
      <c r="I10" s="71">
        <f t="shared" si="3"/>
        <v>254113036</v>
      </c>
      <c r="J10" s="71">
        <f t="shared" si="3"/>
        <v>4105052774</v>
      </c>
      <c r="K10" s="71">
        <f t="shared" si="3"/>
        <v>5056049125</v>
      </c>
      <c r="L10" s="71">
        <f t="shared" si="3"/>
        <v>6143383448</v>
      </c>
      <c r="M10" s="71">
        <f t="shared" si="3"/>
        <v>2074522505</v>
      </c>
      <c r="N10" s="71">
        <f t="shared" si="3"/>
        <v>1931573197</v>
      </c>
      <c r="O10" s="71">
        <f t="shared" si="3"/>
        <v>1260990694</v>
      </c>
      <c r="P10" s="71">
        <f t="shared" si="3"/>
        <v>2140084269</v>
      </c>
      <c r="Q10" s="71">
        <f t="shared" si="3"/>
        <v>0</v>
      </c>
      <c r="R10" s="71">
        <f t="shared" si="3"/>
        <v>0</v>
      </c>
      <c r="S10" s="71">
        <f>+S11+S15</f>
        <v>23827438620</v>
      </c>
      <c r="T10" s="72">
        <f>S10/D11</f>
        <v>0.66090639786216399</v>
      </c>
    </row>
    <row r="11" spans="2:21" x14ac:dyDescent="0.35">
      <c r="B11" s="74" t="s">
        <v>364</v>
      </c>
      <c r="C11" t="s">
        <v>365</v>
      </c>
      <c r="D11" s="71">
        <v>36052667514</v>
      </c>
      <c r="E11" s="71"/>
      <c r="F11" s="71">
        <f t="shared" si="1"/>
        <v>36052667514</v>
      </c>
      <c r="G11" s="71">
        <v>450302402</v>
      </c>
      <c r="H11" s="71">
        <v>392367171</v>
      </c>
      <c r="I11" s="71">
        <v>254113036</v>
      </c>
      <c r="J11" s="75">
        <v>4105052774</v>
      </c>
      <c r="K11" s="71">
        <v>5056049125</v>
      </c>
      <c r="L11" s="71">
        <v>6143383448</v>
      </c>
      <c r="M11" s="71">
        <v>2074522505</v>
      </c>
      <c r="N11" s="71">
        <v>1931573197</v>
      </c>
      <c r="O11" s="71">
        <v>1260990694</v>
      </c>
      <c r="P11" s="71">
        <v>2140084269</v>
      </c>
      <c r="Q11" s="71"/>
      <c r="R11" s="71"/>
      <c r="S11" s="71">
        <f>SUM(G11:R11)</f>
        <v>23808438621</v>
      </c>
      <c r="T11" s="72">
        <f>S11/F11</f>
        <v>0.66037939111591915</v>
      </c>
    </row>
    <row r="12" spans="2:21" ht="30" hidden="1" customHeight="1" x14ac:dyDescent="0.35">
      <c r="B12" s="74" t="s">
        <v>366</v>
      </c>
      <c r="C12" t="s">
        <v>367</v>
      </c>
      <c r="D12" s="71"/>
      <c r="E12" s="71"/>
      <c r="F12" s="71">
        <f t="shared" si="1"/>
        <v>0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2">
        <v>0</v>
      </c>
    </row>
    <row r="13" spans="2:21" ht="20.25" hidden="1" customHeight="1" x14ac:dyDescent="0.35">
      <c r="B13" s="74" t="s">
        <v>368</v>
      </c>
      <c r="C13" t="s">
        <v>369</v>
      </c>
      <c r="D13" s="71"/>
      <c r="E13" s="71"/>
      <c r="F13" s="71">
        <f t="shared" si="1"/>
        <v>0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2">
        <v>0</v>
      </c>
    </row>
    <row r="14" spans="2:21" ht="30.75" hidden="1" customHeight="1" x14ac:dyDescent="0.35">
      <c r="B14" s="74" t="s">
        <v>370</v>
      </c>
      <c r="C14" t="s">
        <v>371</v>
      </c>
      <c r="D14" s="71"/>
      <c r="E14" s="71"/>
      <c r="F14" s="71">
        <f t="shared" si="1"/>
        <v>0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2">
        <v>0</v>
      </c>
    </row>
    <row r="15" spans="2:21" x14ac:dyDescent="0.35">
      <c r="B15" s="74" t="s">
        <v>372</v>
      </c>
      <c r="C15" t="s">
        <v>373</v>
      </c>
      <c r="D15" s="71">
        <v>18999999</v>
      </c>
      <c r="E15" s="71"/>
      <c r="F15" s="71">
        <f t="shared" si="1"/>
        <v>18999999</v>
      </c>
      <c r="G15" s="71">
        <v>18999999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>
        <f t="shared" ref="S15:S18" si="4">SUM(G15:R15)</f>
        <v>18999999</v>
      </c>
      <c r="T15" s="72">
        <v>0</v>
      </c>
    </row>
    <row r="16" spans="2:21" x14ac:dyDescent="0.35">
      <c r="B16" s="74" t="s">
        <v>374</v>
      </c>
      <c r="C16" t="s">
        <v>375</v>
      </c>
      <c r="D16" s="71">
        <f t="shared" ref="D16:L16" si="5">SUM(D17:D19)</f>
        <v>963536245</v>
      </c>
      <c r="E16" s="71">
        <f t="shared" si="5"/>
        <v>0</v>
      </c>
      <c r="F16" s="71">
        <f t="shared" si="5"/>
        <v>963536245</v>
      </c>
      <c r="G16" s="71">
        <f t="shared" si="5"/>
        <v>205267322</v>
      </c>
      <c r="H16" s="71">
        <f t="shared" si="5"/>
        <v>88515698</v>
      </c>
      <c r="I16" s="71">
        <f t="shared" si="5"/>
        <v>205267322</v>
      </c>
      <c r="J16" s="71">
        <f t="shared" si="5"/>
        <v>205267322</v>
      </c>
      <c r="K16" s="71">
        <f t="shared" si="5"/>
        <v>88515698</v>
      </c>
      <c r="L16" s="71">
        <f t="shared" si="5"/>
        <v>0</v>
      </c>
      <c r="M16" s="71"/>
      <c r="N16" s="71"/>
      <c r="O16" s="71"/>
      <c r="P16" s="71"/>
      <c r="Q16" s="71"/>
      <c r="R16" s="71"/>
      <c r="S16" s="71">
        <f t="shared" si="4"/>
        <v>792833362</v>
      </c>
      <c r="T16" s="72">
        <v>0</v>
      </c>
    </row>
    <row r="17" spans="2:20" x14ac:dyDescent="0.35">
      <c r="B17" s="74" t="s">
        <v>376</v>
      </c>
      <c r="C17" t="s">
        <v>377</v>
      </c>
      <c r="D17" s="71">
        <f>781993681+1</f>
        <v>781993682</v>
      </c>
      <c r="E17" s="71"/>
      <c r="F17" s="71">
        <f t="shared" si="1"/>
        <v>781993682</v>
      </c>
      <c r="G17" s="71">
        <v>205267322</v>
      </c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>
        <f t="shared" si="4"/>
        <v>205267322</v>
      </c>
      <c r="T17" s="72">
        <v>0</v>
      </c>
    </row>
    <row r="18" spans="2:20" x14ac:dyDescent="0.35">
      <c r="B18" s="74" t="s">
        <v>378</v>
      </c>
      <c r="C18" t="s">
        <v>379</v>
      </c>
      <c r="D18" s="71">
        <f>177031396+4511167</f>
        <v>181542563</v>
      </c>
      <c r="E18" s="71"/>
      <c r="F18" s="71">
        <f t="shared" si="1"/>
        <v>181542563</v>
      </c>
      <c r="G18" s="71"/>
      <c r="H18" s="71">
        <v>88515698</v>
      </c>
      <c r="I18" s="71">
        <v>205267322</v>
      </c>
      <c r="J18" s="71">
        <v>205267322</v>
      </c>
      <c r="K18" s="71">
        <v>88515698</v>
      </c>
      <c r="L18" s="71">
        <v>0</v>
      </c>
      <c r="M18" s="71"/>
      <c r="N18" s="71"/>
      <c r="O18" s="71"/>
      <c r="P18" s="71"/>
      <c r="Q18" s="71"/>
      <c r="R18" s="71"/>
      <c r="S18" s="71">
        <f t="shared" si="4"/>
        <v>587566040</v>
      </c>
      <c r="T18" s="72">
        <v>0</v>
      </c>
    </row>
    <row r="19" spans="2:20" x14ac:dyDescent="0.35">
      <c r="B19" s="74" t="s">
        <v>380</v>
      </c>
      <c r="C19" t="s">
        <v>381</v>
      </c>
      <c r="D19" s="71"/>
      <c r="E19" s="71"/>
      <c r="F19" s="71">
        <f t="shared" si="1"/>
        <v>0</v>
      </c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2">
        <v>0</v>
      </c>
    </row>
    <row r="20" spans="2:20" x14ac:dyDescent="0.35">
      <c r="B20" s="74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</row>
    <row r="21" spans="2:20" x14ac:dyDescent="0.35">
      <c r="B21" s="76" t="s">
        <v>21</v>
      </c>
      <c r="C21" s="76"/>
      <c r="D21" s="77">
        <f>+D8</f>
        <v>37035203758</v>
      </c>
      <c r="E21" s="77">
        <f>+E8</f>
        <v>0</v>
      </c>
      <c r="F21" s="77">
        <f>+F8</f>
        <v>37035203758</v>
      </c>
      <c r="G21" s="77">
        <f t="shared" ref="G21:R21" si="6">+G8</f>
        <v>674569723</v>
      </c>
      <c r="H21" s="77">
        <f t="shared" si="6"/>
        <v>480882869</v>
      </c>
      <c r="I21" s="77">
        <f t="shared" si="6"/>
        <v>459380358</v>
      </c>
      <c r="J21" s="77">
        <f t="shared" si="6"/>
        <v>4310320096</v>
      </c>
      <c r="K21" s="77">
        <f t="shared" si="6"/>
        <v>5144564823</v>
      </c>
      <c r="L21" s="77">
        <f t="shared" si="6"/>
        <v>6143383448</v>
      </c>
      <c r="M21" s="77">
        <f t="shared" si="6"/>
        <v>2074522505</v>
      </c>
      <c r="N21" s="77">
        <f t="shared" si="6"/>
        <v>1931573197</v>
      </c>
      <c r="O21" s="77">
        <f t="shared" si="6"/>
        <v>1260990694</v>
      </c>
      <c r="P21" s="77">
        <f t="shared" si="6"/>
        <v>2140084269</v>
      </c>
      <c r="Q21" s="77">
        <f>+Q8</f>
        <v>0</v>
      </c>
      <c r="R21" s="77">
        <f t="shared" si="6"/>
        <v>0</v>
      </c>
      <c r="S21" s="77">
        <f>+S8</f>
        <v>24620271982</v>
      </c>
      <c r="T21" s="78">
        <f>+S21/F21</f>
        <v>0.6647802491617657</v>
      </c>
    </row>
    <row r="22" spans="2:20" ht="16.5" customHeight="1" x14ac:dyDescent="0.35">
      <c r="B22" s="74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2:20" x14ac:dyDescent="0.35">
      <c r="B23" s="79" t="s">
        <v>382</v>
      </c>
      <c r="C23" s="58" t="s">
        <v>383</v>
      </c>
      <c r="D23" s="71">
        <f>+D24+D25</f>
        <v>23233842739</v>
      </c>
      <c r="E23" s="71">
        <f t="shared" ref="E23:S23" si="7">+E24+E25</f>
        <v>-350217793</v>
      </c>
      <c r="F23" s="71">
        <f t="shared" si="7"/>
        <v>22883624946</v>
      </c>
      <c r="G23" s="71">
        <f t="shared" si="7"/>
        <v>955711831</v>
      </c>
      <c r="H23" s="71">
        <f t="shared" si="7"/>
        <v>3034438834</v>
      </c>
      <c r="I23" s="71">
        <f t="shared" si="7"/>
        <v>3790632049</v>
      </c>
      <c r="J23" s="71">
        <f t="shared" si="7"/>
        <v>4577308951</v>
      </c>
      <c r="K23" s="71">
        <f t="shared" si="7"/>
        <v>1098756700</v>
      </c>
      <c r="L23" s="71">
        <f t="shared" si="7"/>
        <v>3090804641</v>
      </c>
      <c r="M23" s="71">
        <f t="shared" si="7"/>
        <v>738312454</v>
      </c>
      <c r="N23" s="71">
        <f t="shared" si="7"/>
        <v>786013188</v>
      </c>
      <c r="O23" s="71">
        <f t="shared" si="7"/>
        <v>787343062</v>
      </c>
      <c r="P23" s="71">
        <f t="shared" si="7"/>
        <v>190381900</v>
      </c>
      <c r="Q23" s="71">
        <f t="shared" si="7"/>
        <v>0</v>
      </c>
      <c r="R23" s="71">
        <f t="shared" si="7"/>
        <v>0</v>
      </c>
      <c r="S23" s="71">
        <f t="shared" si="7"/>
        <v>19049703610</v>
      </c>
      <c r="T23" s="80">
        <f>+S23/F23</f>
        <v>0.8324600518909413</v>
      </c>
    </row>
    <row r="24" spans="2:20" x14ac:dyDescent="0.35">
      <c r="B24" t="s">
        <v>384</v>
      </c>
      <c r="C24" t="s">
        <v>385</v>
      </c>
      <c r="D24" s="71"/>
      <c r="E24" s="71"/>
      <c r="F24" s="71">
        <f>+D24+E24</f>
        <v>0</v>
      </c>
      <c r="G24" s="71"/>
      <c r="H24" s="71"/>
      <c r="I24" s="71"/>
      <c r="J24" s="71"/>
      <c r="K24" s="71">
        <f>+I24+J24</f>
        <v>0</v>
      </c>
      <c r="L24" s="71"/>
      <c r="M24" s="71"/>
      <c r="N24" s="71"/>
      <c r="O24" s="71"/>
      <c r="P24" s="71"/>
      <c r="Q24" s="71"/>
      <c r="R24" s="71"/>
      <c r="S24" s="71"/>
      <c r="T24" s="80">
        <v>0</v>
      </c>
    </row>
    <row r="25" spans="2:20" x14ac:dyDescent="0.35">
      <c r="B25" t="s">
        <v>386</v>
      </c>
      <c r="C25" t="s">
        <v>387</v>
      </c>
      <c r="D25" s="71">
        <f>+D26+D28+D29+D30</f>
        <v>23233842739</v>
      </c>
      <c r="E25" s="71">
        <f>+E26+E28+E29+E30</f>
        <v>-350217793</v>
      </c>
      <c r="F25" s="71">
        <f>+F26+F28+F29+F30</f>
        <v>22883624946</v>
      </c>
      <c r="G25" s="71">
        <f t="shared" ref="G25:R25" si="8">+G26+G28+G29+G30</f>
        <v>955711831</v>
      </c>
      <c r="H25" s="71">
        <f t="shared" si="8"/>
        <v>3034438834</v>
      </c>
      <c r="I25" s="71">
        <f t="shared" si="8"/>
        <v>3790632049</v>
      </c>
      <c r="J25" s="71">
        <f t="shared" si="8"/>
        <v>4577308951</v>
      </c>
      <c r="K25" s="71">
        <f t="shared" si="8"/>
        <v>1098756700</v>
      </c>
      <c r="L25" s="71">
        <f t="shared" si="8"/>
        <v>3090804641</v>
      </c>
      <c r="M25" s="71">
        <f t="shared" si="8"/>
        <v>738312454</v>
      </c>
      <c r="N25" s="71">
        <f t="shared" si="8"/>
        <v>786013188</v>
      </c>
      <c r="O25" s="71">
        <f t="shared" si="8"/>
        <v>787343062</v>
      </c>
      <c r="P25" s="71">
        <f t="shared" si="8"/>
        <v>190381900</v>
      </c>
      <c r="Q25" s="71">
        <f t="shared" si="8"/>
        <v>0</v>
      </c>
      <c r="R25" s="71">
        <f t="shared" si="8"/>
        <v>0</v>
      </c>
      <c r="S25" s="71">
        <f>+S26+S28+S29+S30</f>
        <v>19049703610</v>
      </c>
      <c r="T25" s="80">
        <f>+S25/F25</f>
        <v>0.8324600518909413</v>
      </c>
    </row>
    <row r="26" spans="2:20" ht="15.5" x14ac:dyDescent="0.35">
      <c r="B26" t="s">
        <v>388</v>
      </c>
      <c r="C26" t="s">
        <v>389</v>
      </c>
      <c r="D26" s="71">
        <f>23168716979+65125760</f>
        <v>23233842739</v>
      </c>
      <c r="E26" s="71">
        <v>-350217793</v>
      </c>
      <c r="F26" s="71">
        <f>+D26+E26</f>
        <v>22883624946</v>
      </c>
      <c r="G26" s="71">
        <v>955711831</v>
      </c>
      <c r="H26" s="71">
        <v>3034438834</v>
      </c>
      <c r="I26" s="71">
        <v>3790632049</v>
      </c>
      <c r="J26" s="71">
        <v>4577308951</v>
      </c>
      <c r="K26" s="71">
        <v>1098756700</v>
      </c>
      <c r="L26" s="71">
        <v>3090804641</v>
      </c>
      <c r="M26" s="71">
        <v>738312454</v>
      </c>
      <c r="N26" s="71">
        <v>786013188</v>
      </c>
      <c r="O26" s="71">
        <v>787343062</v>
      </c>
      <c r="P26" s="71">
        <v>190381900</v>
      </c>
      <c r="Q26" s="71"/>
      <c r="R26" s="81"/>
      <c r="S26" s="71">
        <f>SUM(G26:R26)</f>
        <v>19049703610</v>
      </c>
      <c r="T26" s="80">
        <f>+S26/F26</f>
        <v>0.8324600518909413</v>
      </c>
    </row>
    <row r="27" spans="2:20" x14ac:dyDescent="0.35">
      <c r="B27" t="s">
        <v>390</v>
      </c>
      <c r="C27" t="s">
        <v>391</v>
      </c>
      <c r="D27" s="71"/>
      <c r="E27" s="71"/>
      <c r="F27" s="71">
        <f>+D27+E27</f>
        <v>0</v>
      </c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80">
        <v>0</v>
      </c>
    </row>
    <row r="28" spans="2:20" x14ac:dyDescent="0.35">
      <c r="B28" t="s">
        <v>392</v>
      </c>
      <c r="C28" t="s">
        <v>393</v>
      </c>
      <c r="D28" s="71"/>
      <c r="E28" s="71"/>
      <c r="F28" s="71">
        <f>+D28+E28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80">
        <v>0</v>
      </c>
    </row>
    <row r="29" spans="2:20" x14ac:dyDescent="0.35">
      <c r="B29" t="s">
        <v>394</v>
      </c>
      <c r="C29" t="s">
        <v>395</v>
      </c>
      <c r="D29" s="71"/>
      <c r="E29" s="71"/>
      <c r="F29" s="71">
        <f>+D29+E29</f>
        <v>0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80">
        <v>0</v>
      </c>
    </row>
    <row r="30" spans="2:20" x14ac:dyDescent="0.35">
      <c r="B30" t="s">
        <v>396</v>
      </c>
      <c r="C30" t="s">
        <v>397</v>
      </c>
      <c r="D30" s="71"/>
      <c r="E30" s="71"/>
      <c r="F30" s="71">
        <f>+D30+E30</f>
        <v>0</v>
      </c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80">
        <v>0</v>
      </c>
    </row>
    <row r="31" spans="2:20" x14ac:dyDescent="0.35"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2:20" x14ac:dyDescent="0.35">
      <c r="B32" s="82" t="s">
        <v>21</v>
      </c>
      <c r="C32" s="82"/>
      <c r="D32" s="83">
        <f>+D23</f>
        <v>23233842739</v>
      </c>
      <c r="E32" s="83">
        <f t="shared" ref="E32:S32" si="9">+E23</f>
        <v>-350217793</v>
      </c>
      <c r="F32" s="83">
        <f t="shared" si="9"/>
        <v>22883624946</v>
      </c>
      <c r="G32" s="83">
        <f t="shared" si="9"/>
        <v>955711831</v>
      </c>
      <c r="H32" s="83">
        <f>+H23</f>
        <v>3034438834</v>
      </c>
      <c r="I32" s="83">
        <f>+I23</f>
        <v>3790632049</v>
      </c>
      <c r="J32" s="83">
        <f t="shared" si="9"/>
        <v>4577308951</v>
      </c>
      <c r="K32" s="83">
        <f t="shared" si="9"/>
        <v>1098756700</v>
      </c>
      <c r="L32" s="83">
        <f t="shared" si="9"/>
        <v>3090804641</v>
      </c>
      <c r="M32" s="83">
        <f t="shared" si="9"/>
        <v>738312454</v>
      </c>
      <c r="N32" s="83">
        <f t="shared" si="9"/>
        <v>786013188</v>
      </c>
      <c r="O32" s="83">
        <f t="shared" si="9"/>
        <v>787343062</v>
      </c>
      <c r="P32" s="83">
        <f t="shared" si="9"/>
        <v>190381900</v>
      </c>
      <c r="Q32" s="83">
        <f t="shared" si="9"/>
        <v>0</v>
      </c>
      <c r="R32" s="83">
        <f t="shared" si="9"/>
        <v>0</v>
      </c>
      <c r="S32" s="83">
        <f t="shared" si="9"/>
        <v>19049703610</v>
      </c>
      <c r="T32" s="84">
        <f>+S32/F32</f>
        <v>0.8324600518909413</v>
      </c>
    </row>
    <row r="33" spans="2:20" x14ac:dyDescent="0.35"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2:20" x14ac:dyDescent="0.35">
      <c r="B34" s="85" t="s">
        <v>398</v>
      </c>
      <c r="C34" s="85"/>
      <c r="D34" s="86">
        <f>+D21+D32</f>
        <v>60269046497</v>
      </c>
      <c r="E34" s="86">
        <f t="shared" ref="E34:R34" si="10">+E21+E32</f>
        <v>-350217793</v>
      </c>
      <c r="F34" s="86">
        <f>+F21+F32</f>
        <v>59918828704</v>
      </c>
      <c r="G34" s="86">
        <f t="shared" si="10"/>
        <v>1630281554</v>
      </c>
      <c r="H34" s="86">
        <f t="shared" si="10"/>
        <v>3515321703</v>
      </c>
      <c r="I34" s="86">
        <f>+I21+I32</f>
        <v>4250012407</v>
      </c>
      <c r="J34" s="86">
        <f t="shared" si="10"/>
        <v>8887629047</v>
      </c>
      <c r="K34" s="86">
        <f t="shared" si="10"/>
        <v>6243321523</v>
      </c>
      <c r="L34" s="86">
        <f t="shared" si="10"/>
        <v>9234188089</v>
      </c>
      <c r="M34" s="86">
        <f t="shared" si="10"/>
        <v>2812834959</v>
      </c>
      <c r="N34" s="86">
        <f t="shared" si="10"/>
        <v>2717586385</v>
      </c>
      <c r="O34" s="86">
        <f t="shared" si="10"/>
        <v>2048333756</v>
      </c>
      <c r="P34" s="86">
        <f t="shared" si="10"/>
        <v>2330466169</v>
      </c>
      <c r="Q34" s="86">
        <f t="shared" si="10"/>
        <v>0</v>
      </c>
      <c r="R34" s="86">
        <f t="shared" si="10"/>
        <v>0</v>
      </c>
      <c r="S34" s="86">
        <f>+S21+S32</f>
        <v>43669975592</v>
      </c>
      <c r="T34" s="87">
        <f>+S34/F34</f>
        <v>0.72881891279501465</v>
      </c>
    </row>
    <row r="35" spans="2:20" x14ac:dyDescent="0.35">
      <c r="B35" s="88"/>
      <c r="C35" s="88"/>
      <c r="D35" s="89"/>
      <c r="E35" s="89"/>
      <c r="F35" s="89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1"/>
    </row>
    <row r="36" spans="2:20" ht="78" customHeight="1" x14ac:dyDescent="0.35">
      <c r="D36" s="75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3"/>
      <c r="T36" s="92"/>
    </row>
    <row r="37" spans="2:20" ht="16.899999999999999" customHeight="1" x14ac:dyDescent="0.35">
      <c r="C37" s="122" t="s">
        <v>113</v>
      </c>
      <c r="D37" s="122"/>
      <c r="G37" s="121" t="s">
        <v>117</v>
      </c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</row>
    <row r="38" spans="2:20" ht="28.9" customHeight="1" x14ac:dyDescent="0.35">
      <c r="C38" s="125" t="s">
        <v>114</v>
      </c>
      <c r="D38" s="125"/>
      <c r="G38" s="123" t="s">
        <v>399</v>
      </c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</row>
    <row r="39" spans="2:20" ht="28.9" customHeight="1" x14ac:dyDescent="0.35">
      <c r="C39" s="94"/>
      <c r="G39" s="95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</row>
    <row r="41" spans="2:20" ht="16.5" x14ac:dyDescent="0.35">
      <c r="B41" t="s">
        <v>400</v>
      </c>
      <c r="F41" s="96"/>
      <c r="K41" s="75"/>
    </row>
  </sheetData>
  <mergeCells count="4">
    <mergeCell ref="G37:T37"/>
    <mergeCell ref="G38:T38"/>
    <mergeCell ref="C37:D37"/>
    <mergeCell ref="C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EJECUCION GASTOS </vt:lpstr>
      <vt:lpstr>EJECUCION RESERVAS </vt:lpstr>
      <vt:lpstr>EJECUCION INGRESOS </vt:lpstr>
      <vt:lpstr>EJECUCION RESERVAS INGRESOS </vt:lpstr>
      <vt:lpstr>'EJECUCION GASTOS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2020-11-10T23:02:40Z</cp:lastPrinted>
  <dcterms:created xsi:type="dcterms:W3CDTF">2020-11-06T00:09:18Z</dcterms:created>
  <dcterms:modified xsi:type="dcterms:W3CDTF">2020-11-13T15:10:31Z</dcterms:modified>
</cp:coreProperties>
</file>