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cubillos\Documents\Trabajo\SANDRA RUIZ\EJECUCIONES\SEPTIEMBRE\"/>
    </mc:Choice>
  </mc:AlternateContent>
  <xr:revisionPtr revIDLastSave="0" documentId="8_{244369AB-F4F0-4915-8E6A-B728BEDFD45C}" xr6:coauthVersionLast="45" xr6:coauthVersionMax="45" xr10:uidLastSave="{00000000-0000-0000-0000-000000000000}"/>
  <bookViews>
    <workbookView xWindow="-120" yWindow="-120" windowWidth="20730" windowHeight="11160" firstSheet="1" activeTab="3" xr2:uid="{00000000-000D-0000-FFFF-FFFF00000000}"/>
  </bookViews>
  <sheets>
    <sheet name="Ingresos Reservas sept de 2020" sheetId="1" r:id="rId1"/>
    <sheet name="Rentas e Ingresos sept 2020" sheetId="2" r:id="rId2"/>
    <sheet name="Gastos e Inv. sept 2020" sheetId="3" r:id="rId3"/>
    <sheet name="Ejecución Reservas sept.  2020" sheetId="4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0" i="2" l="1"/>
  <c r="L18" i="2"/>
  <c r="L17" i="2" s="1"/>
  <c r="L12" i="2"/>
  <c r="L11" i="2" s="1"/>
  <c r="L10" i="2" s="1"/>
  <c r="L9" i="2" s="1"/>
  <c r="L7" i="2"/>
  <c r="L6" i="2" s="1"/>
  <c r="L24" i="2"/>
  <c r="L23" i="2" s="1"/>
  <c r="L28" i="2"/>
  <c r="L16" i="2" l="1"/>
  <c r="L5" i="2"/>
  <c r="L4" i="2" s="1"/>
  <c r="L3" i="2" l="1"/>
  <c r="L30" i="2" s="1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99" i="3"/>
  <c r="B98" i="3"/>
  <c r="B97" i="3"/>
  <c r="B96" i="3"/>
  <c r="B95" i="3"/>
  <c r="B94" i="3"/>
  <c r="B93" i="3"/>
  <c r="B92" i="3"/>
  <c r="B91" i="3"/>
  <c r="B90" i="3"/>
  <c r="B89" i="3"/>
  <c r="B88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4" i="3"/>
  <c r="B53" i="3"/>
  <c r="B52" i="3"/>
  <c r="B51" i="3"/>
  <c r="B50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K30" i="2" l="1"/>
  <c r="D30" i="2"/>
  <c r="F29" i="2"/>
  <c r="I29" i="2" s="1"/>
  <c r="G28" i="2"/>
  <c r="E28" i="2"/>
  <c r="D28" i="2"/>
  <c r="C28" i="2"/>
  <c r="F27" i="2"/>
  <c r="F26" i="2"/>
  <c r="I26" i="2" s="1"/>
  <c r="F25" i="2"/>
  <c r="G24" i="2"/>
  <c r="G23" i="2" s="1"/>
  <c r="C24" i="2"/>
  <c r="C23" i="2" s="1"/>
  <c r="F22" i="2"/>
  <c r="J22" i="2" s="1"/>
  <c r="F21" i="2"/>
  <c r="J21" i="2" s="1"/>
  <c r="H20" i="2"/>
  <c r="G20" i="2"/>
  <c r="C20" i="2"/>
  <c r="F19" i="2"/>
  <c r="F18" i="2" s="1"/>
  <c r="H18" i="2"/>
  <c r="G18" i="2"/>
  <c r="C18" i="2"/>
  <c r="C17" i="2" s="1"/>
  <c r="F15" i="2"/>
  <c r="I15" i="2" s="1"/>
  <c r="F14" i="2"/>
  <c r="I14" i="2" s="1"/>
  <c r="F13" i="2"/>
  <c r="J13" i="2" s="1"/>
  <c r="G12" i="2"/>
  <c r="G11" i="2" s="1"/>
  <c r="G10" i="2" s="1"/>
  <c r="G9" i="2" s="1"/>
  <c r="C12" i="2"/>
  <c r="C11" i="2" s="1"/>
  <c r="C10" i="2" s="1"/>
  <c r="C9" i="2" s="1"/>
  <c r="F8" i="2"/>
  <c r="F7" i="2" s="1"/>
  <c r="H7" i="2"/>
  <c r="H6" i="2" s="1"/>
  <c r="G7" i="2"/>
  <c r="G6" i="2" s="1"/>
  <c r="C7" i="2"/>
  <c r="C6" i="2" s="1"/>
  <c r="E5" i="2"/>
  <c r="E4" i="2" s="1"/>
  <c r="E3" i="2" s="1"/>
  <c r="E30" i="2" s="1"/>
  <c r="G28" i="4"/>
  <c r="H28" i="4"/>
  <c r="E28" i="4"/>
  <c r="D28" i="4"/>
  <c r="C28" i="4"/>
  <c r="F27" i="4"/>
  <c r="I27" i="4" s="1"/>
  <c r="F26" i="4"/>
  <c r="F25" i="4"/>
  <c r="F24" i="4"/>
  <c r="I24" i="4" s="1"/>
  <c r="F23" i="4"/>
  <c r="F22" i="4"/>
  <c r="F21" i="4"/>
  <c r="F20" i="4"/>
  <c r="I20" i="4" s="1"/>
  <c r="F19" i="4"/>
  <c r="I19" i="4" s="1"/>
  <c r="F18" i="4"/>
  <c r="F17" i="4"/>
  <c r="F16" i="4"/>
  <c r="I16" i="4" s="1"/>
  <c r="F15" i="4"/>
  <c r="F14" i="4"/>
  <c r="F13" i="4"/>
  <c r="I13" i="4" s="1"/>
  <c r="F12" i="4"/>
  <c r="F11" i="4"/>
  <c r="F10" i="4"/>
  <c r="F9" i="4"/>
  <c r="I9" i="4" s="1"/>
  <c r="F8" i="4"/>
  <c r="F7" i="4"/>
  <c r="F6" i="4"/>
  <c r="F5" i="4"/>
  <c r="F4" i="4"/>
  <c r="F3" i="4"/>
  <c r="C16" i="2" l="1"/>
  <c r="J8" i="4"/>
  <c r="I8" i="4"/>
  <c r="J17" i="4"/>
  <c r="I17" i="4"/>
  <c r="J21" i="4"/>
  <c r="I21" i="4"/>
  <c r="J25" i="4"/>
  <c r="I25" i="4"/>
  <c r="J4" i="4"/>
  <c r="I4" i="4"/>
  <c r="J12" i="4"/>
  <c r="I12" i="4"/>
  <c r="J5" i="4"/>
  <c r="I5" i="4"/>
  <c r="J6" i="4"/>
  <c r="I6" i="4"/>
  <c r="J14" i="4"/>
  <c r="I14" i="4"/>
  <c r="J18" i="4"/>
  <c r="I18" i="4"/>
  <c r="J22" i="4"/>
  <c r="I22" i="4"/>
  <c r="J26" i="4"/>
  <c r="I26" i="4"/>
  <c r="J10" i="4"/>
  <c r="I10" i="4"/>
  <c r="J3" i="4"/>
  <c r="I3" i="4"/>
  <c r="J7" i="4"/>
  <c r="I7" i="4"/>
  <c r="J11" i="4"/>
  <c r="I11" i="4"/>
  <c r="J15" i="4"/>
  <c r="I15" i="4"/>
  <c r="J23" i="4"/>
  <c r="I23" i="4"/>
  <c r="G17" i="2"/>
  <c r="G16" i="2" s="1"/>
  <c r="I13" i="2"/>
  <c r="F20" i="2"/>
  <c r="I20" i="2" s="1"/>
  <c r="H17" i="2"/>
  <c r="J27" i="2"/>
  <c r="H24" i="2"/>
  <c r="H23" i="2" s="1"/>
  <c r="J25" i="2"/>
  <c r="I8" i="2"/>
  <c r="J14" i="2"/>
  <c r="I25" i="2"/>
  <c r="I27" i="2"/>
  <c r="F12" i="2"/>
  <c r="F11" i="2" s="1"/>
  <c r="F10" i="2" s="1"/>
  <c r="J8" i="2"/>
  <c r="J26" i="2"/>
  <c r="H28" i="2"/>
  <c r="J29" i="2"/>
  <c r="J15" i="2"/>
  <c r="H12" i="2"/>
  <c r="H11" i="2" s="1"/>
  <c r="H10" i="2" s="1"/>
  <c r="H9" i="2" s="1"/>
  <c r="H5" i="2" s="1"/>
  <c r="G5" i="2"/>
  <c r="G4" i="2" s="1"/>
  <c r="J7" i="2"/>
  <c r="F6" i="2"/>
  <c r="J18" i="2"/>
  <c r="F17" i="2"/>
  <c r="C5" i="2"/>
  <c r="C4" i="2" s="1"/>
  <c r="C3" i="2" s="1"/>
  <c r="C30" i="2" s="1"/>
  <c r="I6" i="2"/>
  <c r="I7" i="2"/>
  <c r="I19" i="2"/>
  <c r="I22" i="2"/>
  <c r="I18" i="2"/>
  <c r="J19" i="2"/>
  <c r="I21" i="2"/>
  <c r="F24" i="2"/>
  <c r="F28" i="2"/>
  <c r="J19" i="4"/>
  <c r="J13" i="4"/>
  <c r="J24" i="4"/>
  <c r="J20" i="4"/>
  <c r="J27" i="4"/>
  <c r="J9" i="4"/>
  <c r="J16" i="4"/>
  <c r="F28" i="4"/>
  <c r="I28" i="4" s="1"/>
  <c r="J28" i="4" l="1"/>
  <c r="J20" i="2"/>
  <c r="I28" i="2"/>
  <c r="G3" i="2"/>
  <c r="G30" i="2" s="1"/>
  <c r="J11" i="2"/>
  <c r="I10" i="2"/>
  <c r="J12" i="2"/>
  <c r="I12" i="2"/>
  <c r="I11" i="2"/>
  <c r="J24" i="2"/>
  <c r="F23" i="2"/>
  <c r="J23" i="2" s="1"/>
  <c r="H4" i="2"/>
  <c r="J17" i="2"/>
  <c r="I17" i="2"/>
  <c r="H16" i="2"/>
  <c r="J6" i="2"/>
  <c r="J28" i="2"/>
  <c r="F9" i="2"/>
  <c r="J9" i="2" s="1"/>
  <c r="J10" i="2"/>
  <c r="I24" i="2"/>
  <c r="I23" i="2" l="1"/>
  <c r="F16" i="2"/>
  <c r="I16" i="2" s="1"/>
  <c r="H3" i="2"/>
  <c r="F5" i="2"/>
  <c r="I9" i="2"/>
  <c r="J16" i="2" l="1"/>
  <c r="H30" i="2"/>
  <c r="F4" i="2"/>
  <c r="J5" i="2"/>
  <c r="I5" i="2"/>
  <c r="J4" i="2" l="1"/>
  <c r="F3" i="2"/>
  <c r="I4" i="2"/>
  <c r="J3" i="2" l="1"/>
  <c r="J30" i="2" s="1"/>
  <c r="F30" i="2"/>
  <c r="I30" i="2" s="1"/>
  <c r="I3" i="2"/>
</calcChain>
</file>

<file path=xl/sharedStrings.xml><?xml version="1.0" encoding="utf-8"?>
<sst xmlns="http://schemas.openxmlformats.org/spreadsheetml/2006/main" count="401" uniqueCount="356">
  <si>
    <t>Concepto</t>
  </si>
  <si>
    <t>Reservas Presupuestales</t>
  </si>
  <si>
    <t>Presupuesto de Rentas e Ingresos</t>
  </si>
  <si>
    <t>Código</t>
  </si>
  <si>
    <t>Recaudo Acumulado</t>
  </si>
  <si>
    <t>% Ejec.</t>
  </si>
  <si>
    <t>2-4</t>
  </si>
  <si>
    <t>Recursos de Capital</t>
  </si>
  <si>
    <t>2-4-1</t>
  </si>
  <si>
    <t>Recursos del Balance</t>
  </si>
  <si>
    <t>2-4-1-08</t>
  </si>
  <si>
    <t>Otros Recursos del Balance</t>
  </si>
  <si>
    <t>2-4-1-08-01</t>
  </si>
  <si>
    <t>Otros Recursos del Balance de Destinación Específica</t>
  </si>
  <si>
    <t>2-4-1-08-01-01</t>
  </si>
  <si>
    <t xml:space="preserve">  Fosyga</t>
  </si>
  <si>
    <t>2-4-1-08-01-02</t>
  </si>
  <si>
    <t xml:space="preserve">  Otras Nación</t>
  </si>
  <si>
    <t>2-4-1-08-01-03</t>
  </si>
  <si>
    <t xml:space="preserve">  Otros Destinación Específica</t>
  </si>
  <si>
    <t>2-4-1-08-02</t>
  </si>
  <si>
    <t>Otros Recursos del Balance  de libre destinación</t>
  </si>
  <si>
    <t>2-4-3</t>
  </si>
  <si>
    <t>Rendimientos Financieros</t>
  </si>
  <si>
    <t>2-4-3-01</t>
  </si>
  <si>
    <t>Rendimientos provenientes de Recursos de Destinación Específica</t>
  </si>
  <si>
    <t>2-4-3-02</t>
  </si>
  <si>
    <t>Rendimientos provenientes de Recursos de Libre Destinación</t>
  </si>
  <si>
    <t>2-4-3-03</t>
  </si>
  <si>
    <t>Rendimientos Financieros Estampilla UD</t>
  </si>
  <si>
    <t>TOTAL</t>
  </si>
  <si>
    <t>2-2-4</t>
  </si>
  <si>
    <t>Aportes  Distrito</t>
  </si>
  <si>
    <t>2-2-4-01</t>
  </si>
  <si>
    <t>Aporte Ordinario</t>
  </si>
  <si>
    <t>Vigencia Anterior</t>
  </si>
  <si>
    <t>2-2-4-01-02</t>
  </si>
  <si>
    <t>Reservas</t>
  </si>
  <si>
    <t>2-2-4-01-02-01</t>
  </si>
  <si>
    <t>Reservas SGP Salud</t>
  </si>
  <si>
    <t>2-2-4-01-04</t>
  </si>
  <si>
    <t>Reservas SGP Propósito General</t>
  </si>
  <si>
    <t>2-2-4-01-05</t>
  </si>
  <si>
    <t>IVA Cedido de Licores</t>
  </si>
  <si>
    <t>2-2-4-01-06</t>
  </si>
  <si>
    <t>IVA  Telefonía Móvil</t>
  </si>
  <si>
    <t>TOTAL  RECURSOS FINANCIACIÓN RESERVAS</t>
  </si>
  <si>
    <r>
      <rPr>
        <vertAlign val="superscript"/>
        <sz val="11"/>
        <color indexed="8"/>
        <rFont val="Calibri"/>
        <family val="2"/>
      </rPr>
      <t>1, 2 y 3/</t>
    </r>
    <r>
      <rPr>
        <sz val="11"/>
        <color theme="1"/>
        <rFont val="Calibri"/>
        <family val="2"/>
        <scheme val="minor"/>
      </rPr>
      <t xml:space="preserve"> Los datos deben coincidir con el Informe de Ejecución de Reservas Presupuestales del sistema PREDIS</t>
    </r>
  </si>
  <si>
    <t>2-2-4-02</t>
  </si>
  <si>
    <t>Entidad: UNIDAD ADMINISTRATIVA ESPECIAL DE SERVICIOS PUBLICOS - UAESP</t>
  </si>
  <si>
    <t>Ordenador del Gasto</t>
  </si>
  <si>
    <t xml:space="preserve">      </t>
  </si>
  <si>
    <t>LUZ AMANDA CAMACHO SANCHEZ</t>
  </si>
  <si>
    <t>Vigencia fiscal 2020</t>
  </si>
  <si>
    <t xml:space="preserve">SANDRA RUIZ MEDELLIN </t>
  </si>
  <si>
    <t>CODIGO</t>
  </si>
  <si>
    <t>DESCRIPCION</t>
  </si>
  <si>
    <t>RESERVA_CONSTITUIDA</t>
  </si>
  <si>
    <t>ANULACIONES_MES</t>
  </si>
  <si>
    <t>ANULACIONES_ACUMULADA</t>
  </si>
  <si>
    <t>RESERVAS DEFINITIVAS</t>
  </si>
  <si>
    <t>AUTORIZACION_DE_GIRO_MES</t>
  </si>
  <si>
    <t>AUTORIZACION_DE_GIRO_ACUMULADA</t>
  </si>
  <si>
    <t>EJECUCIÓN AUT. GIRO %</t>
  </si>
  <si>
    <t>RESERVA SIN AUT. GIRO</t>
  </si>
  <si>
    <t>3-1-2-02-01-01-0006-000</t>
  </si>
  <si>
    <t>Dotación (prendas de vestir y calzado)</t>
  </si>
  <si>
    <t>3-1-2-02-01-02-0003-000</t>
  </si>
  <si>
    <t>Productos de hornos de coque, de refinación de petróleo y combustible</t>
  </si>
  <si>
    <t>3-1-2-02-01-02-0006-000</t>
  </si>
  <si>
    <t>Productos de caucho y plástico</t>
  </si>
  <si>
    <t>3-1-2-02-02-01-0006-001</t>
  </si>
  <si>
    <t>Servicios de mensajería</t>
  </si>
  <si>
    <t>3-1-2-02-02-02-0001-008</t>
  </si>
  <si>
    <t>Servicios de seguros contra incendio, terremoto o sustracción</t>
  </si>
  <si>
    <t>3-1-2-02-02-02-0002-001</t>
  </si>
  <si>
    <t>Servicios de alquiler o arrendamiento con o sin opción de compra relativos a bienes inmuebles no residenciales propios o arrendados</t>
  </si>
  <si>
    <t>3-1-2-02-02-03-0002-003</t>
  </si>
  <si>
    <t>Otros servicios jurídicos n.c.p.</t>
  </si>
  <si>
    <t>3-1-2-02-02-03-0003-013</t>
  </si>
  <si>
    <t>Otros servicios profesionales y técnicos n.c.p.</t>
  </si>
  <si>
    <t>3-1-2-02-02-03-0004-001</t>
  </si>
  <si>
    <t>Servicios de telefonía fija</t>
  </si>
  <si>
    <t>3-1-2-02-02-03-0004-002</t>
  </si>
  <si>
    <t>Servicios de telecomunicaciones móviles</t>
  </si>
  <si>
    <t>3-1-2-02-02-03-0004-008</t>
  </si>
  <si>
    <t>Servicios de transmisión</t>
  </si>
  <si>
    <t>3-1-2-02-02-03-0005-001</t>
  </si>
  <si>
    <t>Servicios de protección (guardas de seguridad)</t>
  </si>
  <si>
    <t>3-1-2-02-02-03-0005-002</t>
  </si>
  <si>
    <t>Servicios de limpieza general</t>
  </si>
  <si>
    <t>3-1-2-02-02-03-0006-004</t>
  </si>
  <si>
    <t>Servicios de mantenimiento y reparación de maquinaria y equipo de transporte</t>
  </si>
  <si>
    <t>3-1-2-02-02-03-0006-011</t>
  </si>
  <si>
    <t>Servicios de mantenimiento y reparación de ascensores y escaleras mecánicas</t>
  </si>
  <si>
    <t>3-1-2-02-02-04-0001-001</t>
  </si>
  <si>
    <t>Energía</t>
  </si>
  <si>
    <t>3-1-2-02-02-04-0001-002</t>
  </si>
  <si>
    <t>Acueducto y alcantarillado</t>
  </si>
  <si>
    <t>3-1-2-02-02-04-0001-003</t>
  </si>
  <si>
    <t>Aseo</t>
  </si>
  <si>
    <t>3-1-2-02-02-04-0001-004</t>
  </si>
  <si>
    <t>Gas</t>
  </si>
  <si>
    <t>3-1-2-02-02-07-0000-000</t>
  </si>
  <si>
    <t>Bienestar e incentivos</t>
  </si>
  <si>
    <t>3-1-2-02-02-08-0000-000</t>
  </si>
  <si>
    <t>Salud Ocupacional</t>
  </si>
  <si>
    <t>3-3-1-15-02-13-1048-132</t>
  </si>
  <si>
    <t>132 - Gestión para la ampliación y modernización de los servicios funerarios prestados en los cementerios de propiedad del Distrito Capital</t>
  </si>
  <si>
    <t>3-3-1-15-02-13-1109-130</t>
  </si>
  <si>
    <t>130 - Manejo integral de residuos sólidos en el Distrito Capital y la Región</t>
  </si>
  <si>
    <t>3-3-1-15-03-19-1045-148</t>
  </si>
  <si>
    <t>148 - Gestión para la eficiencia energética del servicio de alumbrado público</t>
  </si>
  <si>
    <t>3-3-1-15-07-42-1042-185</t>
  </si>
  <si>
    <t>185 - Fortalecimiento institucional en la gestión pública</t>
  </si>
  <si>
    <t>TOTALES</t>
  </si>
  <si>
    <t>Luz Amanda Camacho Sánchez</t>
  </si>
  <si>
    <t>Responsable de Presupuesto</t>
  </si>
  <si>
    <t>Ordenadora del Gasto</t>
  </si>
  <si>
    <t>(Original firmado)</t>
  </si>
  <si>
    <t>RUBRO PRESUPUESTAL</t>
  </si>
  <si>
    <t>PRESUPUESTO INICIAL
3</t>
  </si>
  <si>
    <t>MODIFICACIONES</t>
  </si>
  <si>
    <t>PRESUPUESTO DEFINITIVO
6 = 3 + 5</t>
  </si>
  <si>
    <t>RECAUDOS</t>
  </si>
  <si>
    <t>EJECUCIÓN PRESUP. %
9 = 8 / 6</t>
  </si>
  <si>
    <t>SALDO POR RECAUDAR
10 = 6 - 8</t>
  </si>
  <si>
    <t>RECURSOS RESERVAS
11</t>
  </si>
  <si>
    <t>RECAUDO ACUMULADO RECURSOS RESERVAS
12 = 8 + 11</t>
  </si>
  <si>
    <t>CODIGO 
1</t>
  </si>
  <si>
    <t>NOMBRE
2</t>
  </si>
  <si>
    <t>MES
(+/-)= 4</t>
  </si>
  <si>
    <t>ACUMULADO
5</t>
  </si>
  <si>
    <t>MES
7</t>
  </si>
  <si>
    <t>ACUMULADO
8</t>
  </si>
  <si>
    <t>2</t>
  </si>
  <si>
    <t>INGRESOS</t>
  </si>
  <si>
    <t>2-1</t>
  </si>
  <si>
    <t>INGRESOS CORRIENTES</t>
  </si>
  <si>
    <t>2-1-2</t>
  </si>
  <si>
    <t>NO TRIBUTARIOS</t>
  </si>
  <si>
    <t>2-1-2-04</t>
  </si>
  <si>
    <t>Multas sanciones e intereses moratorios</t>
  </si>
  <si>
    <t>2-1-2-04-01</t>
  </si>
  <si>
    <t>Multas</t>
  </si>
  <si>
    <t>2-1-2-04-01-09</t>
  </si>
  <si>
    <t>Multas no especificadas en otro númeral rentistico</t>
  </si>
  <si>
    <t>2-1-2-05</t>
  </si>
  <si>
    <t>Venta de bienes y servicios</t>
  </si>
  <si>
    <t>2-1-2-05-01</t>
  </si>
  <si>
    <t>Servicios para la comunidad, sociales y personas</t>
  </si>
  <si>
    <t>2-1-2-05-01-01</t>
  </si>
  <si>
    <t>Servicios de la administración pública y otros servicios prestados a la comunidad en general</t>
  </si>
  <si>
    <t>2-1-2-05-01-01-0001</t>
  </si>
  <si>
    <t>Servicios administrativos del Gobierno</t>
  </si>
  <si>
    <t>2-1-2-05-01-01-0001-002</t>
  </si>
  <si>
    <t>Servicios de alquiler o arrendamiento con o sin opción de compra relativos a bienes inmuebles propios o arrendados</t>
  </si>
  <si>
    <t>2-1-2-05-01-01-0001-003</t>
  </si>
  <si>
    <t>Servicios de oficinas centrales</t>
  </si>
  <si>
    <t>2-1-2-05-01-01-0001-004</t>
  </si>
  <si>
    <t>Servicios Funerarios, de Cremacion y sepultura</t>
  </si>
  <si>
    <t>RECURSOS DE CAPITAL</t>
  </si>
  <si>
    <t>RECURSOS DEL BALANCE</t>
  </si>
  <si>
    <t>Superávit fiscal</t>
  </si>
  <si>
    <t>2-4-3-02-02</t>
  </si>
  <si>
    <t>Superávit fiscal de ingresos de destinación específica</t>
  </si>
  <si>
    <t>Superávit fiscal no incorporado de vigencias anteriores</t>
  </si>
  <si>
    <t>2-4-3-03-02</t>
  </si>
  <si>
    <t>Superávit fiscal no incorporado de ingresos de destinación específica</t>
  </si>
  <si>
    <t>2-4-3-03-03</t>
  </si>
  <si>
    <t>Superávit fiscal no incorporado de ingresos de libre destinación</t>
  </si>
  <si>
    <t>2-4-5</t>
  </si>
  <si>
    <t>RENDIMIENTOS FINANCIEROS</t>
  </si>
  <si>
    <t>2-4-5-02</t>
  </si>
  <si>
    <t>Depósitos</t>
  </si>
  <si>
    <t>2-4-5-02-03</t>
  </si>
  <si>
    <t>Recursos propios con destinación específica</t>
  </si>
  <si>
    <t>2-4-5-02-04</t>
  </si>
  <si>
    <t>Recursos propios de libre destinación</t>
  </si>
  <si>
    <t>2-4-9</t>
  </si>
  <si>
    <t>REINTEGROS</t>
  </si>
  <si>
    <t>2-5-1</t>
  </si>
  <si>
    <t>2-5-1-01</t>
  </si>
  <si>
    <t>Vigencia</t>
  </si>
  <si>
    <t>Total Rentas e Ingresos</t>
  </si>
  <si>
    <t>APROPIACION</t>
  </si>
  <si>
    <t>TOTAL COMPROMISOS</t>
  </si>
  <si>
    <t>EJECUCIÓN PRESUP. %
11 = 10 / 8</t>
  </si>
  <si>
    <t>AUTORIZACION DE GIRO</t>
  </si>
  <si>
    <t>EJEC. AUT. GIRO %
14=(13/8)</t>
  </si>
  <si>
    <t>INICIAL
3</t>
  </si>
  <si>
    <t>VIGENTE
6 = (3 + 5)</t>
  </si>
  <si>
    <t>SUSPENSION</t>
  </si>
  <si>
    <t>DISPONIBLE</t>
  </si>
  <si>
    <t>MES</t>
  </si>
  <si>
    <t>ACUMULADO</t>
  </si>
  <si>
    <t>MES
12</t>
  </si>
  <si>
    <t>ACUMULADO
13</t>
  </si>
  <si>
    <t>CODIGO
1</t>
  </si>
  <si>
    <t>MES
4</t>
  </si>
  <si>
    <t>8= (6-7)</t>
  </si>
  <si>
    <t>3</t>
  </si>
  <si>
    <t>3-1</t>
  </si>
  <si>
    <t>3-1-1</t>
  </si>
  <si>
    <t>3-1-1-01</t>
  </si>
  <si>
    <t>3-1-1-01-01</t>
  </si>
  <si>
    <t>3-1-1-01-01-01</t>
  </si>
  <si>
    <t>3-1-1-01-01-01-0001</t>
  </si>
  <si>
    <t>3-1-1-01-01-01-0004</t>
  </si>
  <si>
    <t>3-1-1-01-01-01-0005</t>
  </si>
  <si>
    <t>3-1-1-01-01-01-0006</t>
  </si>
  <si>
    <t>3-1-1-01-01-01-0007</t>
  </si>
  <si>
    <t>3-1-1-01-01-01-0008</t>
  </si>
  <si>
    <t>3-1-1-01-01-01-0010</t>
  </si>
  <si>
    <t>3-1-1-01-01-01-0011</t>
  </si>
  <si>
    <t>3-1-1-01-01-02</t>
  </si>
  <si>
    <t>3-1-1-01-01-02-0001</t>
  </si>
  <si>
    <t>3-1-1-01-01-02-0002</t>
  </si>
  <si>
    <t>3-1-1-01-01-02-0003</t>
  </si>
  <si>
    <t>3-1-1-01-02</t>
  </si>
  <si>
    <t>3-1-1-01-02-01</t>
  </si>
  <si>
    <t>3-1-1-01-02-01-0001</t>
  </si>
  <si>
    <t>3-1-1-01-02-01-0002</t>
  </si>
  <si>
    <t>3-1-1-01-02-02</t>
  </si>
  <si>
    <t>3-1-1-01-02-02-0001</t>
  </si>
  <si>
    <t>3-1-1-01-02-02-0002</t>
  </si>
  <si>
    <t>3-1-1-01-02-03</t>
  </si>
  <si>
    <t>3-1-1-01-02-03-0001</t>
  </si>
  <si>
    <t>3-1-1-01-02-03-0002</t>
  </si>
  <si>
    <t>3-1-1-01-02-04</t>
  </si>
  <si>
    <t>3-1-1-01-02-04-0001</t>
  </si>
  <si>
    <t>3-1-1-01-02-05</t>
  </si>
  <si>
    <t>3-1-1-01-02-05-0001</t>
  </si>
  <si>
    <t>3-1-1-01-02-06</t>
  </si>
  <si>
    <t>3-1-1-01-02-06-0001</t>
  </si>
  <si>
    <t>3-1-1-01-02-07</t>
  </si>
  <si>
    <t>3-1-1-01-02-07-0001</t>
  </si>
  <si>
    <t>3-1-1-01-03</t>
  </si>
  <si>
    <t>3-1-1-01-03-01</t>
  </si>
  <si>
    <t>3-1-1-01-03-02</t>
  </si>
  <si>
    <t>3-1-1-01-03-05</t>
  </si>
  <si>
    <t>3-1-1-01-03-06</t>
  </si>
  <si>
    <t>3-1-2</t>
  </si>
  <si>
    <t>3-1-2-01</t>
  </si>
  <si>
    <t>3-1-2-01-01</t>
  </si>
  <si>
    <t>3-1-2-01-01-01</t>
  </si>
  <si>
    <t>3-1-2-01-01-01-0005</t>
  </si>
  <si>
    <t>3-1-2-02</t>
  </si>
  <si>
    <t>3-1-2-02-01</t>
  </si>
  <si>
    <t>3-1-2-02-01-01</t>
  </si>
  <si>
    <t>3-1-2-02-01-01-0004</t>
  </si>
  <si>
    <t>3-1-2-02-01-01-0006</t>
  </si>
  <si>
    <t>3-1-2-02-01-02</t>
  </si>
  <si>
    <t>3-1-2-02-01-02-0002</t>
  </si>
  <si>
    <t>3-1-2-02-01-02-0003</t>
  </si>
  <si>
    <t>3-1-2-02-01-02-0005</t>
  </si>
  <si>
    <t>3-1-2-02-01-02-0006</t>
  </si>
  <si>
    <t>3-1-2-02-01-02-0007</t>
  </si>
  <si>
    <t>3-1-2-02-01-02-0008</t>
  </si>
  <si>
    <t>3-1-2-02-01-03</t>
  </si>
  <si>
    <t>3-1-2-02-01-03-0002</t>
  </si>
  <si>
    <t>3-1-2-02-02</t>
  </si>
  <si>
    <t>3-1-2-02-02-01</t>
  </si>
  <si>
    <t>3-1-2-02-02-01-0002</t>
  </si>
  <si>
    <t>3-1-2-02-02-01-0006</t>
  </si>
  <si>
    <t>3-1-2-02-02-02</t>
  </si>
  <si>
    <t>3-1-2-02-02-02-0001</t>
  </si>
  <si>
    <t>3-1-2-02-02-02-0001-007</t>
  </si>
  <si>
    <t>3-1-2-02-02-02-0001-009</t>
  </si>
  <si>
    <t>3-1-2-02-02-02-0001-010</t>
  </si>
  <si>
    <t>3-1-2-02-02-02-0001-011</t>
  </si>
  <si>
    <t>3-1-2-02-02-02-0001-012</t>
  </si>
  <si>
    <t>3-1-2-02-02-02-0002</t>
  </si>
  <si>
    <t>3-1-2-02-02-03</t>
  </si>
  <si>
    <t>3-1-2-02-02-03-0002</t>
  </si>
  <si>
    <t>3-1-2-02-02-03-0002-001</t>
  </si>
  <si>
    <t>3-1-2-02-02-03-0002-002</t>
  </si>
  <si>
    <t>3-1-2-02-02-03-0003</t>
  </si>
  <si>
    <t>3-1-2-02-02-03-0003-006</t>
  </si>
  <si>
    <t>3-1-2-02-02-03-0004</t>
  </si>
  <si>
    <t>3-1-2-02-02-03-0005</t>
  </si>
  <si>
    <t>3-1-2-02-02-03-0006</t>
  </si>
  <si>
    <t>3-1-2-02-02-03-0006-005</t>
  </si>
  <si>
    <t>3-1-2-02-02-03-0006-012</t>
  </si>
  <si>
    <t>3-1-2-02-02-03-0007</t>
  </si>
  <si>
    <t>3-1-2-02-02-03-0007-002</t>
  </si>
  <si>
    <t>3-1-2-02-02-04</t>
  </si>
  <si>
    <t>3-1-2-02-02-04-0001</t>
  </si>
  <si>
    <t>3-1-2-02-02-05</t>
  </si>
  <si>
    <t>3-1-2-02-02-06</t>
  </si>
  <si>
    <t>3-1-2-02-02-07</t>
  </si>
  <si>
    <t>3-1-2-02-02-08</t>
  </si>
  <si>
    <t>3-1-5</t>
  </si>
  <si>
    <t>Gastos diversos</t>
  </si>
  <si>
    <t>3-1-5-01</t>
  </si>
  <si>
    <t>Tasas y derechos administrativos</t>
  </si>
  <si>
    <t>3-1-5-01-02</t>
  </si>
  <si>
    <t>Otras Tasas Y derechos no contempladas previamente</t>
  </si>
  <si>
    <t>3-1-5-01-02-04</t>
  </si>
  <si>
    <t>Multas y sanciones</t>
  </si>
  <si>
    <t>3-1-5-07</t>
  </si>
  <si>
    <t>3-1-5-07-01</t>
  </si>
  <si>
    <t>3-3</t>
  </si>
  <si>
    <t>3-3-1</t>
  </si>
  <si>
    <t>3-3-1-15</t>
  </si>
  <si>
    <t>3-3-1-15-02</t>
  </si>
  <si>
    <t>3-3-1-15-02-13</t>
  </si>
  <si>
    <t>3-3-1-15-02-13-1048</t>
  </si>
  <si>
    <t>3-3-1-15-02-13-1109</t>
  </si>
  <si>
    <t>3-3-1-15-03</t>
  </si>
  <si>
    <t>3-3-1-15-03-19</t>
  </si>
  <si>
    <t>3-3-1-15-03-19-1045</t>
  </si>
  <si>
    <t>3-3-1-15-07</t>
  </si>
  <si>
    <t>3-3-1-15-07-42</t>
  </si>
  <si>
    <t>3-3-1-15-07-42-1042</t>
  </si>
  <si>
    <t>SANDRA RUIZ MEDELLIN</t>
  </si>
  <si>
    <t>Recursos que respaldan las Reservas Constituidas1/</t>
  </si>
  <si>
    <t>Modificaciones2/</t>
  </si>
  <si>
    <t>Recursos que respaldan las Reservas Definitvas3/</t>
  </si>
  <si>
    <t>3-1-2-01-01-01-0003</t>
  </si>
  <si>
    <t>3-1-2-02-02-03-0003-001</t>
  </si>
  <si>
    <t>Maquinaria para uso general</t>
  </si>
  <si>
    <t>Servicios de consultori en administración y servicios de gestión; servicios de tecnologia de la información</t>
  </si>
  <si>
    <t>3-1-2-02-01-01-0005</t>
  </si>
  <si>
    <t>3-3-1-16</t>
  </si>
  <si>
    <t>3-3-1-16-01</t>
  </si>
  <si>
    <t>3-3-1-16-01-01</t>
  </si>
  <si>
    <t>3-3-1-16-01-01-7660</t>
  </si>
  <si>
    <t>3-3-1-16-02</t>
  </si>
  <si>
    <t>3-3-1-16-02-37</t>
  </si>
  <si>
    <t>3-3-1-16-02-37-7644</t>
  </si>
  <si>
    <t>3-3-1-16-02-38</t>
  </si>
  <si>
    <t>3-3-1-16-02-38-7569</t>
  </si>
  <si>
    <t>3-3-1-16-03</t>
  </si>
  <si>
    <t>3-3-1-16-03-45</t>
  </si>
  <si>
    <t>3-3-1-16-03-45-7652</t>
  </si>
  <si>
    <t>3-3-1-16-05</t>
  </si>
  <si>
    <t>3-3-1-16-05-56</t>
  </si>
  <si>
    <t>3-3-1-16-05-56-7628</t>
  </si>
  <si>
    <t>Artículos textiles (excepto prendas de vestir)</t>
  </si>
  <si>
    <t>Un Nuevo Contrato Social y Ambiental
para la Bogotá del Siglo XX</t>
  </si>
  <si>
    <t>Hacer un nuevo contrato social con igualdad de oportunidades para la inclusión social,
productiva y política</t>
  </si>
  <si>
    <t>Subsidios y transferencias para la equidad</t>
  </si>
  <si>
    <t>Mejoramiento Subvenciones y ayudas para dar acceso a los servicios funerarios del distrito destinadas a la población en condición de vulnerabilidad Bogotá</t>
  </si>
  <si>
    <t>Cambiar nuestros hábitos de vida para reverdecer a Bogotá y adaptarnos y mitigar la crisis climática</t>
  </si>
  <si>
    <t>Provisión y mejoramiento de servicios públicos</t>
  </si>
  <si>
    <t>Ampliación Gestión para la planeación, ampliación y revitalización de los servicios funerarios prestados en los cementerios de propiedad del distrito capital Bogotá</t>
  </si>
  <si>
    <t>Ecoeficiencia, reciclaje, manejo de residuos e inclusión de la población recicladora</t>
  </si>
  <si>
    <t>Transformación Gestión integral de residuos sólidos hacia una cultura de aprovechamiento y valorización de residuos en el distrito capital Bogotá</t>
  </si>
  <si>
    <t>Inspirar confianza y legitimidad para vivir sin miedo y ser epicentro de cultura ciudadana, paz y reconciliación</t>
  </si>
  <si>
    <t>Espacio público más seguro y construido colectivamente</t>
  </si>
  <si>
    <t>Fortalecimiento gestión para la eficiencia energética del servicio de alumbrado público Bogotá</t>
  </si>
  <si>
    <t>Construir Bogotá Región con gobierno abierto, transparente y ciudadanía consciente</t>
  </si>
  <si>
    <t>Gestión Pública Efectiva</t>
  </si>
  <si>
    <t>Fortalecimiento efectivo en la gestión institucional Bogotá</t>
  </si>
  <si>
    <t>Recaudo Mes
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</si>
</sst>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.00_);_(* \(#,##0.00\);_(* &quot;-&quot;??_);_(@_)"/>
    <numFmt numFmtId="165" formatCode="_([$€]* #,##0.00_);_([$€]* \(#,##0.00\);_([$€]* &quot;-&quot;??_);_(@_)"/>
    <numFmt numFmtId="166" formatCode="_(* #,##0_);_(* \(#,##0\);_(* &quot;-&quot;??_);_(@_)"/>
    <numFmt numFmtId="167" formatCode="#,##0_ ;\-#,##0\ "/>
    <numFmt numFmtId="168" formatCode="_-* #,##0.00_-;\-* #,##0.00_-;_-* &quot;-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16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" fontId="0" fillId="0" borderId="0" xfId="0" quotePrefix="1" applyNumberFormat="1"/>
    <xf numFmtId="0" fontId="2" fillId="0" borderId="0" xfId="0" applyFont="1"/>
    <xf numFmtId="0" fontId="0" fillId="0" borderId="0" xfId="0" quotePrefix="1"/>
    <xf numFmtId="9" fontId="1" fillId="0" borderId="0" xfId="1" applyFont="1"/>
    <xf numFmtId="0" fontId="2" fillId="3" borderId="1" xfId="0" applyFont="1" applyFill="1" applyBorder="1" applyAlignment="1">
      <alignment vertical="center"/>
    </xf>
    <xf numFmtId="0" fontId="2" fillId="0" borderId="0" xfId="0" quotePrefix="1" applyFont="1"/>
    <xf numFmtId="0" fontId="2" fillId="4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0" fillId="0" borderId="4" xfId="0" applyBorder="1"/>
    <xf numFmtId="10" fontId="0" fillId="0" borderId="0" xfId="1" applyNumberFormat="1" applyFont="1"/>
    <xf numFmtId="10" fontId="2" fillId="4" borderId="3" xfId="1" applyNumberFormat="1" applyFont="1" applyFill="1" applyBorder="1" applyAlignment="1">
      <alignment horizontal="center" vertical="center" wrapText="1"/>
    </xf>
    <xf numFmtId="10" fontId="2" fillId="5" borderId="3" xfId="1" applyNumberFormat="1" applyFont="1" applyFill="1" applyBorder="1" applyAlignment="1">
      <alignment horizontal="center" vertical="center" wrapText="1"/>
    </xf>
    <xf numFmtId="9" fontId="2" fillId="3" borderId="3" xfId="1" applyFont="1" applyFill="1" applyBorder="1" applyAlignment="1">
      <alignment horizontal="center" vertical="center" wrapText="1"/>
    </xf>
    <xf numFmtId="166" fontId="0" fillId="0" borderId="0" xfId="3" applyNumberFormat="1" applyFont="1"/>
    <xf numFmtId="166" fontId="2" fillId="3" borderId="2" xfId="3" applyNumberFormat="1" applyFont="1" applyFill="1" applyBorder="1" applyAlignment="1">
      <alignment horizontal="right" vertical="center" wrapText="1"/>
    </xf>
    <xf numFmtId="166" fontId="2" fillId="4" borderId="2" xfId="3" applyNumberFormat="1" applyFont="1" applyFill="1" applyBorder="1" applyAlignment="1">
      <alignment horizontal="right" vertical="center" wrapText="1"/>
    </xf>
    <xf numFmtId="166" fontId="2" fillId="5" borderId="2" xfId="3" applyNumberFormat="1" applyFont="1" applyFill="1" applyBorder="1" applyAlignment="1">
      <alignment horizontal="right" vertical="center" wrapText="1"/>
    </xf>
    <xf numFmtId="166" fontId="0" fillId="0" borderId="0" xfId="0" applyNumberFormat="1"/>
    <xf numFmtId="49" fontId="0" fillId="0" borderId="0" xfId="0" applyNumberFormat="1"/>
    <xf numFmtId="9" fontId="0" fillId="0" borderId="0" xfId="1" applyFont="1"/>
    <xf numFmtId="166" fontId="0" fillId="0" borderId="4" xfId="0" applyNumberFormat="1" applyBorder="1"/>
    <xf numFmtId="0" fontId="2" fillId="0" borderId="0" xfId="0" quotePrefix="1" applyFont="1" applyAlignment="1">
      <alignment horizontal="left"/>
    </xf>
    <xf numFmtId="0" fontId="2" fillId="2" borderId="2" xfId="0" quotePrefix="1" applyFont="1" applyFill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wrapText="1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/>
    <xf numFmtId="0" fontId="2" fillId="5" borderId="0" xfId="0" applyFont="1" applyFill="1" applyBorder="1" applyAlignment="1">
      <alignment vertical="center"/>
    </xf>
    <xf numFmtId="166" fontId="2" fillId="5" borderId="0" xfId="3" applyNumberFormat="1" applyFont="1" applyFill="1" applyBorder="1" applyAlignment="1">
      <alignment horizontal="right" vertical="center" wrapText="1"/>
    </xf>
    <xf numFmtId="166" fontId="2" fillId="5" borderId="6" xfId="3" applyNumberFormat="1" applyFont="1" applyFill="1" applyBorder="1" applyAlignment="1">
      <alignment horizontal="right" vertical="center" wrapText="1"/>
    </xf>
    <xf numFmtId="10" fontId="2" fillId="5" borderId="6" xfId="1" applyNumberFormat="1" applyFont="1" applyFill="1" applyBorder="1" applyAlignment="1">
      <alignment horizontal="center" vertical="center" wrapText="1"/>
    </xf>
    <xf numFmtId="0" fontId="2" fillId="0" borderId="7" xfId="0" applyFont="1" applyBorder="1"/>
    <xf numFmtId="41" fontId="0" fillId="0" borderId="7" xfId="4" applyFont="1" applyBorder="1"/>
    <xf numFmtId="9" fontId="0" fillId="0" borderId="7" xfId="1" applyFont="1" applyBorder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7" xfId="0" quotePrefix="1" applyFont="1" applyBorder="1" applyAlignment="1">
      <alignment horizontal="center" vertical="center" wrapText="1"/>
    </xf>
    <xf numFmtId="49" fontId="0" fillId="0" borderId="8" xfId="0" applyNumberFormat="1" applyBorder="1"/>
    <xf numFmtId="0" fontId="0" fillId="0" borderId="8" xfId="0" applyBorder="1"/>
    <xf numFmtId="167" fontId="0" fillId="0" borderId="8" xfId="4" applyNumberFormat="1" applyFont="1" applyBorder="1" applyAlignment="1">
      <alignment horizontal="right"/>
    </xf>
    <xf numFmtId="41" fontId="0" fillId="0" borderId="10" xfId="4" applyFont="1" applyBorder="1" applyAlignment="1">
      <alignment horizontal="right"/>
    </xf>
    <xf numFmtId="41" fontId="0" fillId="0" borderId="8" xfId="4" applyFont="1" applyBorder="1" applyAlignment="1">
      <alignment horizontal="right"/>
    </xf>
    <xf numFmtId="10" fontId="0" fillId="0" borderId="10" xfId="1" applyNumberFormat="1" applyFont="1" applyBorder="1" applyAlignment="1">
      <alignment horizontal="right"/>
    </xf>
    <xf numFmtId="168" fontId="0" fillId="0" borderId="10" xfId="4" applyNumberFormat="1" applyFont="1" applyBorder="1" applyAlignment="1">
      <alignment horizontal="right"/>
    </xf>
    <xf numFmtId="49" fontId="0" fillId="0" borderId="10" xfId="0" applyNumberFormat="1" applyBorder="1"/>
    <xf numFmtId="0" fontId="0" fillId="0" borderId="10" xfId="0" applyBorder="1"/>
    <xf numFmtId="167" fontId="0" fillId="0" borderId="10" xfId="4" applyNumberFormat="1" applyFont="1" applyBorder="1" applyAlignment="1">
      <alignment horizontal="right"/>
    </xf>
    <xf numFmtId="49" fontId="0" fillId="0" borderId="10" xfId="0" applyNumberFormat="1" applyBorder="1" applyAlignment="1">
      <alignment horizontal="left" vertical="top"/>
    </xf>
    <xf numFmtId="0" fontId="0" fillId="0" borderId="10" xfId="0" quotePrefix="1" applyBorder="1" applyAlignment="1">
      <alignment horizontal="left" wrapText="1"/>
    </xf>
    <xf numFmtId="0" fontId="0" fillId="0" borderId="10" xfId="0" applyBorder="1" applyAlignment="1">
      <alignment wrapText="1"/>
    </xf>
    <xf numFmtId="49" fontId="0" fillId="0" borderId="10" xfId="0" quotePrefix="1" applyNumberFormat="1" applyBorder="1" applyAlignment="1">
      <alignment horizontal="left"/>
    </xf>
    <xf numFmtId="0" fontId="0" fillId="0" borderId="11" xfId="0" applyBorder="1"/>
    <xf numFmtId="167" fontId="0" fillId="0" borderId="10" xfId="4" applyNumberFormat="1" applyFont="1" applyBorder="1"/>
    <xf numFmtId="49" fontId="0" fillId="0" borderId="12" xfId="0" applyNumberFormat="1" applyBorder="1"/>
    <xf numFmtId="0" fontId="0" fillId="0" borderId="13" xfId="0" applyBorder="1"/>
    <xf numFmtId="167" fontId="2" fillId="0" borderId="7" xfId="0" applyNumberFormat="1" applyFont="1" applyBorder="1"/>
    <xf numFmtId="10" fontId="2" fillId="0" borderId="7" xfId="1" applyNumberFormat="1" applyFont="1" applyBorder="1" applyAlignment="1">
      <alignment horizontal="right"/>
    </xf>
    <xf numFmtId="167" fontId="0" fillId="0" borderId="0" xfId="0" applyNumberFormat="1"/>
    <xf numFmtId="0" fontId="2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7" xfId="0" quotePrefix="1" applyFont="1" applyBorder="1" applyAlignment="1">
      <alignment horizontal="center" wrapText="1"/>
    </xf>
    <xf numFmtId="0" fontId="2" fillId="0" borderId="9" xfId="0" quotePrefix="1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8" xfId="0" applyFont="1" applyBorder="1"/>
    <xf numFmtId="41" fontId="2" fillId="0" borderId="8" xfId="4" applyFont="1" applyBorder="1"/>
    <xf numFmtId="41" fontId="2" fillId="0" borderId="10" xfId="4" applyFont="1" applyBorder="1"/>
    <xf numFmtId="41" fontId="2" fillId="0" borderId="9" xfId="4" applyFont="1" applyBorder="1"/>
    <xf numFmtId="41" fontId="0" fillId="6" borderId="10" xfId="4" applyFont="1" applyFill="1" applyBorder="1" applyAlignment="1">
      <alignment horizontal="right"/>
    </xf>
    <xf numFmtId="167" fontId="0" fillId="6" borderId="10" xfId="4" applyNumberFormat="1" applyFont="1" applyFill="1" applyBorder="1" applyAlignment="1">
      <alignment horizontal="right"/>
    </xf>
    <xf numFmtId="41" fontId="0" fillId="6" borderId="10" xfId="4" applyFont="1" applyFill="1" applyBorder="1"/>
    <xf numFmtId="168" fontId="2" fillId="0" borderId="8" xfId="4" applyNumberFormat="1" applyFont="1" applyBorder="1" applyAlignment="1">
      <alignment horizontal="right"/>
    </xf>
    <xf numFmtId="168" fontId="2" fillId="0" borderId="10" xfId="4" applyNumberFormat="1" applyFont="1" applyBorder="1" applyAlignment="1">
      <alignment horizontal="right"/>
    </xf>
    <xf numFmtId="168" fontId="2" fillId="0" borderId="9" xfId="4" applyNumberFormat="1" applyFont="1" applyBorder="1" applyAlignment="1">
      <alignment horizontal="right"/>
    </xf>
    <xf numFmtId="0" fontId="2" fillId="0" borderId="0" xfId="0" applyFont="1" applyBorder="1"/>
    <xf numFmtId="41" fontId="2" fillId="0" borderId="0" xfId="4" applyFont="1" applyBorder="1"/>
    <xf numFmtId="168" fontId="2" fillId="0" borderId="0" xfId="4" applyNumberFormat="1" applyFont="1" applyBorder="1" applyAlignment="1">
      <alignment horizontal="right"/>
    </xf>
    <xf numFmtId="41" fontId="0" fillId="0" borderId="0" xfId="4" applyFont="1"/>
    <xf numFmtId="0" fontId="2" fillId="0" borderId="9" xfId="0" applyFont="1" applyBorder="1" applyAlignment="1">
      <alignment horizontal="center" wrapText="1"/>
    </xf>
    <xf numFmtId="49" fontId="2" fillId="0" borderId="11" xfId="0" applyNumberFormat="1" applyFont="1" applyBorder="1"/>
    <xf numFmtId="49" fontId="2" fillId="0" borderId="11" xfId="0" quotePrefix="1" applyNumberFormat="1" applyFont="1" applyBorder="1" applyAlignment="1">
      <alignment horizontal="left"/>
    </xf>
    <xf numFmtId="0" fontId="2" fillId="0" borderId="11" xfId="0" applyFont="1" applyBorder="1"/>
    <xf numFmtId="0" fontId="2" fillId="0" borderId="13" xfId="0" applyFont="1" applyBorder="1"/>
    <xf numFmtId="41" fontId="0" fillId="7" borderId="10" xfId="4" applyFont="1" applyFill="1" applyBorder="1" applyAlignment="1">
      <alignment horizontal="right"/>
    </xf>
    <xf numFmtId="41" fontId="2" fillId="8" borderId="7" xfId="0" applyNumberFormat="1" applyFont="1" applyFill="1" applyBorder="1"/>
    <xf numFmtId="10" fontId="2" fillId="8" borderId="7" xfId="1" applyNumberFormat="1" applyFont="1" applyFill="1" applyBorder="1"/>
    <xf numFmtId="0" fontId="2" fillId="8" borderId="7" xfId="0" applyFont="1" applyFill="1" applyBorder="1" applyAlignment="1">
      <alignment horizontal="center"/>
    </xf>
    <xf numFmtId="0" fontId="2" fillId="8" borderId="7" xfId="0" applyFont="1" applyFill="1" applyBorder="1"/>
    <xf numFmtId="0" fontId="2" fillId="8" borderId="7" xfId="0" quotePrefix="1" applyFont="1" applyFill="1" applyBorder="1" applyAlignment="1">
      <alignment horizontal="left"/>
    </xf>
    <xf numFmtId="0" fontId="2" fillId="0" borderId="5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quotePrefix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/>
    </xf>
    <xf numFmtId="49" fontId="2" fillId="0" borderId="15" xfId="0" applyNumberFormat="1" applyFont="1" applyBorder="1" applyAlignment="1">
      <alignment horizontal="center"/>
    </xf>
    <xf numFmtId="0" fontId="2" fillId="0" borderId="0" xfId="0" quotePrefix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8" xfId="0" quotePrefix="1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9" xfId="0" quotePrefix="1" applyFont="1" applyBorder="1" applyAlignment="1">
      <alignment horizontal="center" wrapText="1"/>
    </xf>
    <xf numFmtId="0" fontId="2" fillId="0" borderId="12" xfId="0" quotePrefix="1" applyFont="1" applyBorder="1" applyAlignment="1">
      <alignment horizontal="center" wrapText="1"/>
    </xf>
    <xf numFmtId="0" fontId="2" fillId="0" borderId="18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8" borderId="7" xfId="0" applyFont="1" applyFill="1" applyBorder="1" applyAlignment="1">
      <alignment horizontal="center"/>
    </xf>
  </cellXfs>
  <cellStyles count="5">
    <cellStyle name="Euro" xfId="2" xr:uid="{00000000-0005-0000-0000-000000000000}"/>
    <cellStyle name="Millares" xfId="3" builtinId="3"/>
    <cellStyle name="Millares [0]" xfId="4" builtinId="6"/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ubillos/Documents/Trabajo/Jcubillos/Presupuesto/Presupuesto%202020/Febrero/Ejecuci&#243;n%20Presupuestal%20febrero%20d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tas e Ingresos feb 2020"/>
      <sheetName val="Gastos e invers. feb 2020"/>
      <sheetName val="rubros"/>
      <sheetName val="Ingresos reservas feb 2020"/>
      <sheetName val="Ejecución reservas feb 2020"/>
    </sheetNames>
    <sheetDataSet>
      <sheetData sheetId="0"/>
      <sheetData sheetId="1"/>
      <sheetData sheetId="2">
        <row r="1">
          <cell r="A1" t="str">
            <v>3</v>
          </cell>
          <cell r="B1" t="str">
            <v>GASTOS</v>
          </cell>
        </row>
        <row r="2">
          <cell r="A2" t="str">
            <v>3-1</v>
          </cell>
          <cell r="B2" t="str">
            <v>GASTOS DE FUNCIONAMIENTO</v>
          </cell>
        </row>
        <row r="3">
          <cell r="A3" t="str">
            <v>3-1-1</v>
          </cell>
          <cell r="B3" t="str">
            <v>Gastos de personal</v>
          </cell>
        </row>
        <row r="4">
          <cell r="A4" t="str">
            <v>3-1-1-01</v>
          </cell>
          <cell r="B4" t="str">
            <v>Planta de personal permanente</v>
          </cell>
        </row>
        <row r="5">
          <cell r="A5" t="str">
            <v>3-1-1-01-01</v>
          </cell>
          <cell r="B5" t="str">
            <v>Factores constitutivos de salario</v>
          </cell>
        </row>
        <row r="6">
          <cell r="A6" t="str">
            <v>3-1-1-01-01-01</v>
          </cell>
          <cell r="B6" t="str">
            <v>Factores salariales comunes</v>
          </cell>
        </row>
        <row r="7">
          <cell r="A7" t="str">
            <v>3-1-1-01-01-01-0001</v>
          </cell>
          <cell r="B7" t="str">
            <v>Sueldo básico</v>
          </cell>
        </row>
        <row r="8">
          <cell r="A8" t="str">
            <v>3-1-1-01-01-01-0004</v>
          </cell>
          <cell r="B8" t="str">
            <v>Gastos de representación</v>
          </cell>
        </row>
        <row r="9">
          <cell r="A9" t="str">
            <v>3-1-1-01-01-01-0005</v>
          </cell>
          <cell r="B9" t="str">
            <v>Horas Extras, Dominicales, Festivos, Recargo Nocturno y Trabajo Suplementario</v>
          </cell>
        </row>
        <row r="10">
          <cell r="A10" t="str">
            <v>3-1-1-01-01-01-0006</v>
          </cell>
          <cell r="B10" t="str">
            <v>Auxilio de transporte</v>
          </cell>
        </row>
        <row r="11">
          <cell r="A11" t="str">
            <v>3-1-1-01-01-01-0007</v>
          </cell>
          <cell r="B11" t="str">
            <v>Subsidio de alimentación</v>
          </cell>
        </row>
        <row r="12">
          <cell r="A12" t="str">
            <v>3-1-1-01-01-01-0008</v>
          </cell>
          <cell r="B12" t="str">
            <v>Bonificación por servicios prestados</v>
          </cell>
        </row>
        <row r="13">
          <cell r="A13" t="str">
            <v>3-1-1-01-01-01-0010</v>
          </cell>
          <cell r="B13" t="str">
            <v>Prima de navidad</v>
          </cell>
        </row>
        <row r="14">
          <cell r="A14" t="str">
            <v>3-1-1-01-01-01-0011</v>
          </cell>
          <cell r="B14" t="str">
            <v>Prima de vacaciones</v>
          </cell>
        </row>
        <row r="15">
          <cell r="A15" t="str">
            <v>3-1-1-01-01-02</v>
          </cell>
          <cell r="B15" t="str">
            <v>Factores salariales especiales</v>
          </cell>
        </row>
        <row r="16">
          <cell r="A16" t="str">
            <v>3-1-1-01-01-02-0001</v>
          </cell>
          <cell r="B16" t="str">
            <v>Prima de antigá dad</v>
          </cell>
        </row>
        <row r="17">
          <cell r="A17" t="str">
            <v>3-1-1-01-01-02-0002</v>
          </cell>
          <cell r="B17" t="str">
            <v>Prima Técnica</v>
          </cell>
        </row>
        <row r="18">
          <cell r="A18" t="str">
            <v>3-1-1-01-01-02-0003</v>
          </cell>
          <cell r="B18" t="str">
            <v>Prima Semestral</v>
          </cell>
        </row>
        <row r="19">
          <cell r="A19" t="str">
            <v>3-1-1-01-02</v>
          </cell>
          <cell r="B19" t="str">
            <v>Contribuciones inherentes a la nómina</v>
          </cell>
        </row>
        <row r="20">
          <cell r="A20" t="str">
            <v>3-1-1-01-02-01</v>
          </cell>
          <cell r="B20" t="str">
            <v>Aportes a la seguridad social en pensiones</v>
          </cell>
        </row>
        <row r="21">
          <cell r="A21" t="str">
            <v>3-1-1-01-02-01-0001</v>
          </cell>
          <cell r="B21" t="str">
            <v>Aportes a la seguridad social en pensiones públicas</v>
          </cell>
        </row>
        <row r="22">
          <cell r="A22" t="str">
            <v>3-1-1-01-02-01-0002</v>
          </cell>
          <cell r="B22" t="str">
            <v>Aportes a la seguridad social en pensiones privadas</v>
          </cell>
        </row>
        <row r="23">
          <cell r="A23" t="str">
            <v>3-1-1-01-02-02</v>
          </cell>
          <cell r="B23" t="str">
            <v>Aportes a la seguridad social en salud</v>
          </cell>
        </row>
        <row r="24">
          <cell r="A24" t="str">
            <v>3-1-1-01-02-02-0002</v>
          </cell>
          <cell r="B24" t="str">
            <v>Aportes a la seguridad social en salud privada</v>
          </cell>
        </row>
        <row r="25">
          <cell r="A25" t="str">
            <v>3-1-1-01-02-03</v>
          </cell>
          <cell r="B25" t="str">
            <v>Aportes de cesantías</v>
          </cell>
        </row>
        <row r="26">
          <cell r="A26" t="str">
            <v>3-1-1-01-02-03-0001</v>
          </cell>
          <cell r="B26" t="str">
            <v>Aportes de cesantías a fondos públicos</v>
          </cell>
        </row>
        <row r="27">
          <cell r="A27" t="str">
            <v>3-1-1-01-02-03-0002</v>
          </cell>
          <cell r="B27" t="str">
            <v>Aportes de cesantías a fondos privados</v>
          </cell>
        </row>
        <row r="28">
          <cell r="A28" t="str">
            <v>3-1-1-01-02-04</v>
          </cell>
          <cell r="B28" t="str">
            <v>Aportes a cajas de compensación familiar</v>
          </cell>
        </row>
        <row r="29">
          <cell r="A29" t="str">
            <v>3-1-1-01-02-04-0001</v>
          </cell>
          <cell r="B29" t="str">
            <v>Compensar</v>
          </cell>
        </row>
        <row r="30">
          <cell r="A30" t="str">
            <v>3-1-1-01-02-05</v>
          </cell>
          <cell r="B30" t="str">
            <v>Aportes generales al sistema de riesgos laborales</v>
          </cell>
        </row>
        <row r="31">
          <cell r="A31" t="str">
            <v>3-1-1-01-02-05-0001</v>
          </cell>
          <cell r="B31" t="str">
            <v>Aportes generales al sistema de riesgos laborales públicos</v>
          </cell>
        </row>
        <row r="32">
          <cell r="A32" t="str">
            <v>3-1-1-01-02-06</v>
          </cell>
          <cell r="B32" t="str">
            <v>Aportes al ICBF</v>
          </cell>
        </row>
        <row r="33">
          <cell r="A33" t="str">
            <v>3-1-1-01-02-06-0001</v>
          </cell>
          <cell r="B33" t="str">
            <v>Aportes al ICBF de funcionarios</v>
          </cell>
        </row>
        <row r="34">
          <cell r="A34" t="str">
            <v>3-1-1-01-02-07</v>
          </cell>
          <cell r="B34" t="str">
            <v>Aportes al SENA</v>
          </cell>
        </row>
        <row r="35">
          <cell r="A35" t="str">
            <v>3-1-1-01-02-07-0001</v>
          </cell>
          <cell r="B35" t="str">
            <v>Aportes al SENA de funcionarios</v>
          </cell>
        </row>
        <row r="36">
          <cell r="A36" t="str">
            <v>3-1-1-01-03</v>
          </cell>
          <cell r="B36" t="str">
            <v>Remuneraciones no constitutivas de factor salarial</v>
          </cell>
        </row>
        <row r="37">
          <cell r="A37" t="str">
            <v>3-1-1-01-03-01</v>
          </cell>
          <cell r="B37" t="str">
            <v>Indemnización por vacaciones</v>
          </cell>
        </row>
        <row r="38">
          <cell r="A38" t="str">
            <v>3-1-1-01-03-02</v>
          </cell>
          <cell r="B38" t="str">
            <v>Bonificación por recreación</v>
          </cell>
        </row>
        <row r="39">
          <cell r="A39" t="str">
            <v>3-1-1-01-03-05</v>
          </cell>
          <cell r="B39" t="str">
            <v>Reconocimiento por permanencia en el servicio público - Bogotá D.C.</v>
          </cell>
        </row>
        <row r="40">
          <cell r="A40" t="str">
            <v>3-1-1-01-03-06</v>
          </cell>
          <cell r="B40" t="str">
            <v>Prima Secretarial</v>
          </cell>
        </row>
        <row r="41">
          <cell r="A41" t="str">
            <v>3-1-1-02</v>
          </cell>
          <cell r="B41" t="str">
            <v>Personal supernumerario y temporal</v>
          </cell>
        </row>
        <row r="42">
          <cell r="A42" t="str">
            <v>3-1-1-02-02</v>
          </cell>
          <cell r="B42" t="str">
            <v>Contribuciones inherentes a la nómina</v>
          </cell>
        </row>
        <row r="43">
          <cell r="A43" t="str">
            <v>3-1-1-02-02-04</v>
          </cell>
          <cell r="B43" t="str">
            <v>Aportes a cajas de compensación familiar</v>
          </cell>
        </row>
        <row r="44">
          <cell r="A44" t="str">
            <v>3-1-1-02-02-04-0001</v>
          </cell>
          <cell r="B44" t="str">
            <v>Compensar</v>
          </cell>
        </row>
        <row r="45">
          <cell r="A45" t="str">
            <v>3-1-2</v>
          </cell>
          <cell r="B45" t="str">
            <v>Adquisición de bienes y servicios</v>
          </cell>
        </row>
        <row r="46">
          <cell r="A46" t="str">
            <v>3-1-2-02</v>
          </cell>
          <cell r="B46" t="str">
            <v>Adquisiciones diferentes de activos no financieros</v>
          </cell>
        </row>
        <row r="47">
          <cell r="A47" t="str">
            <v>3-1-2-02-01</v>
          </cell>
          <cell r="B47" t="str">
            <v>Materiales y suministros</v>
          </cell>
        </row>
        <row r="48">
          <cell r="A48" t="str">
            <v>3-1-2-02-01-01</v>
          </cell>
          <cell r="B48" t="str">
            <v>Productos alimenticios, bebidas y tabaco; textiles, prendas de vestir y productos de cuero</v>
          </cell>
        </row>
        <row r="49">
          <cell r="A49" t="str">
            <v>3-1-2-02-01-01-0004</v>
          </cell>
          <cell r="B49" t="str">
            <v>Bebidas</v>
          </cell>
        </row>
        <row r="50">
          <cell r="A50" t="str">
            <v>3-1-2-02-01-01-0005</v>
          </cell>
          <cell r="B50" t="str">
            <v>Artículos textiles (excepto prendas de vestir)</v>
          </cell>
        </row>
        <row r="51">
          <cell r="A51" t="str">
            <v>3-1-2-02-01-01-0006</v>
          </cell>
          <cell r="B51" t="str">
            <v>Dotación (prendas de vestir y calzado)</v>
          </cell>
        </row>
        <row r="52">
          <cell r="A52" t="str">
            <v>3-1-2-02-01-02</v>
          </cell>
          <cell r="B52" t="str">
            <v>Otros bienes transportables (excepto productos metálicos, maquinaria y equipo</v>
          </cell>
        </row>
        <row r="53">
          <cell r="A53" t="str">
            <v>3-1-2-02-01-02-0002</v>
          </cell>
          <cell r="B53" t="str">
            <v>Pasta o pulpa, papel y productos de papel; impresos y artículos relacionados</v>
          </cell>
        </row>
        <row r="54">
          <cell r="A54" t="str">
            <v>3-1-2-02-01-02-0003</v>
          </cell>
          <cell r="B54" t="str">
            <v>Productos de hornos de coque, de refinación de petróleo y combustible</v>
          </cell>
        </row>
        <row r="55">
          <cell r="A55" t="str">
            <v>3-1-2-02-01-02-0005</v>
          </cell>
          <cell r="B55" t="str">
            <v>Otros productos químicos; fibras artificiales (o fibras industriales hechas por el hombre)</v>
          </cell>
        </row>
        <row r="56">
          <cell r="A56" t="str">
            <v>3-1-2-02-01-02-0006</v>
          </cell>
          <cell r="B56" t="str">
            <v>Productos de caucho y plástico</v>
          </cell>
        </row>
        <row r="57">
          <cell r="A57" t="str">
            <v>3-1-2-02-01-02-0007</v>
          </cell>
          <cell r="B57" t="str">
            <v>Vidrio y productos de vidrio y otros productos no metálicos n.c.p.</v>
          </cell>
        </row>
        <row r="58">
          <cell r="A58" t="str">
            <v>3-1-2-02-01-02-0008</v>
          </cell>
          <cell r="B58" t="str">
            <v>Muebles; otros bienes transportables n.c.p.</v>
          </cell>
        </row>
        <row r="59">
          <cell r="A59" t="str">
            <v>3-1-2-02-01-03</v>
          </cell>
          <cell r="B59" t="str">
            <v>Productos metálicos</v>
          </cell>
        </row>
        <row r="60">
          <cell r="A60" t="str">
            <v>3-1-2-02-01-03-0002</v>
          </cell>
          <cell r="B60" t="str">
            <v>Productos metálicos elaborados (excepto maquinaria y equipo)</v>
          </cell>
        </row>
        <row r="61">
          <cell r="A61" t="str">
            <v>3-1-2-02-01-03-0005</v>
          </cell>
          <cell r="B61" t="str">
            <v>Maquinaria de oficina, contabilidad e informática</v>
          </cell>
        </row>
        <row r="62">
          <cell r="A62" t="str">
            <v>3-1-2-02-01-03-0008</v>
          </cell>
          <cell r="B62" t="str">
            <v>Aparatos médicos, instrumentos ópticos y de precisión, relojes</v>
          </cell>
        </row>
        <row r="63">
          <cell r="A63" t="str">
            <v>3-1-2-02-02</v>
          </cell>
          <cell r="B63" t="str">
            <v>Adquisición de servicios</v>
          </cell>
        </row>
        <row r="64">
          <cell r="A64" t="str">
            <v>3-1-2-02-02-01</v>
          </cell>
          <cell r="B64" t="str">
            <v>Servicios de venta y de distribución; alojamiento; servicios de suministro de comidas y bebidas; servicios de transporte; y servicios de distribución de electricidad, gas y agua</v>
          </cell>
        </row>
        <row r="65">
          <cell r="A65" t="str">
            <v>3-1-2-02-02-01-0006</v>
          </cell>
          <cell r="B65" t="str">
            <v>Servicios postales y de mensajería</v>
          </cell>
        </row>
        <row r="66">
          <cell r="A66" t="str">
            <v>3-1-2-02-02-01-0006-001</v>
          </cell>
          <cell r="B66" t="str">
            <v>Servicios de mensajería</v>
          </cell>
        </row>
        <row r="67">
          <cell r="A67" t="str">
            <v>3-1-2-02-02-02</v>
          </cell>
          <cell r="B67" t="str">
            <v>Servicios financieros y servicios conexos, servicios inmobiliarios y servicios de leasing</v>
          </cell>
        </row>
        <row r="68">
          <cell r="A68" t="str">
            <v>3-1-2-02-02-02-0001</v>
          </cell>
          <cell r="B68" t="str">
            <v>Servicios financieros y servicios conexos</v>
          </cell>
        </row>
        <row r="69">
          <cell r="A69" t="str">
            <v>3-1-2-02-02-02-0001-007</v>
          </cell>
          <cell r="B69" t="str">
            <v>Servicios de seguros de vehículos automotores</v>
          </cell>
        </row>
        <row r="70">
          <cell r="A70" t="str">
            <v>3-1-2-02-02-02-0001-008</v>
          </cell>
          <cell r="B70" t="str">
            <v>Servicios de seguros contra incendio, terremoto o sustracción</v>
          </cell>
        </row>
        <row r="71">
          <cell r="A71" t="str">
            <v>3-1-2-02-02-02-0001-009</v>
          </cell>
          <cell r="B71" t="str">
            <v>Servicios de seguros generales de responsabilidad civil</v>
          </cell>
        </row>
        <row r="72">
          <cell r="A72" t="str">
            <v>3-1-2-02-02-02-0001-010</v>
          </cell>
          <cell r="B72" t="str">
            <v>Servicios de seguro obligatorio de accidentes de tránsito (SOAT)</v>
          </cell>
        </row>
        <row r="73">
          <cell r="A73" t="str">
            <v>3-1-2-02-02-02-0001-011</v>
          </cell>
          <cell r="B73" t="str">
            <v>Servicios de administración de fondos de pensiones y cesantías</v>
          </cell>
        </row>
        <row r="74">
          <cell r="A74" t="str">
            <v>3-1-2-02-02-02-0001-012</v>
          </cell>
          <cell r="B74" t="str">
            <v>Otros servicios de seguros distintos de los seguros de vida n.c.p.</v>
          </cell>
        </row>
        <row r="75">
          <cell r="A75" t="str">
            <v>3-1-2-02-02-02-0002</v>
          </cell>
          <cell r="B75" t="str">
            <v>Servicios inmobiliarios</v>
          </cell>
        </row>
        <row r="76">
          <cell r="A76" t="str">
            <v>3-1-2-02-02-02-0002-001</v>
          </cell>
          <cell r="B76" t="str">
            <v>Servicios de alquiler o arrendamiento con o sin opción de compra relativos a bienes inmuebles no residenciales propios o arrendados</v>
          </cell>
        </row>
        <row r="77">
          <cell r="A77" t="str">
            <v>3-1-2-02-02-03</v>
          </cell>
          <cell r="B77" t="str">
            <v>Servicios prestados a las empresas y servicios de producción</v>
          </cell>
        </row>
        <row r="78">
          <cell r="A78" t="str">
            <v>3-1-2-02-02-03-0002</v>
          </cell>
          <cell r="B78" t="str">
            <v>Servicios jurídicos y contables</v>
          </cell>
        </row>
        <row r="79">
          <cell r="A79" t="str">
            <v>3-1-2-02-02-03-0002-001</v>
          </cell>
          <cell r="B79" t="str">
            <v>Servicios de documentación y certificación jurídica</v>
          </cell>
        </row>
        <row r="80">
          <cell r="A80" t="str">
            <v>3-1-2-02-02-03-0002-003</v>
          </cell>
          <cell r="B80" t="str">
            <v>Otros servicios jurídicos n.c.p.</v>
          </cell>
        </row>
        <row r="81">
          <cell r="A81" t="str">
            <v>3-1-2-02-02-03-0003</v>
          </cell>
          <cell r="B81" t="str">
            <v>Otros servicios profesionales, científicos y técnicos</v>
          </cell>
        </row>
        <row r="82">
          <cell r="A82" t="str">
            <v>3-1-2-02-02-03-0003-013</v>
          </cell>
          <cell r="B82" t="str">
            <v>Otros servicios profesionales y técnicos n.c.p.</v>
          </cell>
        </row>
        <row r="83">
          <cell r="A83" t="str">
            <v>3-1-2-02-02-03-0004</v>
          </cell>
          <cell r="B83" t="str">
            <v>Servicios de telecomunicaciones, transmisión y suministro de información</v>
          </cell>
        </row>
        <row r="84">
          <cell r="A84" t="str">
            <v>3-1-2-02-02-03-0004-001</v>
          </cell>
          <cell r="B84" t="str">
            <v>Servicios de telefonía fija</v>
          </cell>
        </row>
        <row r="85">
          <cell r="A85" t="str">
            <v>3-1-2-02-02-03-0004-002</v>
          </cell>
          <cell r="B85" t="str">
            <v>Servicios de telecomunicaciones móviles</v>
          </cell>
        </row>
        <row r="86">
          <cell r="A86" t="str">
            <v>3-1-2-02-02-03-0004-008</v>
          </cell>
          <cell r="B86" t="str">
            <v>Servicios de transmisión</v>
          </cell>
        </row>
        <row r="87">
          <cell r="A87" t="str">
            <v>3-1-2-02-02-03-0005</v>
          </cell>
          <cell r="B87" t="str">
            <v>Servicios de soporte</v>
          </cell>
        </row>
        <row r="88">
          <cell r="A88" t="str">
            <v>3-1-2-02-02-03-0005-001</v>
          </cell>
          <cell r="B88" t="str">
            <v>Servicios de protección (guardas de seguridad)</v>
          </cell>
        </row>
        <row r="89">
          <cell r="A89" t="str">
            <v>3-1-2-02-02-03-0005-002</v>
          </cell>
          <cell r="B89" t="str">
            <v>Servicios de limpieza general</v>
          </cell>
        </row>
        <row r="90">
          <cell r="A90" t="str">
            <v>3-1-2-02-02-03-0006</v>
          </cell>
          <cell r="B90" t="str">
            <v>Servicios de mantenimiento, reparación e instalación (excepto servicios de construcción)</v>
          </cell>
        </row>
        <row r="91">
          <cell r="A91" t="str">
            <v>3-1-2-02-02-03-0006-004</v>
          </cell>
          <cell r="B91" t="str">
            <v>Servicios de mantenimiento y reparación de maquinaria y equipo de transporte</v>
          </cell>
        </row>
        <row r="92">
          <cell r="A92" t="str">
            <v>3-1-2-02-02-03-0006-005</v>
          </cell>
          <cell r="B92" t="str">
            <v>Servicios de mantenimiento y reparación de otra maquinaria y otro equipo</v>
          </cell>
        </row>
        <row r="93">
          <cell r="A93" t="str">
            <v>3-1-2-02-02-03-0006-011</v>
          </cell>
          <cell r="B93" t="str">
            <v>Servicios de mantenimiento y reparación de ascensores y escaleras mecánicas</v>
          </cell>
        </row>
        <row r="94">
          <cell r="A94" t="str">
            <v>3-1-2-02-02-03-0006-012</v>
          </cell>
          <cell r="B94" t="str">
            <v>Servicios de reparación de otros bienes</v>
          </cell>
        </row>
        <row r="95">
          <cell r="A95" t="str">
            <v>3-1-2-02-02-03-0007</v>
          </cell>
          <cell r="B95" t="str">
            <v>Otros servicios de fabricación; servicios de edición, impresión y reproducción; servicios de recuperación de materiales</v>
          </cell>
        </row>
        <row r="96">
          <cell r="A96" t="str">
            <v>3-1-2-02-02-03-0007-002</v>
          </cell>
          <cell r="B96" t="str">
            <v>Servicios de impresión</v>
          </cell>
        </row>
        <row r="97">
          <cell r="A97" t="str">
            <v>3-1-2-02-02-04</v>
          </cell>
          <cell r="B97" t="str">
            <v>Servicios administrativos del Gobierno</v>
          </cell>
        </row>
        <row r="98">
          <cell r="A98" t="str">
            <v>3-1-2-02-02-04-0001</v>
          </cell>
          <cell r="B98" t="str">
            <v>Otros servicios públicos generales del Gobierno n.c.p.</v>
          </cell>
        </row>
        <row r="99">
          <cell r="A99" t="str">
            <v>3-1-2-02-02-04-0001-001</v>
          </cell>
          <cell r="B99" t="str">
            <v>Energía</v>
          </cell>
        </row>
        <row r="100">
          <cell r="A100" t="str">
            <v>3-1-2-02-02-04-0001-002</v>
          </cell>
          <cell r="B100" t="str">
            <v>Acueducto y alcantarillado</v>
          </cell>
        </row>
        <row r="101">
          <cell r="A101" t="str">
            <v>3-1-2-02-02-04-0001-003</v>
          </cell>
          <cell r="B101" t="str">
            <v>Aseo</v>
          </cell>
        </row>
        <row r="102">
          <cell r="A102" t="str">
            <v>3-1-2-02-02-04-0001-004</v>
          </cell>
          <cell r="B102" t="str">
            <v>Gas</v>
          </cell>
        </row>
        <row r="103">
          <cell r="A103" t="str">
            <v>3-1-2-02-02-05</v>
          </cell>
          <cell r="B103" t="str">
            <v>Viáticos y gastos de viaje</v>
          </cell>
        </row>
        <row r="104">
          <cell r="A104" t="str">
            <v>3-1-2-02-02-06</v>
          </cell>
          <cell r="B104" t="str">
            <v>Capacitación</v>
          </cell>
        </row>
        <row r="105">
          <cell r="A105" t="str">
            <v>3-1-2-02-02-07</v>
          </cell>
          <cell r="B105" t="str">
            <v>Bienestar e incentivos</v>
          </cell>
        </row>
        <row r="106">
          <cell r="A106" t="str">
            <v>3-1-2-02-02-08</v>
          </cell>
          <cell r="B106" t="str">
            <v>Salud Ocupacional</v>
          </cell>
        </row>
        <row r="107">
          <cell r="A107" t="str">
            <v>3-1-5</v>
          </cell>
          <cell r="B107" t="str">
            <v>Transferencias corrientes de funcionamiento</v>
          </cell>
        </row>
        <row r="108">
          <cell r="A108" t="str">
            <v>3-1-5-01</v>
          </cell>
          <cell r="B108" t="str">
            <v>Distrital</v>
          </cell>
        </row>
        <row r="109">
          <cell r="A109" t="str">
            <v>3-1-5-01-02</v>
          </cell>
          <cell r="B109" t="str">
            <v>A otras entidades del gobierno general</v>
          </cell>
        </row>
        <row r="110">
          <cell r="A110" t="str">
            <v>3-1-5-01-02-04</v>
          </cell>
          <cell r="B110" t="str">
            <v>Servicio de Alumbrado Público</v>
          </cell>
        </row>
        <row r="111">
          <cell r="A111" t="str">
            <v>3-1-5-07</v>
          </cell>
          <cell r="B111" t="str">
            <v>Sentencias y conciliaciones</v>
          </cell>
        </row>
        <row r="112">
          <cell r="A112" t="str">
            <v>3-1-5-07-01</v>
          </cell>
          <cell r="B112" t="str">
            <v>Sentencias</v>
          </cell>
        </row>
        <row r="113">
          <cell r="A113" t="str">
            <v>3-3</v>
          </cell>
          <cell r="B113" t="str">
            <v>INVERSIÓN</v>
          </cell>
        </row>
        <row r="114">
          <cell r="A114" t="str">
            <v>3-3-1</v>
          </cell>
          <cell r="B114" t="str">
            <v>DIRECTA</v>
          </cell>
        </row>
        <row r="115">
          <cell r="A115" t="str">
            <v>3-3-1-15</v>
          </cell>
          <cell r="B115" t="str">
            <v>Bogotá Mejor Para Todos</v>
          </cell>
        </row>
        <row r="116">
          <cell r="A116" t="str">
            <v>3-3-1-15-02</v>
          </cell>
          <cell r="B116" t="str">
            <v>Pilar Democracia urbana</v>
          </cell>
        </row>
        <row r="117">
          <cell r="A117" t="str">
            <v>3-3-1-15-02-13</v>
          </cell>
          <cell r="B117" t="str">
            <v>Infraestructura para el desarrollo del hábitat</v>
          </cell>
        </row>
        <row r="118">
          <cell r="A118" t="str">
            <v>3-3-1-15-02-13-1048</v>
          </cell>
          <cell r="B118" t="str">
            <v>Gestión para la ampliación y modernización de los servicios funerarios prestados en los cementerios de propiedad del Distrito Capital</v>
          </cell>
        </row>
        <row r="119">
          <cell r="A119" t="str">
            <v>3-3-1-15-02-13-1048-132</v>
          </cell>
          <cell r="B119" t="str">
            <v>Gestión para los servicios funerarios distritales</v>
          </cell>
        </row>
        <row r="120">
          <cell r="A120" t="str">
            <v>3-3-1-15-02-13-1109</v>
          </cell>
          <cell r="B120" t="str">
            <v>Manejo integral de residuos sólidos en el Distrito Capital y la Región</v>
          </cell>
        </row>
        <row r="121">
          <cell r="A121" t="str">
            <v>3-3-1-15-02-13-1109-130</v>
          </cell>
          <cell r="B121" t="str">
            <v>Gestión integral de residuos sólidos orientada al aprovechamiento</v>
          </cell>
        </row>
        <row r="122">
          <cell r="A122" t="str">
            <v>3-3-1-15-03</v>
          </cell>
          <cell r="B122" t="str">
            <v>Pilar Construcción de comunidad y cultura ciudadana</v>
          </cell>
        </row>
        <row r="123">
          <cell r="A123" t="str">
            <v>3-3-1-15-03-19</v>
          </cell>
          <cell r="B123" t="str">
            <v>Seguridad y convivencia para todos</v>
          </cell>
        </row>
        <row r="124">
          <cell r="A124" t="str">
            <v>3-3-1-15-03-19-1045</v>
          </cell>
          <cell r="B124" t="str">
            <v>Gestión para la eficiencia energética del servicio de alumbrado público</v>
          </cell>
        </row>
        <row r="125">
          <cell r="A125" t="str">
            <v>3-3-1-15-03-19-1045-148</v>
          </cell>
          <cell r="B125" t="str">
            <v>Seguridad y convivencia para Bogotá</v>
          </cell>
        </row>
        <row r="126">
          <cell r="A126" t="str">
            <v>3-3-1-15-07</v>
          </cell>
          <cell r="B126" t="str">
            <v>Eje transversal Gobierno legítimo, fortalecimiento local y eficiencia</v>
          </cell>
        </row>
        <row r="127">
          <cell r="A127" t="str">
            <v>3-3-1-15-07-42</v>
          </cell>
          <cell r="B127" t="str">
            <v>Transparencia, gestión pública y servicio a la ciudadanía</v>
          </cell>
        </row>
        <row r="128">
          <cell r="A128" t="str">
            <v>3-3-1-15-07-42-1042</v>
          </cell>
          <cell r="B128" t="str">
            <v>Fortalecimiento institucional en la gestión pública</v>
          </cell>
        </row>
        <row r="129">
          <cell r="A129" t="str">
            <v>3-3-1-15-07-42-1042-185</v>
          </cell>
          <cell r="B129" t="str">
            <v>Fortalecimiento a la gestión pública efectiva y eficiente</v>
          </cell>
        </row>
        <row r="130">
          <cell r="A130" t="str">
            <v>3</v>
          </cell>
          <cell r="B130" t="str">
            <v>GASTOS</v>
          </cell>
        </row>
        <row r="131">
          <cell r="A131" t="str">
            <v>3-1</v>
          </cell>
          <cell r="B131" t="str">
            <v>GASTOS DE FUNCIONAMIENTO</v>
          </cell>
        </row>
        <row r="132">
          <cell r="A132" t="str">
            <v>3-1-1</v>
          </cell>
          <cell r="B132" t="str">
            <v>Gastos de personal</v>
          </cell>
        </row>
        <row r="133">
          <cell r="A133" t="str">
            <v>3-1-1-01</v>
          </cell>
          <cell r="B133" t="str">
            <v>Planta de personal permanente</v>
          </cell>
        </row>
        <row r="134">
          <cell r="A134" t="str">
            <v>3-1-1-01-01</v>
          </cell>
          <cell r="B134" t="str">
            <v>Factores constitutivos de salario</v>
          </cell>
        </row>
        <row r="135">
          <cell r="A135" t="str">
            <v>3-1-1-01-01-01</v>
          </cell>
          <cell r="B135" t="str">
            <v>Factores salariales comunes</v>
          </cell>
        </row>
        <row r="136">
          <cell r="A136" t="str">
            <v>3-1-1-01-01-01-0001</v>
          </cell>
          <cell r="B136" t="str">
            <v>Sueldo b疽ico</v>
          </cell>
        </row>
        <row r="137">
          <cell r="A137" t="str">
            <v>3-1-1-01-01-01-0004</v>
          </cell>
          <cell r="B137" t="str">
            <v>Gastos de representación</v>
          </cell>
        </row>
        <row r="138">
          <cell r="A138" t="str">
            <v>3-1-1-01-01-01-0005</v>
          </cell>
          <cell r="B138" t="str">
            <v>Horas Extras, Dominicales, Festivos, Recargo Nocturno y Trabajo Suplementario</v>
          </cell>
        </row>
        <row r="139">
          <cell r="A139" t="str">
            <v>3-1-1-01-01-01-0006</v>
          </cell>
          <cell r="B139" t="str">
            <v>Auxilio de transporte</v>
          </cell>
        </row>
        <row r="140">
          <cell r="A140" t="str">
            <v>3-1-1-01-01-01-0007</v>
          </cell>
          <cell r="B140" t="str">
            <v>Subsidio de alimentación</v>
          </cell>
        </row>
        <row r="141">
          <cell r="A141" t="str">
            <v>3-1-1-01-01-01-0008</v>
          </cell>
          <cell r="B141" t="str">
            <v>Bonificación por servicios prestados</v>
          </cell>
        </row>
        <row r="142">
          <cell r="A142" t="str">
            <v>3-1-1-01-01-01-0010</v>
          </cell>
          <cell r="B142" t="str">
            <v>Prima de navidad</v>
          </cell>
        </row>
        <row r="143">
          <cell r="A143" t="str">
            <v>3-1-1-01-01-01-0011</v>
          </cell>
          <cell r="B143" t="str">
            <v>Prima de vacaciones</v>
          </cell>
        </row>
        <row r="144">
          <cell r="A144" t="str">
            <v>3-1-1-01-01-02</v>
          </cell>
          <cell r="B144" t="str">
            <v>Factores salariales especiales</v>
          </cell>
        </row>
        <row r="145">
          <cell r="A145" t="str">
            <v>3-1-1-01-01-02-0001</v>
          </cell>
          <cell r="B145" t="str">
            <v>Prima de antig・dad</v>
          </cell>
        </row>
        <row r="146">
          <cell r="A146" t="str">
            <v>3-1-1-01-01-02-0002</v>
          </cell>
          <cell r="B146" t="str">
            <v>Prima T馗nica</v>
          </cell>
        </row>
        <row r="147">
          <cell r="A147" t="str">
            <v>3-1-1-01-01-02-0003</v>
          </cell>
          <cell r="B147" t="str">
            <v>Prima Semestral</v>
          </cell>
        </row>
        <row r="148">
          <cell r="A148" t="str">
            <v>3-1-1-01-02</v>
          </cell>
          <cell r="B148" t="str">
            <v>Contribuciones inherentes a la nina</v>
          </cell>
        </row>
        <row r="149">
          <cell r="A149" t="str">
            <v>3-1-1-01-02-01</v>
          </cell>
          <cell r="B149" t="str">
            <v>Aportes a la seguridad social en pensiones</v>
          </cell>
        </row>
        <row r="150">
          <cell r="A150" t="str">
            <v>3-1-1-01-02-01-0001</v>
          </cell>
          <cell r="B150" t="str">
            <v>Aportes a la seguridad social en pensiones públicas</v>
          </cell>
        </row>
        <row r="151">
          <cell r="A151" t="str">
            <v>3-1-1-01-02-01-0002</v>
          </cell>
          <cell r="B151" t="str">
            <v>Aportes a la seguridad social en pensiones privadas</v>
          </cell>
        </row>
        <row r="152">
          <cell r="A152" t="str">
            <v>3-1-1-01-02-02</v>
          </cell>
          <cell r="B152" t="str">
            <v>Aportes a la seguridad social en salud</v>
          </cell>
        </row>
        <row r="153">
          <cell r="A153" t="str">
            <v>3-1-1-01-02-02-0001</v>
          </cell>
          <cell r="B153" t="str">
            <v>Aportes a la seguridad social en salud pública</v>
          </cell>
        </row>
        <row r="154">
          <cell r="A154" t="str">
            <v>3-1-1-01-02-02-0002</v>
          </cell>
          <cell r="B154" t="str">
            <v>Aportes a la seguridad social en salud privada</v>
          </cell>
        </row>
        <row r="155">
          <cell r="A155" t="str">
            <v>3-1-1-01-02-03</v>
          </cell>
          <cell r="B155" t="str">
            <v>Aportes de cesant僘s</v>
          </cell>
        </row>
        <row r="156">
          <cell r="A156" t="str">
            <v>3-1-1-01-02-03-0001</v>
          </cell>
          <cell r="B156" t="str">
            <v>Aportes de cesant僘s a fondos públicos</v>
          </cell>
        </row>
        <row r="157">
          <cell r="A157" t="str">
            <v>3-1-1-01-02-03-0002</v>
          </cell>
          <cell r="B157" t="str">
            <v>Aportes de cesant僘s a fondos privados</v>
          </cell>
        </row>
        <row r="158">
          <cell r="A158" t="str">
            <v>3-1-1-01-02-04</v>
          </cell>
          <cell r="B158" t="str">
            <v>Aportes a cajas de compensación familiar</v>
          </cell>
        </row>
        <row r="159">
          <cell r="A159" t="str">
            <v>3-1-1-01-02-04-0001</v>
          </cell>
          <cell r="B159" t="str">
            <v>Compensar</v>
          </cell>
        </row>
        <row r="160">
          <cell r="A160" t="str">
            <v>3-1-1-01-02-05</v>
          </cell>
          <cell r="B160" t="str">
            <v>Aportes generales al sistema de riesgos laborales</v>
          </cell>
        </row>
        <row r="161">
          <cell r="A161" t="str">
            <v>3-1-1-01-02-05-0001</v>
          </cell>
          <cell r="B161" t="str">
            <v>Aportes generales al sistema de riesgos laborales públicos</v>
          </cell>
        </row>
        <row r="162">
          <cell r="A162" t="str">
            <v>3-1-1-01-02-06</v>
          </cell>
          <cell r="B162" t="str">
            <v>Aportes al ICBF</v>
          </cell>
        </row>
        <row r="163">
          <cell r="A163" t="str">
            <v>3-1-1-01-02-06-0001</v>
          </cell>
          <cell r="B163" t="str">
            <v>Aportes al ICBF de funcionarios</v>
          </cell>
        </row>
        <row r="164">
          <cell r="A164" t="str">
            <v>3-1-1-01-02-07</v>
          </cell>
          <cell r="B164" t="str">
            <v>Aportes al SENA</v>
          </cell>
        </row>
        <row r="165">
          <cell r="A165" t="str">
            <v>3-1-1-01-02-07-0001</v>
          </cell>
          <cell r="B165" t="str">
            <v>Aportes al SENA de funcionarios</v>
          </cell>
        </row>
        <row r="166">
          <cell r="A166" t="str">
            <v>3-1-1-01-03</v>
          </cell>
          <cell r="B166" t="str">
            <v>Remuneraciones no constitutivas de factor salarial</v>
          </cell>
        </row>
        <row r="167">
          <cell r="A167" t="str">
            <v>3-1-1-01-03-01</v>
          </cell>
          <cell r="B167" t="str">
            <v>Indemnización por vacaciones</v>
          </cell>
        </row>
        <row r="168">
          <cell r="A168" t="str">
            <v>3-1-1-01-03-02</v>
          </cell>
          <cell r="B168" t="str">
            <v>Bonificación por recreación</v>
          </cell>
        </row>
        <row r="169">
          <cell r="A169" t="str">
            <v>3-1-1-01-03-05</v>
          </cell>
          <cell r="B169" t="str">
            <v>Reconocimiento por permanencia en el servicio público - Bogot・D.C.</v>
          </cell>
        </row>
        <row r="170">
          <cell r="A170" t="str">
            <v>3-1-1-01-03-06</v>
          </cell>
          <cell r="B170" t="str">
            <v>Prima Secretarial</v>
          </cell>
        </row>
        <row r="171">
          <cell r="A171" t="str">
            <v>3-1-2</v>
          </cell>
          <cell r="B171" t="str">
            <v>Adquisición de bienes y servicios</v>
          </cell>
        </row>
        <row r="172">
          <cell r="A172" t="str">
            <v>3-1-2-01</v>
          </cell>
          <cell r="B172" t="str">
            <v>Adquisición de activos no financieros</v>
          </cell>
        </row>
        <row r="173">
          <cell r="A173" t="str">
            <v>3-1-2-01-01</v>
          </cell>
          <cell r="B173" t="str">
            <v>Activos fijos</v>
          </cell>
        </row>
        <row r="174">
          <cell r="A174" t="str">
            <v>3-1-2-01-01-01</v>
          </cell>
          <cell r="B174" t="str">
            <v>Maquinaria y equipo</v>
          </cell>
        </row>
        <row r="175">
          <cell r="A175" t="str">
            <v>3-1-2-01-01-01-0005</v>
          </cell>
          <cell r="B175" t="str">
            <v>Maquinaria de oficina, contabilidad e informática</v>
          </cell>
        </row>
        <row r="176">
          <cell r="A176" t="str">
            <v>3-1-2-02</v>
          </cell>
          <cell r="B176" t="str">
            <v>Adquisiciones diferentes de activos no financieros</v>
          </cell>
        </row>
        <row r="177">
          <cell r="A177" t="str">
            <v>3-1-2-02-01</v>
          </cell>
          <cell r="B177" t="str">
            <v>Materiales y suministros</v>
          </cell>
        </row>
        <row r="178">
          <cell r="A178" t="str">
            <v>3-1-2-02-01-01</v>
          </cell>
          <cell r="B178" t="str">
            <v>Productos alimenticios, bebidas y tabaco; textiles, prendas de vestir y productos de cuero</v>
          </cell>
        </row>
        <row r="179">
          <cell r="A179" t="str">
            <v>3-1-2-02-01-01-0004</v>
          </cell>
          <cell r="B179" t="str">
            <v>Bebidas</v>
          </cell>
        </row>
        <row r="180">
          <cell r="A180" t="str">
            <v>3-1-2-02-01-01-0006</v>
          </cell>
          <cell r="B180" t="str">
            <v>Dotación (prendas de vestir y calzado)</v>
          </cell>
        </row>
        <row r="181">
          <cell r="A181" t="str">
            <v>3-1-2-02-01-02</v>
          </cell>
          <cell r="B181" t="str">
            <v>Otros bienes transportables (excepto productos met疝icos, maquinaria y equipo</v>
          </cell>
        </row>
        <row r="182">
          <cell r="A182" t="str">
            <v>3-1-2-02-01-02-0002</v>
          </cell>
          <cell r="B182" t="str">
            <v>Pasta o pulpa, papel y productos de papel; impresos y art兤ulos relacionados</v>
          </cell>
        </row>
        <row r="183">
          <cell r="A183" t="str">
            <v>3-1-2-02-01-02-0003</v>
          </cell>
          <cell r="B183" t="str">
            <v>Productos de hornos de coque, de refinación de petreo y combustible</v>
          </cell>
        </row>
        <row r="184">
          <cell r="A184" t="str">
            <v>3-1-2-02-01-02-0005</v>
          </cell>
          <cell r="B184" t="str">
            <v>Otros productos qu匇icos; fibras artificiales (o fibras industriales hechas por el hombre)</v>
          </cell>
        </row>
        <row r="185">
          <cell r="A185" t="str">
            <v>3-1-2-02-01-02-0006</v>
          </cell>
          <cell r="B185" t="str">
            <v>Productos de caucho y pl疽tico</v>
          </cell>
        </row>
        <row r="186">
          <cell r="A186" t="str">
            <v>3-1-2-02-01-02-0007</v>
          </cell>
          <cell r="B186" t="str">
            <v>Vidrio y productos de vidrio y otros productos no met疝icos n.c.p.</v>
          </cell>
        </row>
        <row r="187">
          <cell r="A187" t="str">
            <v>3-1-2-02-01-02-0008</v>
          </cell>
          <cell r="B187" t="str">
            <v>Muebles; otros bienes transportables n.c.p.</v>
          </cell>
        </row>
        <row r="188">
          <cell r="A188" t="str">
            <v>3-1-2-02-01-03</v>
          </cell>
          <cell r="B188" t="str">
            <v>Productos met疝icos</v>
          </cell>
        </row>
        <row r="189">
          <cell r="A189" t="str">
            <v>3-1-2-02-01-03-0002</v>
          </cell>
          <cell r="B189" t="str">
            <v>Productos met疝icos elaborados (excepto maquinaria y equipo)</v>
          </cell>
        </row>
        <row r="190">
          <cell r="A190" t="str">
            <v>3-1-2-02-02</v>
          </cell>
          <cell r="B190" t="str">
            <v>Adquisición de servicios</v>
          </cell>
        </row>
        <row r="191">
          <cell r="A191" t="str">
            <v>3-1-2-02-02-01</v>
          </cell>
          <cell r="B191" t="str">
            <v>Servicios de venta y de distribución; alojamiento; servicios de suministro de comidas y bebidas; servicios de transporte; y servicios de distribución de electricidad, gas y agua</v>
          </cell>
        </row>
        <row r="192">
          <cell r="A192" t="str">
            <v>3-1-2-02-02-01-0002</v>
          </cell>
          <cell r="B192" t="str">
            <v>Servicios de transporte de pasajeros</v>
          </cell>
        </row>
        <row r="193">
          <cell r="A193" t="str">
            <v>3-1-2-02-02-01-0006</v>
          </cell>
          <cell r="B193" t="str">
            <v>Servicios postales y de mensajer僘</v>
          </cell>
        </row>
        <row r="194">
          <cell r="A194" t="str">
            <v>3-1-2-02-02-01-0006-001</v>
          </cell>
          <cell r="B194" t="str">
            <v>Servicios de mensajer僘</v>
          </cell>
        </row>
        <row r="195">
          <cell r="A195" t="str">
            <v>3-1-2-02-02-02</v>
          </cell>
          <cell r="B195" t="str">
            <v>Servicios financieros y servicios conexos, servicios inmobiliarios y servicios de leasing</v>
          </cell>
        </row>
        <row r="196">
          <cell r="A196" t="str">
            <v>3-1-2-02-02-02-0001</v>
          </cell>
          <cell r="B196" t="str">
            <v>Servicios financieros y servicios conexos</v>
          </cell>
        </row>
        <row r="197">
          <cell r="A197" t="str">
            <v>3-1-2-02-02-02-0001-007</v>
          </cell>
          <cell r="B197" t="str">
            <v>Servicios de seguros de veh兤ulos automotores</v>
          </cell>
        </row>
        <row r="198">
          <cell r="A198" t="str">
            <v>3-1-2-02-02-02-0001-008</v>
          </cell>
          <cell r="B198" t="str">
            <v>Servicios de seguros contra incendio, terremoto o sustracción</v>
          </cell>
        </row>
        <row r="199">
          <cell r="A199" t="str">
            <v>3-1-2-02-02-02-0001-009</v>
          </cell>
          <cell r="B199" t="str">
            <v>Servicios de seguros generales de responsabilidad civil</v>
          </cell>
        </row>
        <row r="200">
          <cell r="A200" t="str">
            <v>3-1-2-02-02-02-0001-010</v>
          </cell>
          <cell r="B200" t="str">
            <v>Servicios de seguro obligatorio de accidentes de tr疣sito (SOAT)</v>
          </cell>
        </row>
        <row r="201">
          <cell r="A201" t="str">
            <v>3-1-2-02-02-02-0001-011</v>
          </cell>
          <cell r="B201" t="str">
            <v>Servicios de administración de fondos de pensiones y cesant僘s</v>
          </cell>
        </row>
        <row r="202">
          <cell r="A202" t="str">
            <v>3-1-2-02-02-02-0001-012</v>
          </cell>
          <cell r="B202" t="str">
            <v>Otros servicios de seguros distintos de los seguros de vida n.c.p.</v>
          </cell>
        </row>
        <row r="203">
          <cell r="A203" t="str">
            <v>3-1-2-02-02-02-0002</v>
          </cell>
          <cell r="B203" t="str">
            <v>Servicios inmobiliarios</v>
          </cell>
        </row>
        <row r="204">
          <cell r="A204" t="str">
            <v>3-1-2-02-02-02-0002-001</v>
          </cell>
          <cell r="B204" t="str">
            <v>Servicios de alquiler o arrendamiento con o sin opción de compra relativos a bienes inmuebles no residenciales propios o arrendados</v>
          </cell>
        </row>
        <row r="205">
          <cell r="A205" t="str">
            <v>3-1-2-02-02-03</v>
          </cell>
          <cell r="B205" t="str">
            <v>Servicios prestados a las empresas y servicios de producción</v>
          </cell>
        </row>
        <row r="206">
          <cell r="A206" t="str">
            <v>3-1-2-02-02-03-0002</v>
          </cell>
          <cell r="B206" t="str">
            <v>Servicios jur冝icos y contables</v>
          </cell>
        </row>
        <row r="207">
          <cell r="A207" t="str">
            <v>3-1-2-02-02-03-0002-001</v>
          </cell>
          <cell r="B207" t="str">
            <v>Servicios de documentación y certificación jur冝ica</v>
          </cell>
        </row>
        <row r="208">
          <cell r="A208" t="str">
            <v>3-1-2-02-02-03-0002-002</v>
          </cell>
          <cell r="B208" t="str">
            <v>Servicios de arbitraje y conciliación</v>
          </cell>
        </row>
        <row r="209">
          <cell r="A209" t="str">
            <v>3-1-2-02-02-03-0002-003</v>
          </cell>
          <cell r="B209" t="str">
            <v>Otros servicios jur冝icos n.c.p.</v>
          </cell>
        </row>
        <row r="210">
          <cell r="A210" t="str">
            <v>3-1-2-02-02-03-0003</v>
          </cell>
          <cell r="B210" t="str">
            <v>Otros servicios profesionales, cient凬icos y t馗nicos</v>
          </cell>
        </row>
        <row r="211">
          <cell r="A211" t="str">
            <v>3-1-2-02-02-03-0003-006</v>
          </cell>
          <cell r="B211" t="str">
            <v>Servicios de arquitectura, servicios de planeación urbana y ordenación del territorio; servicios de arquitectura paisajista</v>
          </cell>
        </row>
        <row r="212">
          <cell r="A212" t="str">
            <v>3-1-2-02-02-03-0003-013</v>
          </cell>
          <cell r="B212" t="str">
            <v>Otros servicios profesionales y t馗nicos n.c.p.</v>
          </cell>
        </row>
        <row r="213">
          <cell r="A213" t="str">
            <v>3-1-2-02-02-03-0004</v>
          </cell>
          <cell r="B213" t="str">
            <v>Servicios de telecomunicaciones, transmisión y suministro de información</v>
          </cell>
        </row>
        <row r="214">
          <cell r="A214" t="str">
            <v>3-1-2-02-02-03-0004-001</v>
          </cell>
          <cell r="B214" t="str">
            <v>Servicios de telefon僘 fija</v>
          </cell>
        </row>
        <row r="215">
          <cell r="A215" t="str">
            <v>3-1-2-02-02-03-0004-002</v>
          </cell>
          <cell r="B215" t="str">
            <v>Servicios de telecomunicaciones miles</v>
          </cell>
        </row>
        <row r="216">
          <cell r="A216" t="str">
            <v>3-1-2-02-02-03-0004-008</v>
          </cell>
          <cell r="B216" t="str">
            <v>Servicios de transmisión</v>
          </cell>
        </row>
        <row r="217">
          <cell r="A217" t="str">
            <v>3-1-2-02-02-03-0005</v>
          </cell>
          <cell r="B217" t="str">
            <v>Servicios de soporte</v>
          </cell>
        </row>
        <row r="218">
          <cell r="A218" t="str">
            <v>3-1-2-02-02-03-0005-001</v>
          </cell>
          <cell r="B218" t="str">
            <v>Servicios de protección (guardas de seguridad)</v>
          </cell>
        </row>
        <row r="219">
          <cell r="A219" t="str">
            <v>3-1-2-02-02-03-0005-002</v>
          </cell>
          <cell r="B219" t="str">
            <v>Servicios de limpieza general</v>
          </cell>
        </row>
        <row r="220">
          <cell r="A220" t="str">
            <v>3-1-2-02-02-03-0006</v>
          </cell>
          <cell r="B220" t="str">
            <v>Servicios de mantenimiento, reparación e instalación (excepto servicios de construcción)</v>
          </cell>
        </row>
        <row r="221">
          <cell r="A221" t="str">
            <v>3-1-2-02-02-03-0006-004</v>
          </cell>
          <cell r="B221" t="str">
            <v>Servicios de mantenimiento y reparación de maquinaria y equipo de transporte</v>
          </cell>
        </row>
        <row r="222">
          <cell r="A222" t="str">
            <v>3-1-2-02-02-03-0006-005</v>
          </cell>
          <cell r="B222" t="str">
            <v>Servicios de mantenimiento y reparación de otra maquinaria y otro equipo</v>
          </cell>
        </row>
        <row r="223">
          <cell r="A223" t="str">
            <v>3-1-2-02-02-03-0006-012</v>
          </cell>
          <cell r="B223" t="str">
            <v>Servicios de reparación de otros bienes</v>
          </cell>
        </row>
        <row r="224">
          <cell r="A224" t="str">
            <v>3-1-2-02-02-03-0007</v>
          </cell>
          <cell r="B224" t="str">
            <v>Otros servicios de fabricación; servicios de edición, impresión y reproducción; servicios de recuperación de materiales</v>
          </cell>
        </row>
        <row r="225">
          <cell r="A225" t="str">
            <v>3-1-2-02-02-03-0007-002</v>
          </cell>
          <cell r="B225" t="str">
            <v>Servicios de impresión</v>
          </cell>
        </row>
        <row r="226">
          <cell r="A226" t="str">
            <v>3-1-2-02-02-04</v>
          </cell>
          <cell r="B226" t="str">
            <v>Servicios administrativos del Gobierno</v>
          </cell>
        </row>
        <row r="227">
          <cell r="A227" t="str">
            <v>3-1-2-02-02-04-0001</v>
          </cell>
          <cell r="B227" t="str">
            <v>Otros servicios públicos generales del Gobierno n.c.p.</v>
          </cell>
        </row>
        <row r="228">
          <cell r="A228" t="str">
            <v>3-1-2-02-02-04-0001-001</v>
          </cell>
          <cell r="B228" t="str">
            <v>Energ僘</v>
          </cell>
        </row>
        <row r="229">
          <cell r="A229" t="str">
            <v>3-1-2-02-02-04-0001-002</v>
          </cell>
          <cell r="B229" t="str">
            <v>Acueducto y alcantarillado</v>
          </cell>
        </row>
        <row r="230">
          <cell r="A230" t="str">
            <v>3-1-2-02-02-04-0001-003</v>
          </cell>
          <cell r="B230" t="str">
            <v>Aseo</v>
          </cell>
        </row>
        <row r="231">
          <cell r="A231" t="str">
            <v>3-1-2-02-02-04-0001-004</v>
          </cell>
          <cell r="B231" t="str">
            <v>Gas</v>
          </cell>
        </row>
        <row r="232">
          <cell r="A232" t="str">
            <v>3-1-2-02-02-05</v>
          </cell>
          <cell r="B232" t="str">
            <v>Viáticos y gastos de viaje</v>
          </cell>
        </row>
        <row r="233">
          <cell r="A233" t="str">
            <v>3-1-2-02-02-06</v>
          </cell>
          <cell r="B233" t="str">
            <v>Capacitación</v>
          </cell>
        </row>
        <row r="234">
          <cell r="A234" t="str">
            <v>3-1-2-02-02-07</v>
          </cell>
          <cell r="B234" t="str">
            <v>Bienestar e incentivos</v>
          </cell>
        </row>
        <row r="235">
          <cell r="A235" t="str">
            <v>3-1-2-02-02-08</v>
          </cell>
          <cell r="B235" t="str">
            <v>Salud Ocupacional</v>
          </cell>
        </row>
        <row r="236">
          <cell r="A236" t="str">
            <v>3-1-5</v>
          </cell>
          <cell r="B236" t="str">
            <v>Transferencias corrientes de funcionamiento</v>
          </cell>
        </row>
        <row r="237">
          <cell r="A237" t="str">
            <v>3-1-5-01</v>
          </cell>
          <cell r="B237" t="str">
            <v>Distrital</v>
          </cell>
        </row>
        <row r="238">
          <cell r="A238" t="str">
            <v>3-1-5-01-02</v>
          </cell>
          <cell r="B238" t="str">
            <v>A otras entidades del gobierno general</v>
          </cell>
        </row>
        <row r="239">
          <cell r="A239" t="str">
            <v>3-1-5-01-02-04</v>
          </cell>
          <cell r="B239" t="str">
            <v>Servicio de Alumbrado Público</v>
          </cell>
        </row>
        <row r="240">
          <cell r="A240" t="str">
            <v>3-1-5-07</v>
          </cell>
          <cell r="B240" t="str">
            <v>Sentencias y conciliaciones</v>
          </cell>
        </row>
        <row r="241">
          <cell r="A241" t="str">
            <v>3-1-5-07-01</v>
          </cell>
          <cell r="B241" t="str">
            <v>Sentencias</v>
          </cell>
        </row>
        <row r="242">
          <cell r="A242" t="str">
            <v>3-3</v>
          </cell>
          <cell r="B242" t="str">
            <v>INVERSIﾓN</v>
          </cell>
        </row>
        <row r="243">
          <cell r="A243" t="str">
            <v>3-3-1</v>
          </cell>
          <cell r="B243" t="str">
            <v>DIRECTA</v>
          </cell>
        </row>
        <row r="244">
          <cell r="A244" t="str">
            <v>3-3-1-15</v>
          </cell>
          <cell r="B244" t="str">
            <v>Bogot・Mejor Para Todos</v>
          </cell>
        </row>
        <row r="245">
          <cell r="A245" t="str">
            <v>3-3-1-15-02</v>
          </cell>
          <cell r="B245" t="str">
            <v>Pilar Democracia urbana</v>
          </cell>
        </row>
        <row r="246">
          <cell r="A246" t="str">
            <v>3-3-1-15-02-13</v>
          </cell>
          <cell r="B246" t="str">
            <v>Infraestructura para el desarrollo del h畸itat</v>
          </cell>
        </row>
        <row r="247">
          <cell r="A247" t="str">
            <v>3-3-1-15-02-13-1048</v>
          </cell>
          <cell r="B247" t="str">
            <v>Gestión para la ampliación y modernización de los servicios funerarios prestados en los cementerios de propiedad del Distrito Capital</v>
          </cell>
        </row>
        <row r="248">
          <cell r="A248" t="str">
            <v>3-3-1-15-02-13-1048-132</v>
          </cell>
          <cell r="B248" t="str">
            <v>Gestión para los servicios funerarios distritales</v>
          </cell>
        </row>
        <row r="249">
          <cell r="A249" t="str">
            <v>3-3-1-15-02-13-1109</v>
          </cell>
          <cell r="B249" t="str">
            <v>Manejo integral de residuos sidos en el Distrito Capital y la Región</v>
          </cell>
        </row>
        <row r="250">
          <cell r="A250" t="str">
            <v>3-3-1-15-02-13-1109-130</v>
          </cell>
          <cell r="B250" t="str">
            <v>Gestión integral de residuos sidos orientada al aprovechamiento</v>
          </cell>
        </row>
        <row r="251">
          <cell r="A251" t="str">
            <v>3-3-1-15-03</v>
          </cell>
          <cell r="B251" t="str">
            <v>Pilar Construcción de comunidad y cultura ciudadana</v>
          </cell>
        </row>
        <row r="252">
          <cell r="A252" t="str">
            <v>3-3-1-15-03-19</v>
          </cell>
          <cell r="B252" t="str">
            <v>Seguridad y convivencia para todos</v>
          </cell>
        </row>
        <row r="253">
          <cell r="A253" t="str">
            <v>3-3-1-15-03-19-1045</v>
          </cell>
          <cell r="B253" t="str">
            <v>Gestión para la eficiencia energ騁ica del servicio de alumbrado público</v>
          </cell>
        </row>
        <row r="254">
          <cell r="A254" t="str">
            <v>3-3-1-15-03-19-1045-148</v>
          </cell>
          <cell r="B254" t="str">
            <v>Seguridad y convivencia para Bogot・</v>
          </cell>
        </row>
        <row r="255">
          <cell r="A255" t="str">
            <v>3-3-1-15-07</v>
          </cell>
          <cell r="B255" t="str">
            <v>Eje transversal Gobierno leg咜imo, fortalecimiento local y eficiencia</v>
          </cell>
        </row>
        <row r="256">
          <cell r="A256" t="str">
            <v>3-3-1-15-07-42</v>
          </cell>
          <cell r="B256" t="str">
            <v>Transparencia, gestión pública y servicio a la ciudadan僘</v>
          </cell>
        </row>
        <row r="257">
          <cell r="A257" t="str">
            <v>3-3-1-15-07-42-1042</v>
          </cell>
          <cell r="B257" t="str">
            <v>Fortalecimiento institucional en la gestión pública</v>
          </cell>
        </row>
        <row r="258">
          <cell r="A258" t="str">
            <v>3-3-1-15-07-42-1042-185</v>
          </cell>
          <cell r="B258" t="str">
            <v>Fortalecimiento a la gestión pública efectiva y eficiente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0"/>
  </sheetPr>
  <dimension ref="B2:J40"/>
  <sheetViews>
    <sheetView view="pageBreakPreview" zoomScale="70" zoomScaleNormal="100" zoomScaleSheetLayoutView="70" workbookViewId="0">
      <pane xSplit="6" ySplit="7" topLeftCell="G23" activePane="bottomRight" state="frozen"/>
      <selection pane="topRight" activeCell="G1" sqref="G1"/>
      <selection pane="bottomLeft" activeCell="A8" sqref="A8"/>
      <selection pane="bottomRight" activeCell="E37" sqref="E37"/>
    </sheetView>
  </sheetViews>
  <sheetFormatPr baseColWidth="10" defaultRowHeight="15" x14ac:dyDescent="0.25"/>
  <cols>
    <col min="1" max="1" width="4.7109375" customWidth="1"/>
    <col min="2" max="2" width="14" customWidth="1"/>
    <col min="3" max="3" width="70.140625" bestFit="1" customWidth="1"/>
    <col min="4" max="4" width="21.5703125" bestFit="1" customWidth="1"/>
    <col min="5" max="5" width="22.28515625" bestFit="1" customWidth="1"/>
    <col min="6" max="6" width="21.5703125" bestFit="1" customWidth="1"/>
    <col min="7" max="7" width="20.140625" customWidth="1"/>
    <col min="8" max="8" width="21.5703125" bestFit="1" customWidth="1"/>
    <col min="9" max="9" width="10" customWidth="1"/>
    <col min="12" max="12" width="12" bestFit="1" customWidth="1"/>
  </cols>
  <sheetData>
    <row r="2" spans="2:10" x14ac:dyDescent="0.25">
      <c r="B2" s="5" t="s">
        <v>1</v>
      </c>
    </row>
    <row r="3" spans="2:10" x14ac:dyDescent="0.25">
      <c r="B3" s="5" t="s">
        <v>2</v>
      </c>
    </row>
    <row r="4" spans="2:10" x14ac:dyDescent="0.25">
      <c r="B4" s="5" t="s">
        <v>49</v>
      </c>
    </row>
    <row r="5" spans="2:10" x14ac:dyDescent="0.25">
      <c r="B5" s="25" t="s">
        <v>53</v>
      </c>
      <c r="F5" t="s">
        <v>51</v>
      </c>
    </row>
    <row r="7" spans="2:10" ht="63.75" customHeight="1" x14ac:dyDescent="0.25">
      <c r="B7" s="1" t="s">
        <v>3</v>
      </c>
      <c r="C7" s="1" t="s">
        <v>0</v>
      </c>
      <c r="D7" s="2" t="s">
        <v>316</v>
      </c>
      <c r="E7" s="2" t="s">
        <v>317</v>
      </c>
      <c r="F7" s="2" t="s">
        <v>318</v>
      </c>
      <c r="G7" s="26" t="s">
        <v>355</v>
      </c>
      <c r="H7" s="3" t="s">
        <v>4</v>
      </c>
      <c r="I7" s="3" t="s">
        <v>5</v>
      </c>
    </row>
    <row r="8" spans="2:10" x14ac:dyDescent="0.25">
      <c r="B8" s="4" t="s">
        <v>6</v>
      </c>
      <c r="C8" s="5" t="s">
        <v>7</v>
      </c>
      <c r="D8" s="17">
        <v>37035203758</v>
      </c>
      <c r="E8" s="17">
        <v>0</v>
      </c>
      <c r="F8" s="17">
        <v>37035203758</v>
      </c>
      <c r="G8" s="17">
        <v>1260990694</v>
      </c>
      <c r="H8" s="17">
        <v>22480187713</v>
      </c>
      <c r="I8" s="7">
        <v>0.60699511361926928</v>
      </c>
      <c r="J8" s="23"/>
    </row>
    <row r="9" spans="2:10" x14ac:dyDescent="0.25">
      <c r="B9" s="6" t="s">
        <v>8</v>
      </c>
      <c r="C9" t="s">
        <v>9</v>
      </c>
      <c r="D9" s="17">
        <v>36071667513</v>
      </c>
      <c r="E9" s="17">
        <v>0</v>
      </c>
      <c r="F9" s="17">
        <v>36071667513</v>
      </c>
      <c r="G9" s="17">
        <v>1260990694</v>
      </c>
      <c r="H9" s="17">
        <v>21687354351</v>
      </c>
      <c r="I9" s="7">
        <v>0.60122960334960995</v>
      </c>
    </row>
    <row r="10" spans="2:10" x14ac:dyDescent="0.25">
      <c r="B10" s="6" t="s">
        <v>10</v>
      </c>
      <c r="C10" t="s">
        <v>11</v>
      </c>
      <c r="D10" s="17">
        <v>36071667513</v>
      </c>
      <c r="E10" s="17">
        <v>0</v>
      </c>
      <c r="F10" s="17">
        <v>36071667513</v>
      </c>
      <c r="G10" s="17">
        <v>1260990694</v>
      </c>
      <c r="H10" s="17">
        <v>21687354351</v>
      </c>
      <c r="I10" s="7">
        <v>0.60154645540661722</v>
      </c>
    </row>
    <row r="11" spans="2:10" x14ac:dyDescent="0.25">
      <c r="B11" s="6" t="s">
        <v>12</v>
      </c>
      <c r="C11" t="s">
        <v>13</v>
      </c>
      <c r="D11" s="17">
        <v>36052667514</v>
      </c>
      <c r="E11" s="17"/>
      <c r="F11" s="17">
        <v>36052667514</v>
      </c>
      <c r="G11" s="17">
        <v>1260990694</v>
      </c>
      <c r="H11" s="17">
        <v>21668354352</v>
      </c>
      <c r="I11" s="7">
        <v>0.60101944866037238</v>
      </c>
    </row>
    <row r="12" spans="2:10" ht="30" customHeight="1" x14ac:dyDescent="0.25">
      <c r="B12" s="6" t="s">
        <v>14</v>
      </c>
      <c r="C12" t="s">
        <v>15</v>
      </c>
      <c r="D12" s="17"/>
      <c r="E12" s="17"/>
      <c r="F12" s="17">
        <v>0</v>
      </c>
      <c r="G12" s="17"/>
      <c r="H12" s="17"/>
      <c r="I12" s="7">
        <v>0</v>
      </c>
    </row>
    <row r="13" spans="2:10" ht="20.25" customHeight="1" x14ac:dyDescent="0.25">
      <c r="B13" s="6" t="s">
        <v>16</v>
      </c>
      <c r="C13" t="s">
        <v>17</v>
      </c>
      <c r="D13" s="17"/>
      <c r="E13" s="17"/>
      <c r="F13" s="17">
        <v>0</v>
      </c>
      <c r="G13" s="17"/>
      <c r="H13" s="17"/>
      <c r="I13" s="7">
        <v>0</v>
      </c>
    </row>
    <row r="14" spans="2:10" ht="30.75" customHeight="1" x14ac:dyDescent="0.25">
      <c r="B14" s="6" t="s">
        <v>18</v>
      </c>
      <c r="C14" t="s">
        <v>19</v>
      </c>
      <c r="D14" s="17"/>
      <c r="E14" s="17"/>
      <c r="F14" s="17">
        <v>0</v>
      </c>
      <c r="G14" s="17"/>
      <c r="H14" s="17"/>
      <c r="I14" s="7">
        <v>0</v>
      </c>
    </row>
    <row r="15" spans="2:10" x14ac:dyDescent="0.25">
      <c r="B15" s="6" t="s">
        <v>20</v>
      </c>
      <c r="C15" t="s">
        <v>21</v>
      </c>
      <c r="D15" s="17">
        <v>18999999</v>
      </c>
      <c r="E15" s="17"/>
      <c r="F15" s="17">
        <v>18999999</v>
      </c>
      <c r="G15" s="17"/>
      <c r="H15" s="17">
        <v>18999999</v>
      </c>
      <c r="I15" s="7">
        <v>0</v>
      </c>
    </row>
    <row r="16" spans="2:10" x14ac:dyDescent="0.25">
      <c r="B16" s="6" t="s">
        <v>22</v>
      </c>
      <c r="C16" t="s">
        <v>23</v>
      </c>
      <c r="D16" s="17">
        <v>963536245</v>
      </c>
      <c r="E16" s="17">
        <v>0</v>
      </c>
      <c r="F16" s="17">
        <v>963536245</v>
      </c>
      <c r="G16" s="17"/>
      <c r="H16" s="17">
        <v>792833362</v>
      </c>
      <c r="I16" s="7">
        <v>0</v>
      </c>
    </row>
    <row r="17" spans="2:9" x14ac:dyDescent="0.25">
      <c r="B17" s="6" t="s">
        <v>24</v>
      </c>
      <c r="C17" t="s">
        <v>25</v>
      </c>
      <c r="D17" s="17">
        <v>781993682</v>
      </c>
      <c r="E17" s="17"/>
      <c r="F17" s="17">
        <v>781993682</v>
      </c>
      <c r="G17" s="17"/>
      <c r="H17" s="17">
        <v>205267322</v>
      </c>
      <c r="I17" s="7">
        <v>0</v>
      </c>
    </row>
    <row r="18" spans="2:9" x14ac:dyDescent="0.25">
      <c r="B18" s="6" t="s">
        <v>26</v>
      </c>
      <c r="C18" t="s">
        <v>27</v>
      </c>
      <c r="D18" s="17">
        <v>181542563</v>
      </c>
      <c r="E18" s="17"/>
      <c r="F18" s="17">
        <v>181542563</v>
      </c>
      <c r="G18" s="17"/>
      <c r="H18" s="17">
        <v>587566040</v>
      </c>
      <c r="I18" s="7">
        <v>0</v>
      </c>
    </row>
    <row r="19" spans="2:9" x14ac:dyDescent="0.25">
      <c r="B19" s="6" t="s">
        <v>28</v>
      </c>
      <c r="C19" t="s">
        <v>29</v>
      </c>
      <c r="D19" s="17"/>
      <c r="E19" s="17"/>
      <c r="F19" s="17">
        <v>0</v>
      </c>
      <c r="G19" s="17"/>
      <c r="H19" s="17"/>
      <c r="I19" s="7">
        <v>0</v>
      </c>
    </row>
    <row r="20" spans="2:9" x14ac:dyDescent="0.25">
      <c r="B20" s="6"/>
      <c r="D20" s="17"/>
      <c r="E20" s="17"/>
      <c r="F20" s="17"/>
      <c r="G20" s="17"/>
      <c r="H20" s="17"/>
    </row>
    <row r="21" spans="2:9" x14ac:dyDescent="0.25">
      <c r="B21" s="8" t="s">
        <v>30</v>
      </c>
      <c r="C21" s="8"/>
      <c r="D21" s="18">
        <v>37035203758</v>
      </c>
      <c r="E21" s="18">
        <v>0</v>
      </c>
      <c r="F21" s="18">
        <v>37035203758</v>
      </c>
      <c r="G21" s="18">
        <v>1260990694</v>
      </c>
      <c r="H21" s="18">
        <v>22480187713</v>
      </c>
      <c r="I21" s="16">
        <v>0.60699511361926928</v>
      </c>
    </row>
    <row r="22" spans="2:9" ht="16.5" customHeight="1" x14ac:dyDescent="0.25">
      <c r="B22" s="6"/>
      <c r="D22" s="17"/>
      <c r="E22" s="17"/>
      <c r="F22" s="17"/>
      <c r="G22" s="17"/>
      <c r="H22" s="17"/>
    </row>
    <row r="23" spans="2:9" x14ac:dyDescent="0.25">
      <c r="B23" s="9" t="s">
        <v>31</v>
      </c>
      <c r="C23" s="5" t="s">
        <v>32</v>
      </c>
      <c r="D23" s="17">
        <v>23233842739</v>
      </c>
      <c r="E23" s="17">
        <v>-349755951</v>
      </c>
      <c r="F23" s="17">
        <v>22884086788</v>
      </c>
      <c r="G23" s="17">
        <v>787343062</v>
      </c>
      <c r="H23" s="17">
        <v>18859321710</v>
      </c>
      <c r="I23" s="13">
        <v>0.8241238501109639</v>
      </c>
    </row>
    <row r="24" spans="2:9" x14ac:dyDescent="0.25">
      <c r="B24" t="s">
        <v>33</v>
      </c>
      <c r="C24" t="s">
        <v>34</v>
      </c>
      <c r="D24" s="17"/>
      <c r="E24" s="17"/>
      <c r="F24" s="17">
        <v>0</v>
      </c>
      <c r="G24" s="17"/>
      <c r="H24" s="17"/>
      <c r="I24" s="13">
        <v>0</v>
      </c>
    </row>
    <row r="25" spans="2:9" x14ac:dyDescent="0.25">
      <c r="B25" t="s">
        <v>48</v>
      </c>
      <c r="C25" t="s">
        <v>35</v>
      </c>
      <c r="D25" s="17">
        <v>23233842739</v>
      </c>
      <c r="E25" s="17">
        <v>-349755951</v>
      </c>
      <c r="F25" s="17">
        <v>22884086788</v>
      </c>
      <c r="G25" s="17">
        <v>787343062</v>
      </c>
      <c r="H25" s="17">
        <v>18859321710</v>
      </c>
      <c r="I25" s="13">
        <v>0.8241238501109639</v>
      </c>
    </row>
    <row r="26" spans="2:9" x14ac:dyDescent="0.25">
      <c r="B26" t="s">
        <v>36</v>
      </c>
      <c r="C26" t="s">
        <v>37</v>
      </c>
      <c r="D26" s="17">
        <v>23233842739</v>
      </c>
      <c r="E26" s="17">
        <v>-349755951</v>
      </c>
      <c r="F26" s="17">
        <v>22884086788</v>
      </c>
      <c r="G26" s="17">
        <v>787343062</v>
      </c>
      <c r="H26" s="17">
        <v>18859321710</v>
      </c>
      <c r="I26" s="13">
        <v>0.8241238501109639</v>
      </c>
    </row>
    <row r="27" spans="2:9" x14ac:dyDescent="0.25">
      <c r="B27" t="s">
        <v>38</v>
      </c>
      <c r="C27" t="s">
        <v>39</v>
      </c>
      <c r="D27" s="17"/>
      <c r="E27" s="17"/>
      <c r="F27" s="17">
        <v>0</v>
      </c>
      <c r="G27" s="17"/>
      <c r="H27" s="17"/>
      <c r="I27" s="13">
        <v>0</v>
      </c>
    </row>
    <row r="28" spans="2:9" x14ac:dyDescent="0.25">
      <c r="B28" t="s">
        <v>40</v>
      </c>
      <c r="C28" t="s">
        <v>41</v>
      </c>
      <c r="D28" s="17"/>
      <c r="E28" s="17"/>
      <c r="F28" s="17">
        <v>0</v>
      </c>
      <c r="G28" s="17"/>
      <c r="H28" s="17"/>
      <c r="I28" s="13">
        <v>0</v>
      </c>
    </row>
    <row r="29" spans="2:9" x14ac:dyDescent="0.25">
      <c r="B29" t="s">
        <v>42</v>
      </c>
      <c r="C29" t="s">
        <v>43</v>
      </c>
      <c r="D29" s="17"/>
      <c r="E29" s="17"/>
      <c r="F29" s="17">
        <v>0</v>
      </c>
      <c r="G29" s="17"/>
      <c r="H29" s="17"/>
      <c r="I29" s="13">
        <v>0</v>
      </c>
    </row>
    <row r="30" spans="2:9" x14ac:dyDescent="0.25">
      <c r="B30" t="s">
        <v>44</v>
      </c>
      <c r="C30" t="s">
        <v>45</v>
      </c>
      <c r="D30" s="17"/>
      <c r="E30" s="17"/>
      <c r="F30" s="17">
        <v>0</v>
      </c>
      <c r="G30" s="17"/>
      <c r="H30" s="17"/>
      <c r="I30" s="13">
        <v>0</v>
      </c>
    </row>
    <row r="31" spans="2:9" x14ac:dyDescent="0.25">
      <c r="D31" s="17"/>
      <c r="E31" s="17"/>
      <c r="F31" s="17"/>
      <c r="G31" s="17"/>
      <c r="H31" s="17"/>
    </row>
    <row r="32" spans="2:9" x14ac:dyDescent="0.25">
      <c r="B32" s="10" t="s">
        <v>30</v>
      </c>
      <c r="C32" s="10"/>
      <c r="D32" s="19">
        <v>23233842739</v>
      </c>
      <c r="E32" s="19">
        <v>-349755951</v>
      </c>
      <c r="F32" s="19">
        <v>22884086788</v>
      </c>
      <c r="G32" s="19">
        <v>787343062</v>
      </c>
      <c r="H32" s="19">
        <v>18859321710</v>
      </c>
      <c r="I32" s="14">
        <v>0.8241238501109639</v>
      </c>
    </row>
    <row r="33" spans="2:9" x14ac:dyDescent="0.25">
      <c r="D33" s="17"/>
      <c r="E33" s="17"/>
      <c r="F33" s="17"/>
      <c r="G33" s="17"/>
      <c r="H33" s="17"/>
    </row>
    <row r="34" spans="2:9" x14ac:dyDescent="0.25">
      <c r="B34" s="11" t="s">
        <v>46</v>
      </c>
      <c r="C34" s="11"/>
      <c r="D34" s="20">
        <v>60269046497</v>
      </c>
      <c r="E34" s="20">
        <v>-349755951</v>
      </c>
      <c r="F34" s="20">
        <v>59919290546</v>
      </c>
      <c r="G34" s="20">
        <v>2048333756</v>
      </c>
      <c r="H34" s="20">
        <v>41339509423</v>
      </c>
      <c r="I34" s="15">
        <v>0.68991987465645455</v>
      </c>
    </row>
    <row r="35" spans="2:9" x14ac:dyDescent="0.25">
      <c r="B35" s="31"/>
      <c r="C35" s="31"/>
      <c r="D35" s="32"/>
      <c r="E35" s="32"/>
      <c r="F35" s="32"/>
      <c r="G35" s="33"/>
      <c r="H35" s="33"/>
      <c r="I35" s="34"/>
    </row>
    <row r="36" spans="2:9" ht="45.75" customHeight="1" x14ac:dyDescent="0.25">
      <c r="C36" s="30"/>
      <c r="D36" s="21"/>
      <c r="G36" s="12"/>
      <c r="H36" s="24"/>
      <c r="I36" s="12"/>
    </row>
    <row r="37" spans="2:9" ht="16.899999999999999" customHeight="1" x14ac:dyDescent="0.25">
      <c r="C37" s="27" t="s">
        <v>54</v>
      </c>
      <c r="G37" s="92" t="s">
        <v>52</v>
      </c>
      <c r="H37" s="92"/>
      <c r="I37" s="92"/>
    </row>
    <row r="38" spans="2:9" ht="28.9" customHeight="1" x14ac:dyDescent="0.25">
      <c r="C38" s="28" t="s">
        <v>117</v>
      </c>
      <c r="G38" s="93" t="s">
        <v>50</v>
      </c>
      <c r="H38" s="93"/>
      <c r="I38" s="93"/>
    </row>
    <row r="40" spans="2:9" ht="17.25" x14ac:dyDescent="0.25">
      <c r="B40" t="s">
        <v>47</v>
      </c>
      <c r="F40" s="22"/>
    </row>
  </sheetData>
  <mergeCells count="2">
    <mergeCell ref="G37:I37"/>
    <mergeCell ref="G38:I38"/>
  </mergeCells>
  <printOptions horizontalCentered="1"/>
  <pageMargins left="0.82677165354330717" right="0.78740157480314965" top="0.62992125984251968" bottom="0.51181102362204722" header="0.31496062992125984" footer="0.31496062992125984"/>
  <pageSetup paperSize="14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12E13-40DA-4EB0-B93F-B141D5F6E905}">
  <sheetPr>
    <tabColor theme="0"/>
  </sheetPr>
  <dimension ref="A1:L36"/>
  <sheetViews>
    <sheetView zoomScale="77" zoomScaleNormal="77" workbookViewId="0">
      <pane xSplit="1" ySplit="2" topLeftCell="C3" activePane="bottomRight" state="frozen"/>
      <selection pane="topRight" activeCell="B1" sqref="B1"/>
      <selection pane="bottomLeft" activeCell="A3" sqref="A3"/>
      <selection pane="bottomRight" activeCell="J19" sqref="J19"/>
    </sheetView>
  </sheetViews>
  <sheetFormatPr baseColWidth="10" defaultRowHeight="15" x14ac:dyDescent="0.25"/>
  <cols>
    <col min="1" max="1" width="24.5703125" customWidth="1"/>
    <col min="2" max="2" width="50.140625" customWidth="1"/>
    <col min="3" max="3" width="17.5703125" customWidth="1"/>
    <col min="4" max="4" width="20.42578125" customWidth="1"/>
    <col min="5" max="5" width="16.28515625" customWidth="1"/>
    <col min="6" max="6" width="18" customWidth="1"/>
    <col min="7" max="7" width="17.5703125" customWidth="1"/>
    <col min="8" max="8" width="18.140625" customWidth="1"/>
    <col min="9" max="9" width="13.140625" customWidth="1"/>
    <col min="10" max="10" width="19.140625" customWidth="1"/>
    <col min="11" max="11" width="17.85546875" bestFit="1" customWidth="1"/>
    <col min="12" max="12" width="18.5703125" customWidth="1"/>
  </cols>
  <sheetData>
    <row r="1" spans="1:12" x14ac:dyDescent="0.25">
      <c r="A1" s="98" t="s">
        <v>120</v>
      </c>
      <c r="B1" s="98"/>
      <c r="C1" s="97" t="s">
        <v>121</v>
      </c>
      <c r="D1" s="97" t="s">
        <v>122</v>
      </c>
      <c r="E1" s="98"/>
      <c r="F1" s="97" t="s">
        <v>123</v>
      </c>
      <c r="G1" s="98" t="s">
        <v>124</v>
      </c>
      <c r="H1" s="98"/>
      <c r="I1" s="97" t="s">
        <v>125</v>
      </c>
      <c r="J1" s="95" t="s">
        <v>126</v>
      </c>
      <c r="K1" s="97" t="s">
        <v>127</v>
      </c>
      <c r="L1" s="97" t="s">
        <v>128</v>
      </c>
    </row>
    <row r="2" spans="1:12" ht="30" x14ac:dyDescent="0.25">
      <c r="A2" s="40" t="s">
        <v>129</v>
      </c>
      <c r="B2" s="40" t="s">
        <v>130</v>
      </c>
      <c r="C2" s="98"/>
      <c r="D2" s="40" t="s">
        <v>131</v>
      </c>
      <c r="E2" s="40" t="s">
        <v>132</v>
      </c>
      <c r="F2" s="98"/>
      <c r="G2" s="40" t="s">
        <v>133</v>
      </c>
      <c r="H2" s="40" t="s">
        <v>134</v>
      </c>
      <c r="I2" s="98"/>
      <c r="J2" s="96"/>
      <c r="K2" s="98"/>
      <c r="L2" s="98"/>
    </row>
    <row r="3" spans="1:12" x14ac:dyDescent="0.25">
      <c r="A3" s="41" t="s">
        <v>135</v>
      </c>
      <c r="B3" s="42" t="s">
        <v>136</v>
      </c>
      <c r="C3" s="43">
        <f>+C4+C16</f>
        <v>51332209000</v>
      </c>
      <c r="D3" s="44">
        <v>0</v>
      </c>
      <c r="E3" s="43">
        <f>+E4+E16</f>
        <v>0</v>
      </c>
      <c r="F3" s="43">
        <f>+F4+F16</f>
        <v>51332209000</v>
      </c>
      <c r="G3" s="45">
        <f>+G4+G16</f>
        <v>553099520</v>
      </c>
      <c r="H3" s="45">
        <f>+H4+H16</f>
        <v>45277611377</v>
      </c>
      <c r="I3" s="46">
        <f t="shared" ref="I3:I30" si="0">IF(ISERROR(H3/F3),0,H3/F3)</f>
        <v>0.88205070966262134</v>
      </c>
      <c r="J3" s="45">
        <f>+F3-H3</f>
        <v>6054597623</v>
      </c>
      <c r="K3" s="47">
        <v>0</v>
      </c>
      <c r="L3" s="45">
        <f>+L4+L16</f>
        <v>45277611377</v>
      </c>
    </row>
    <row r="4" spans="1:12" x14ac:dyDescent="0.25">
      <c r="A4" s="48" t="s">
        <v>137</v>
      </c>
      <c r="B4" s="49" t="s">
        <v>138</v>
      </c>
      <c r="C4" s="50">
        <f>+C5</f>
        <v>1847260000</v>
      </c>
      <c r="D4" s="44">
        <v>0</v>
      </c>
      <c r="E4" s="50">
        <f>+E5</f>
        <v>0</v>
      </c>
      <c r="F4" s="50">
        <f>+F5</f>
        <v>1847260000</v>
      </c>
      <c r="G4" s="44">
        <f>+G5</f>
        <v>324132698</v>
      </c>
      <c r="H4" s="44">
        <f>+H5</f>
        <v>4048968842</v>
      </c>
      <c r="I4" s="46">
        <f t="shared" si="0"/>
        <v>2.1918781557550102</v>
      </c>
      <c r="J4" s="44">
        <f>+F4-H4</f>
        <v>-2201708842</v>
      </c>
      <c r="K4" s="47">
        <v>0</v>
      </c>
      <c r="L4" s="44">
        <f>+L5</f>
        <v>4048968842</v>
      </c>
    </row>
    <row r="5" spans="1:12" x14ac:dyDescent="0.25">
      <c r="A5" s="48" t="s">
        <v>139</v>
      </c>
      <c r="B5" s="49" t="s">
        <v>140</v>
      </c>
      <c r="C5" s="50">
        <f>+C6+C9</f>
        <v>1847260000</v>
      </c>
      <c r="D5" s="44">
        <v>0</v>
      </c>
      <c r="E5" s="50">
        <f>+E6+E9</f>
        <v>0</v>
      </c>
      <c r="F5" s="50">
        <f>+F6+F9</f>
        <v>1847260000</v>
      </c>
      <c r="G5" s="44">
        <f>+G6+G9</f>
        <v>324132698</v>
      </c>
      <c r="H5" s="71">
        <f>+H6+H9</f>
        <v>4048968842</v>
      </c>
      <c r="I5" s="46">
        <f t="shared" si="0"/>
        <v>2.1918781557550102</v>
      </c>
      <c r="J5" s="44">
        <f t="shared" ref="J5:J29" si="1">+F5-H5</f>
        <v>-2201708842</v>
      </c>
      <c r="K5" s="47">
        <v>0</v>
      </c>
      <c r="L5" s="71">
        <f>+L6+L9</f>
        <v>4048968842</v>
      </c>
    </row>
    <row r="6" spans="1:12" x14ac:dyDescent="0.25">
      <c r="A6" s="48" t="s">
        <v>141</v>
      </c>
      <c r="B6" s="49" t="s">
        <v>142</v>
      </c>
      <c r="C6" s="44">
        <f>+C7</f>
        <v>0</v>
      </c>
      <c r="D6" s="44">
        <v>0</v>
      </c>
      <c r="E6" s="44">
        <v>0</v>
      </c>
      <c r="F6" s="44">
        <f t="shared" ref="F6:H7" si="2">+F7</f>
        <v>0</v>
      </c>
      <c r="G6" s="44">
        <f t="shared" si="2"/>
        <v>147000</v>
      </c>
      <c r="H6" s="44">
        <f t="shared" si="2"/>
        <v>4267000</v>
      </c>
      <c r="I6" s="46">
        <f t="shared" si="0"/>
        <v>0</v>
      </c>
      <c r="J6" s="44">
        <f t="shared" si="1"/>
        <v>-4267000</v>
      </c>
      <c r="K6" s="47">
        <v>0</v>
      </c>
      <c r="L6" s="44">
        <f t="shared" ref="L6:L7" si="3">+L7</f>
        <v>4267000</v>
      </c>
    </row>
    <row r="7" spans="1:12" x14ac:dyDescent="0.25">
      <c r="A7" s="48" t="s">
        <v>143</v>
      </c>
      <c r="B7" s="49" t="s">
        <v>144</v>
      </c>
      <c r="C7" s="44">
        <f>+C8</f>
        <v>0</v>
      </c>
      <c r="D7" s="44">
        <v>0</v>
      </c>
      <c r="E7" s="44">
        <v>0</v>
      </c>
      <c r="F7" s="44">
        <f t="shared" si="2"/>
        <v>0</v>
      </c>
      <c r="G7" s="44">
        <f t="shared" si="2"/>
        <v>147000</v>
      </c>
      <c r="H7" s="44">
        <f t="shared" si="2"/>
        <v>4267000</v>
      </c>
      <c r="I7" s="46">
        <f t="shared" si="0"/>
        <v>0</v>
      </c>
      <c r="J7" s="44">
        <f t="shared" si="1"/>
        <v>-4267000</v>
      </c>
      <c r="K7" s="47">
        <v>0</v>
      </c>
      <c r="L7" s="44">
        <f t="shared" si="3"/>
        <v>4267000</v>
      </c>
    </row>
    <row r="8" spans="1:12" x14ac:dyDescent="0.25">
      <c r="A8" s="48" t="s">
        <v>145</v>
      </c>
      <c r="B8" s="49" t="s">
        <v>146</v>
      </c>
      <c r="C8" s="86">
        <v>0</v>
      </c>
      <c r="D8" s="44">
        <v>0</v>
      </c>
      <c r="E8" s="44">
        <v>0</v>
      </c>
      <c r="F8" s="44">
        <f>+C8+E8</f>
        <v>0</v>
      </c>
      <c r="G8" s="86">
        <v>147000</v>
      </c>
      <c r="H8" s="86">
        <v>4267000</v>
      </c>
      <c r="I8" s="46">
        <f t="shared" si="0"/>
        <v>0</v>
      </c>
      <c r="J8" s="44">
        <f t="shared" si="1"/>
        <v>-4267000</v>
      </c>
      <c r="K8" s="47">
        <v>0</v>
      </c>
      <c r="L8" s="86">
        <v>4267000</v>
      </c>
    </row>
    <row r="9" spans="1:12" x14ac:dyDescent="0.25">
      <c r="A9" s="48" t="s">
        <v>147</v>
      </c>
      <c r="B9" s="49" t="s">
        <v>148</v>
      </c>
      <c r="C9" s="50">
        <f>+C10</f>
        <v>1847260000</v>
      </c>
      <c r="D9" s="44">
        <v>0</v>
      </c>
      <c r="E9" s="44">
        <v>0</v>
      </c>
      <c r="F9" s="50">
        <f t="shared" ref="F9:H11" si="4">+F10</f>
        <v>1847260000</v>
      </c>
      <c r="G9" s="71">
        <f t="shared" si="4"/>
        <v>323985698</v>
      </c>
      <c r="H9" s="71">
        <f t="shared" si="4"/>
        <v>4044701842</v>
      </c>
      <c r="I9" s="46">
        <f t="shared" si="0"/>
        <v>2.1895682481080088</v>
      </c>
      <c r="J9" s="44">
        <f t="shared" si="1"/>
        <v>-2197441842</v>
      </c>
      <c r="K9" s="47">
        <v>0</v>
      </c>
      <c r="L9" s="71">
        <f t="shared" ref="L9:L11" si="5">+L10</f>
        <v>4044701842</v>
      </c>
    </row>
    <row r="10" spans="1:12" x14ac:dyDescent="0.25">
      <c r="A10" s="48" t="s">
        <v>149</v>
      </c>
      <c r="B10" s="49" t="s">
        <v>150</v>
      </c>
      <c r="C10" s="50">
        <f>+C11</f>
        <v>1847260000</v>
      </c>
      <c r="D10" s="44">
        <v>0</v>
      </c>
      <c r="E10" s="44">
        <v>0</v>
      </c>
      <c r="F10" s="50">
        <f t="shared" si="4"/>
        <v>1847260000</v>
      </c>
      <c r="G10" s="44">
        <f t="shared" si="4"/>
        <v>323985698</v>
      </c>
      <c r="H10" s="44">
        <f t="shared" si="4"/>
        <v>4044701842</v>
      </c>
      <c r="I10" s="46">
        <f t="shared" si="0"/>
        <v>2.1895682481080088</v>
      </c>
      <c r="J10" s="44">
        <f t="shared" si="1"/>
        <v>-2197441842</v>
      </c>
      <c r="K10" s="47">
        <v>0</v>
      </c>
      <c r="L10" s="44">
        <f t="shared" si="5"/>
        <v>4044701842</v>
      </c>
    </row>
    <row r="11" spans="1:12" ht="30" x14ac:dyDescent="0.25">
      <c r="A11" s="51" t="s">
        <v>151</v>
      </c>
      <c r="B11" s="52" t="s">
        <v>152</v>
      </c>
      <c r="C11" s="50">
        <f>+C12</f>
        <v>1847260000</v>
      </c>
      <c r="D11" s="44">
        <v>0</v>
      </c>
      <c r="E11" s="44">
        <v>0</v>
      </c>
      <c r="F11" s="50">
        <f t="shared" si="4"/>
        <v>1847260000</v>
      </c>
      <c r="G11" s="44">
        <f t="shared" si="4"/>
        <v>323985698</v>
      </c>
      <c r="H11" s="44">
        <f t="shared" si="4"/>
        <v>4044701842</v>
      </c>
      <c r="I11" s="46">
        <f t="shared" si="0"/>
        <v>2.1895682481080088</v>
      </c>
      <c r="J11" s="44">
        <f t="shared" si="1"/>
        <v>-2197441842</v>
      </c>
      <c r="K11" s="47">
        <v>0</v>
      </c>
      <c r="L11" s="44">
        <f t="shared" si="5"/>
        <v>4044701842</v>
      </c>
    </row>
    <row r="12" spans="1:12" x14ac:dyDescent="0.25">
      <c r="A12" s="48" t="s">
        <v>153</v>
      </c>
      <c r="B12" s="49" t="s">
        <v>154</v>
      </c>
      <c r="C12" s="50">
        <f>+C13+C14+C15</f>
        <v>1847260000</v>
      </c>
      <c r="D12" s="44">
        <v>0</v>
      </c>
      <c r="E12" s="44">
        <v>0</v>
      </c>
      <c r="F12" s="50">
        <f>+F13+F14+F15</f>
        <v>1847260000</v>
      </c>
      <c r="G12" s="44">
        <f>+G13+G14+G15</f>
        <v>323985698</v>
      </c>
      <c r="H12" s="44">
        <f>+H13+H14+H15</f>
        <v>4044701842</v>
      </c>
      <c r="I12" s="46">
        <f t="shared" si="0"/>
        <v>2.1895682481080088</v>
      </c>
      <c r="J12" s="44">
        <f t="shared" si="1"/>
        <v>-2197441842</v>
      </c>
      <c r="K12" s="47">
        <v>0</v>
      </c>
      <c r="L12" s="44">
        <f>+L13+L14+L15</f>
        <v>4044701842</v>
      </c>
    </row>
    <row r="13" spans="1:12" ht="45" x14ac:dyDescent="0.25">
      <c r="A13" s="51" t="s">
        <v>155</v>
      </c>
      <c r="B13" s="53" t="s">
        <v>156</v>
      </c>
      <c r="C13" s="86">
        <v>64517000</v>
      </c>
      <c r="D13" s="44">
        <v>0</v>
      </c>
      <c r="E13" s="44">
        <v>0</v>
      </c>
      <c r="F13" s="44">
        <f>+C13+E13</f>
        <v>64517000</v>
      </c>
      <c r="G13" s="86">
        <v>608442</v>
      </c>
      <c r="H13" s="86">
        <v>16068933</v>
      </c>
      <c r="I13" s="46">
        <f t="shared" si="0"/>
        <v>0.24906509912116187</v>
      </c>
      <c r="J13" s="44">
        <f t="shared" si="1"/>
        <v>48448067</v>
      </c>
      <c r="K13" s="47">
        <v>0</v>
      </c>
      <c r="L13" s="86">
        <v>16068933</v>
      </c>
    </row>
    <row r="14" spans="1:12" x14ac:dyDescent="0.25">
      <c r="A14" s="48" t="s">
        <v>157</v>
      </c>
      <c r="B14" s="49" t="s">
        <v>158</v>
      </c>
      <c r="C14" s="86">
        <v>213580000</v>
      </c>
      <c r="D14" s="44">
        <v>0</v>
      </c>
      <c r="E14" s="44">
        <v>0</v>
      </c>
      <c r="F14" s="44">
        <f t="shared" ref="F14:F15" si="6">+C14+E14</f>
        <v>213580000</v>
      </c>
      <c r="G14" s="86">
        <v>0</v>
      </c>
      <c r="H14" s="86">
        <v>2858821564</v>
      </c>
      <c r="I14" s="46">
        <f t="shared" si="0"/>
        <v>13.38524938664669</v>
      </c>
      <c r="J14" s="44">
        <f t="shared" si="1"/>
        <v>-2645241564</v>
      </c>
      <c r="K14" s="47">
        <v>0</v>
      </c>
      <c r="L14" s="86">
        <v>2858821564</v>
      </c>
    </row>
    <row r="15" spans="1:12" x14ac:dyDescent="0.25">
      <c r="A15" s="48" t="s">
        <v>159</v>
      </c>
      <c r="B15" s="49" t="s">
        <v>160</v>
      </c>
      <c r="C15" s="86">
        <v>1569163000</v>
      </c>
      <c r="D15" s="44">
        <v>0</v>
      </c>
      <c r="E15" s="44">
        <v>0</v>
      </c>
      <c r="F15" s="44">
        <f t="shared" si="6"/>
        <v>1569163000</v>
      </c>
      <c r="G15" s="86">
        <v>323377256</v>
      </c>
      <c r="H15" s="86">
        <v>1169811345</v>
      </c>
      <c r="I15" s="46">
        <f>IF(ISERROR(H15/F15),0,H15/F15)</f>
        <v>0.74550020934727623</v>
      </c>
      <c r="J15" s="44">
        <f>+F15-H15</f>
        <v>399351655</v>
      </c>
      <c r="K15" s="47">
        <v>0</v>
      </c>
      <c r="L15" s="86">
        <v>1169811345</v>
      </c>
    </row>
    <row r="16" spans="1:12" x14ac:dyDescent="0.25">
      <c r="A16" s="48" t="s">
        <v>6</v>
      </c>
      <c r="B16" s="49" t="s">
        <v>161</v>
      </c>
      <c r="C16" s="44">
        <f>+C17+C23+C27</f>
        <v>49484949000</v>
      </c>
      <c r="D16" s="44">
        <v>0</v>
      </c>
      <c r="E16" s="44">
        <v>0</v>
      </c>
      <c r="F16" s="44">
        <f>+F17+F23+F27</f>
        <v>49484949000</v>
      </c>
      <c r="G16" s="44">
        <f>+G17+G23+G27</f>
        <v>228966822</v>
      </c>
      <c r="H16" s="44">
        <f>+H17+H23+H27</f>
        <v>41228642535</v>
      </c>
      <c r="I16" s="46">
        <f t="shared" si="0"/>
        <v>0.83315519906871072</v>
      </c>
      <c r="J16" s="44">
        <f t="shared" si="1"/>
        <v>8256306465</v>
      </c>
      <c r="K16" s="47">
        <v>0</v>
      </c>
      <c r="L16" s="44">
        <f>+L17+L23+L27</f>
        <v>41228642535</v>
      </c>
    </row>
    <row r="17" spans="1:12" x14ac:dyDescent="0.25">
      <c r="A17" s="48" t="s">
        <v>22</v>
      </c>
      <c r="B17" s="49" t="s">
        <v>162</v>
      </c>
      <c r="C17" s="50">
        <f>+C18+C20</f>
        <v>45234949000</v>
      </c>
      <c r="D17" s="44">
        <v>0</v>
      </c>
      <c r="E17" s="44">
        <v>0</v>
      </c>
      <c r="F17" s="50">
        <f>+F18+F20</f>
        <v>45234949000</v>
      </c>
      <c r="G17" s="71">
        <f>+G18+G20</f>
        <v>0</v>
      </c>
      <c r="H17" s="71">
        <f>+H18+H20</f>
        <v>38305915916</v>
      </c>
      <c r="I17" s="46">
        <f t="shared" si="0"/>
        <v>0.84682124690800464</v>
      </c>
      <c r="J17" s="44">
        <f t="shared" si="1"/>
        <v>6929033084</v>
      </c>
      <c r="K17" s="47">
        <v>0</v>
      </c>
      <c r="L17" s="71">
        <f>+L18+L20</f>
        <v>38305915916</v>
      </c>
    </row>
    <row r="18" spans="1:12" x14ac:dyDescent="0.25">
      <c r="A18" s="48" t="s">
        <v>26</v>
      </c>
      <c r="B18" s="49" t="s">
        <v>163</v>
      </c>
      <c r="C18" s="50">
        <f>+C19</f>
        <v>33198401000</v>
      </c>
      <c r="D18" s="44">
        <v>0</v>
      </c>
      <c r="E18" s="44">
        <v>0</v>
      </c>
      <c r="F18" s="50">
        <f>+F19</f>
        <v>33198401000</v>
      </c>
      <c r="G18" s="44">
        <f>+G19</f>
        <v>0</v>
      </c>
      <c r="H18" s="44">
        <f>+H19</f>
        <v>33198401000</v>
      </c>
      <c r="I18" s="46">
        <f t="shared" si="0"/>
        <v>1</v>
      </c>
      <c r="J18" s="44">
        <f t="shared" si="1"/>
        <v>0</v>
      </c>
      <c r="K18" s="47">
        <v>0</v>
      </c>
      <c r="L18" s="44">
        <f>+L19</f>
        <v>33198401000</v>
      </c>
    </row>
    <row r="19" spans="1:12" x14ac:dyDescent="0.25">
      <c r="A19" s="48" t="s">
        <v>164</v>
      </c>
      <c r="B19" s="49" t="s">
        <v>165</v>
      </c>
      <c r="C19" s="86">
        <v>33198401000</v>
      </c>
      <c r="D19" s="44">
        <v>0</v>
      </c>
      <c r="E19" s="44">
        <v>0</v>
      </c>
      <c r="F19" s="44">
        <f t="shared" ref="F19" si="7">+C19+E19</f>
        <v>33198401000</v>
      </c>
      <c r="G19" s="86">
        <v>0</v>
      </c>
      <c r="H19" s="86">
        <v>33198401000</v>
      </c>
      <c r="I19" s="46">
        <f t="shared" si="0"/>
        <v>1</v>
      </c>
      <c r="J19" s="44">
        <f t="shared" si="1"/>
        <v>0</v>
      </c>
      <c r="K19" s="47">
        <v>0</v>
      </c>
      <c r="L19" s="86">
        <v>33198401000</v>
      </c>
    </row>
    <row r="20" spans="1:12" x14ac:dyDescent="0.25">
      <c r="A20" s="48" t="s">
        <v>28</v>
      </c>
      <c r="B20" s="49" t="s">
        <v>166</v>
      </c>
      <c r="C20" s="50">
        <f>+C21+C22</f>
        <v>12036548000</v>
      </c>
      <c r="D20" s="44">
        <v>0</v>
      </c>
      <c r="E20" s="44">
        <v>0</v>
      </c>
      <c r="F20" s="50">
        <f>+F21+F22</f>
        <v>12036548000</v>
      </c>
      <c r="G20" s="72">
        <f>+G21+G22</f>
        <v>0</v>
      </c>
      <c r="H20" s="50">
        <f>+H21+H22</f>
        <v>5107514916</v>
      </c>
      <c r="I20" s="46">
        <f t="shared" si="0"/>
        <v>0.42433386349641111</v>
      </c>
      <c r="J20" s="44">
        <f t="shared" si="1"/>
        <v>6929033084</v>
      </c>
      <c r="K20" s="47">
        <v>0</v>
      </c>
      <c r="L20" s="50">
        <f>+L21+L22</f>
        <v>5107514916</v>
      </c>
    </row>
    <row r="21" spans="1:12" ht="30" x14ac:dyDescent="0.25">
      <c r="A21" s="48" t="s">
        <v>167</v>
      </c>
      <c r="B21" s="53" t="s">
        <v>168</v>
      </c>
      <c r="C21" s="86">
        <v>11914271000</v>
      </c>
      <c r="D21" s="44">
        <v>0</v>
      </c>
      <c r="E21" s="44">
        <v>0</v>
      </c>
      <c r="F21" s="44">
        <f t="shared" ref="F21:F22" si="8">+C21+E21</f>
        <v>11914271000</v>
      </c>
      <c r="G21" s="86">
        <v>0</v>
      </c>
      <c r="H21" s="86">
        <v>4985237916</v>
      </c>
      <c r="I21" s="46">
        <f t="shared" si="0"/>
        <v>0.41842576150903399</v>
      </c>
      <c r="J21" s="44">
        <f t="shared" si="1"/>
        <v>6929033084</v>
      </c>
      <c r="K21" s="47">
        <v>0</v>
      </c>
      <c r="L21" s="86">
        <v>4985237916</v>
      </c>
    </row>
    <row r="22" spans="1:12" ht="30" x14ac:dyDescent="0.25">
      <c r="A22" s="54" t="s">
        <v>169</v>
      </c>
      <c r="B22" s="52" t="s">
        <v>170</v>
      </c>
      <c r="C22" s="86">
        <v>122277000</v>
      </c>
      <c r="D22" s="44">
        <v>0</v>
      </c>
      <c r="E22" s="44">
        <v>0</v>
      </c>
      <c r="F22" s="44">
        <f t="shared" si="8"/>
        <v>122277000</v>
      </c>
      <c r="G22" s="86">
        <v>0</v>
      </c>
      <c r="H22" s="86">
        <v>122277000</v>
      </c>
      <c r="I22" s="46">
        <f t="shared" si="0"/>
        <v>1</v>
      </c>
      <c r="J22" s="44">
        <f t="shared" si="1"/>
        <v>0</v>
      </c>
      <c r="K22" s="47"/>
      <c r="L22" s="86">
        <v>122277000</v>
      </c>
    </row>
    <row r="23" spans="1:12" x14ac:dyDescent="0.25">
      <c r="A23" s="48" t="s">
        <v>171</v>
      </c>
      <c r="B23" s="49" t="s">
        <v>172</v>
      </c>
      <c r="C23" s="50">
        <f>+C24</f>
        <v>4250000000</v>
      </c>
      <c r="D23" s="44">
        <v>0</v>
      </c>
      <c r="E23" s="44">
        <v>0</v>
      </c>
      <c r="F23" s="50">
        <f>+F24</f>
        <v>4250000000</v>
      </c>
      <c r="G23" s="71">
        <f>+G24</f>
        <v>228963468</v>
      </c>
      <c r="H23" s="71">
        <f>+H24</f>
        <v>2922046813</v>
      </c>
      <c r="I23" s="46">
        <f t="shared" si="0"/>
        <v>0.68754042658823533</v>
      </c>
      <c r="J23" s="44">
        <f t="shared" si="1"/>
        <v>1327953187</v>
      </c>
      <c r="K23" s="47">
        <v>0</v>
      </c>
      <c r="L23" s="71">
        <f>+L24</f>
        <v>2922046813</v>
      </c>
    </row>
    <row r="24" spans="1:12" x14ac:dyDescent="0.25">
      <c r="A24" s="48" t="s">
        <v>173</v>
      </c>
      <c r="B24" s="49" t="s">
        <v>174</v>
      </c>
      <c r="C24" s="50">
        <f>+C25+C26</f>
        <v>4250000000</v>
      </c>
      <c r="D24" s="44">
        <v>0</v>
      </c>
      <c r="E24" s="44">
        <v>0</v>
      </c>
      <c r="F24" s="50">
        <f>+F25+F26</f>
        <v>4250000000</v>
      </c>
      <c r="G24" s="44">
        <f>+G25+G26</f>
        <v>228963468</v>
      </c>
      <c r="H24" s="44">
        <f>+H25+H26</f>
        <v>2922046813</v>
      </c>
      <c r="I24" s="46">
        <f t="shared" si="0"/>
        <v>0.68754042658823533</v>
      </c>
      <c r="J24" s="44">
        <f t="shared" si="1"/>
        <v>1327953187</v>
      </c>
      <c r="K24" s="47">
        <v>0</v>
      </c>
      <c r="L24" s="44">
        <f>+L25+L26</f>
        <v>2922046813</v>
      </c>
    </row>
    <row r="25" spans="1:12" x14ac:dyDescent="0.25">
      <c r="A25" s="48" t="s">
        <v>175</v>
      </c>
      <c r="B25" s="49" t="s">
        <v>176</v>
      </c>
      <c r="C25" s="86">
        <v>4000000000</v>
      </c>
      <c r="D25" s="44">
        <v>0</v>
      </c>
      <c r="E25" s="44">
        <v>0</v>
      </c>
      <c r="F25" s="44">
        <f t="shared" ref="F25:F29" si="9">+C25+E25</f>
        <v>4000000000</v>
      </c>
      <c r="G25" s="86">
        <v>213911753</v>
      </c>
      <c r="H25" s="86">
        <v>2728104785</v>
      </c>
      <c r="I25" s="46">
        <f t="shared" si="0"/>
        <v>0.68202619625000005</v>
      </c>
      <c r="J25" s="44">
        <f t="shared" si="1"/>
        <v>1271895215</v>
      </c>
      <c r="K25" s="47">
        <v>0</v>
      </c>
      <c r="L25" s="86">
        <v>2728104785</v>
      </c>
    </row>
    <row r="26" spans="1:12" x14ac:dyDescent="0.25">
      <c r="A26" s="48" t="s">
        <v>177</v>
      </c>
      <c r="B26" s="49" t="s">
        <v>178</v>
      </c>
      <c r="C26" s="86">
        <v>250000000</v>
      </c>
      <c r="D26" s="44">
        <v>0</v>
      </c>
      <c r="E26" s="44">
        <v>0</v>
      </c>
      <c r="F26" s="44">
        <f t="shared" si="9"/>
        <v>250000000</v>
      </c>
      <c r="G26" s="86">
        <v>15051715</v>
      </c>
      <c r="H26" s="86">
        <v>193942028</v>
      </c>
      <c r="I26" s="46">
        <f>IF(ISERROR(H26/F26),0,H26/F26)</f>
        <v>0.77576811199999995</v>
      </c>
      <c r="J26" s="44">
        <f>+F26-H26</f>
        <v>56057972</v>
      </c>
      <c r="K26" s="47">
        <v>0</v>
      </c>
      <c r="L26" s="86">
        <v>193942028</v>
      </c>
    </row>
    <row r="27" spans="1:12" x14ac:dyDescent="0.25">
      <c r="A27" s="48" t="s">
        <v>179</v>
      </c>
      <c r="B27" s="49" t="s">
        <v>180</v>
      </c>
      <c r="C27" s="86">
        <v>0</v>
      </c>
      <c r="D27" s="44">
        <v>0</v>
      </c>
      <c r="E27" s="44">
        <v>0</v>
      </c>
      <c r="F27" s="44">
        <f t="shared" si="9"/>
        <v>0</v>
      </c>
      <c r="G27" s="86">
        <v>3354</v>
      </c>
      <c r="H27" s="86">
        <v>679806</v>
      </c>
      <c r="I27" s="46">
        <f t="shared" si="0"/>
        <v>0</v>
      </c>
      <c r="J27" s="44">
        <f t="shared" si="1"/>
        <v>-679806</v>
      </c>
      <c r="K27" s="47">
        <v>0</v>
      </c>
      <c r="L27" s="86">
        <v>679806</v>
      </c>
    </row>
    <row r="28" spans="1:12" x14ac:dyDescent="0.25">
      <c r="A28" s="22" t="s">
        <v>181</v>
      </c>
      <c r="B28" s="55" t="s">
        <v>34</v>
      </c>
      <c r="C28" s="56">
        <f t="shared" ref="C28:H28" si="10">+C29</f>
        <v>395472535000</v>
      </c>
      <c r="D28" s="56">
        <f t="shared" si="10"/>
        <v>0</v>
      </c>
      <c r="E28" s="56">
        <f t="shared" si="10"/>
        <v>-2675300000</v>
      </c>
      <c r="F28" s="56">
        <f t="shared" si="10"/>
        <v>392797235000</v>
      </c>
      <c r="G28" s="73">
        <f t="shared" si="10"/>
        <v>22589214274</v>
      </c>
      <c r="H28" s="73">
        <f t="shared" si="10"/>
        <v>143458949582</v>
      </c>
      <c r="I28" s="46">
        <f t="shared" si="0"/>
        <v>0.36522392929267944</v>
      </c>
      <c r="J28" s="44">
        <f t="shared" si="1"/>
        <v>249338285418</v>
      </c>
      <c r="K28" s="47">
        <v>0</v>
      </c>
      <c r="L28" s="73">
        <f t="shared" ref="L28" si="11">+L29</f>
        <v>143458949582</v>
      </c>
    </row>
    <row r="29" spans="1:12" x14ac:dyDescent="0.25">
      <c r="A29" s="57" t="s">
        <v>182</v>
      </c>
      <c r="B29" s="58" t="s">
        <v>183</v>
      </c>
      <c r="C29" s="86">
        <v>395472535000</v>
      </c>
      <c r="D29" s="44"/>
      <c r="E29" s="44">
        <v>-2675300000</v>
      </c>
      <c r="F29" s="44">
        <f t="shared" si="9"/>
        <v>392797235000</v>
      </c>
      <c r="G29" s="86">
        <v>22589214274</v>
      </c>
      <c r="H29" s="86">
        <v>143458949582</v>
      </c>
      <c r="I29" s="46">
        <f t="shared" si="0"/>
        <v>0.36522392929267944</v>
      </c>
      <c r="J29" s="44">
        <f t="shared" si="1"/>
        <v>249338285418</v>
      </c>
      <c r="K29" s="47">
        <v>0</v>
      </c>
      <c r="L29" s="86">
        <v>143458949582</v>
      </c>
    </row>
    <row r="30" spans="1:12" x14ac:dyDescent="0.25">
      <c r="A30" s="99" t="s">
        <v>184</v>
      </c>
      <c r="B30" s="100"/>
      <c r="C30" s="59">
        <f>+C29+C3</f>
        <v>446804744000</v>
      </c>
      <c r="D30" s="59">
        <f>+D29+D3</f>
        <v>0</v>
      </c>
      <c r="E30" s="59">
        <f>+E29+E3</f>
        <v>-2675300000</v>
      </c>
      <c r="F30" s="59">
        <f>+F28+F3</f>
        <v>444129444000</v>
      </c>
      <c r="G30" s="59">
        <f>+G28+G3</f>
        <v>23142313794</v>
      </c>
      <c r="H30" s="59">
        <f>+H28+H3</f>
        <v>188736560959</v>
      </c>
      <c r="I30" s="60">
        <f t="shared" si="0"/>
        <v>0.42495845188548231</v>
      </c>
      <c r="J30" s="59">
        <f>+J28+J3</f>
        <v>255392883041</v>
      </c>
      <c r="K30" s="59">
        <f>+K28+K3</f>
        <v>0</v>
      </c>
      <c r="L30" s="59">
        <f>+L28+L3</f>
        <v>188736560959</v>
      </c>
    </row>
    <row r="31" spans="1:12" x14ac:dyDescent="0.25">
      <c r="G31" s="61"/>
      <c r="J31" s="80"/>
    </row>
    <row r="32" spans="1:12" x14ac:dyDescent="0.25">
      <c r="J32" s="61"/>
    </row>
    <row r="34" spans="2:10" x14ac:dyDescent="0.25">
      <c r="B34" s="38" t="s">
        <v>315</v>
      </c>
      <c r="G34" s="101" t="s">
        <v>52</v>
      </c>
      <c r="H34" s="102"/>
      <c r="I34" s="102"/>
      <c r="J34" s="102"/>
    </row>
    <row r="35" spans="2:10" x14ac:dyDescent="0.25">
      <c r="B35" s="29" t="s">
        <v>117</v>
      </c>
      <c r="G35" s="93" t="s">
        <v>118</v>
      </c>
      <c r="H35" s="93"/>
      <c r="I35" s="93"/>
      <c r="J35" s="93"/>
    </row>
    <row r="36" spans="2:10" x14ac:dyDescent="0.25">
      <c r="B36" s="39" t="s">
        <v>119</v>
      </c>
      <c r="G36" s="94" t="s">
        <v>119</v>
      </c>
      <c r="H36" s="94"/>
      <c r="I36" s="94"/>
      <c r="J36" s="94"/>
    </row>
  </sheetData>
  <mergeCells count="13">
    <mergeCell ref="G36:J36"/>
    <mergeCell ref="J1:J2"/>
    <mergeCell ref="K1:K2"/>
    <mergeCell ref="L1:L2"/>
    <mergeCell ref="A30:B30"/>
    <mergeCell ref="G34:J34"/>
    <mergeCell ref="G35:J35"/>
    <mergeCell ref="A1:B1"/>
    <mergeCell ref="C1:C2"/>
    <mergeCell ref="D1:E1"/>
    <mergeCell ref="F1:F2"/>
    <mergeCell ref="G1:H1"/>
    <mergeCell ref="I1:I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4F8EE-2A70-4969-93DA-43F0D2AF9B39}">
  <dimension ref="A1:N160"/>
  <sheetViews>
    <sheetView zoomScale="85" zoomScaleNormal="85" workbookViewId="0">
      <selection sqref="A1:B2"/>
    </sheetView>
  </sheetViews>
  <sheetFormatPr baseColWidth="10" defaultRowHeight="15" x14ac:dyDescent="0.25"/>
  <cols>
    <col min="1" max="1" width="33.85546875" bestFit="1" customWidth="1"/>
    <col min="2" max="2" width="72.5703125" customWidth="1"/>
    <col min="3" max="3" width="17.42578125" bestFit="1" customWidth="1"/>
    <col min="4" max="4" width="17" customWidth="1"/>
    <col min="5" max="5" width="16.140625" bestFit="1" customWidth="1"/>
    <col min="6" max="6" width="17.42578125" bestFit="1" customWidth="1"/>
    <col min="8" max="8" width="17.42578125" bestFit="1" customWidth="1"/>
    <col min="9" max="9" width="16.42578125" bestFit="1" customWidth="1"/>
    <col min="10" max="10" width="17.42578125" bestFit="1" customWidth="1"/>
    <col min="12" max="12" width="16.42578125" bestFit="1" customWidth="1"/>
    <col min="13" max="13" width="17.42578125" bestFit="1" customWidth="1"/>
  </cols>
  <sheetData>
    <row r="1" spans="1:14" x14ac:dyDescent="0.25">
      <c r="A1" s="109" t="s">
        <v>120</v>
      </c>
      <c r="B1" s="110"/>
      <c r="C1" s="113" t="s">
        <v>185</v>
      </c>
      <c r="D1" s="108"/>
      <c r="E1" s="108"/>
      <c r="F1" s="108"/>
      <c r="G1" s="108"/>
      <c r="H1" s="114"/>
      <c r="I1" s="108" t="s">
        <v>186</v>
      </c>
      <c r="J1" s="108"/>
      <c r="K1" s="103" t="s">
        <v>187</v>
      </c>
      <c r="L1" s="108" t="s">
        <v>188</v>
      </c>
      <c r="M1" s="108"/>
      <c r="N1" s="103" t="s">
        <v>189</v>
      </c>
    </row>
    <row r="2" spans="1:14" ht="30" x14ac:dyDescent="0.25">
      <c r="A2" s="111"/>
      <c r="B2" s="112"/>
      <c r="C2" s="103" t="s">
        <v>190</v>
      </c>
      <c r="D2" s="106" t="s">
        <v>122</v>
      </c>
      <c r="E2" s="107"/>
      <c r="F2" s="103" t="s">
        <v>191</v>
      </c>
      <c r="G2" s="62" t="s">
        <v>192</v>
      </c>
      <c r="H2" s="62" t="s">
        <v>193</v>
      </c>
      <c r="I2" s="63" t="s">
        <v>194</v>
      </c>
      <c r="J2" s="63" t="s">
        <v>195</v>
      </c>
      <c r="K2" s="104"/>
      <c r="L2" s="103" t="s">
        <v>196</v>
      </c>
      <c r="M2" s="103" t="s">
        <v>197</v>
      </c>
      <c r="N2" s="104"/>
    </row>
    <row r="3" spans="1:14" ht="30" x14ac:dyDescent="0.25">
      <c r="A3" s="64" t="s">
        <v>198</v>
      </c>
      <c r="B3" s="64" t="s">
        <v>130</v>
      </c>
      <c r="C3" s="105"/>
      <c r="D3" s="64" t="s">
        <v>199</v>
      </c>
      <c r="E3" s="64" t="s">
        <v>132</v>
      </c>
      <c r="F3" s="105"/>
      <c r="G3" s="81">
        <v>7</v>
      </c>
      <c r="H3" s="65" t="s">
        <v>200</v>
      </c>
      <c r="I3" s="66">
        <v>9</v>
      </c>
      <c r="J3" s="66">
        <v>10</v>
      </c>
      <c r="K3" s="105"/>
      <c r="L3" s="105"/>
      <c r="M3" s="105"/>
      <c r="N3" s="105"/>
    </row>
    <row r="4" spans="1:14" x14ac:dyDescent="0.25">
      <c r="A4" s="82" t="s">
        <v>201</v>
      </c>
      <c r="B4" s="67" t="str">
        <f>VLOOKUP(A4,[1]rubros!$A$1:$B$129,2,0)</f>
        <v>GASTOS</v>
      </c>
      <c r="C4" s="68">
        <v>446804744000</v>
      </c>
      <c r="D4" s="68">
        <v>0</v>
      </c>
      <c r="E4" s="68">
        <v>-2675300000</v>
      </c>
      <c r="F4" s="68">
        <v>444129444000</v>
      </c>
      <c r="G4" s="68">
        <v>0</v>
      </c>
      <c r="H4" s="68">
        <v>444129444000</v>
      </c>
      <c r="I4" s="68">
        <v>25989567315</v>
      </c>
      <c r="J4" s="68">
        <v>181130527540</v>
      </c>
      <c r="K4" s="74">
        <v>40.78</v>
      </c>
      <c r="L4" s="68">
        <v>22877694555</v>
      </c>
      <c r="M4" s="68">
        <v>145281983075</v>
      </c>
      <c r="N4" s="74">
        <v>32.71</v>
      </c>
    </row>
    <row r="5" spans="1:14" x14ac:dyDescent="0.25">
      <c r="A5" s="82" t="s">
        <v>202</v>
      </c>
      <c r="B5" s="67" t="str">
        <f>VLOOKUP(A5,[1]rubros!$A$1:$B$129,2,0)</f>
        <v>GASTOS DE FUNCIONAMIENTO</v>
      </c>
      <c r="C5" s="69">
        <v>312543876000</v>
      </c>
      <c r="D5" s="69">
        <v>0</v>
      </c>
      <c r="E5" s="69">
        <v>-850107200</v>
      </c>
      <c r="F5" s="69">
        <v>311693768800</v>
      </c>
      <c r="G5" s="69">
        <v>0</v>
      </c>
      <c r="H5" s="69">
        <v>311693768800</v>
      </c>
      <c r="I5" s="69">
        <v>17281685939</v>
      </c>
      <c r="J5" s="69">
        <v>124046971321</v>
      </c>
      <c r="K5" s="75">
        <v>39.799999999999997</v>
      </c>
      <c r="L5" s="69">
        <v>17309289649</v>
      </c>
      <c r="M5" s="69">
        <v>122419956821</v>
      </c>
      <c r="N5" s="75">
        <v>39.28</v>
      </c>
    </row>
    <row r="6" spans="1:14" x14ac:dyDescent="0.25">
      <c r="A6" s="82" t="s">
        <v>203</v>
      </c>
      <c r="B6" s="67" t="str">
        <f>VLOOKUP(A6,[1]rubros!$A$1:$B$129,2,0)</f>
        <v>Gastos de personal</v>
      </c>
      <c r="C6" s="69">
        <v>17142804000</v>
      </c>
      <c r="D6" s="69">
        <v>0</v>
      </c>
      <c r="E6" s="69">
        <v>-455000000</v>
      </c>
      <c r="F6" s="69">
        <v>16687804000</v>
      </c>
      <c r="G6" s="69">
        <v>0</v>
      </c>
      <c r="H6" s="69">
        <v>16687804000</v>
      </c>
      <c r="I6" s="69">
        <v>856789602</v>
      </c>
      <c r="J6" s="69">
        <v>10972938700</v>
      </c>
      <c r="K6" s="75">
        <v>65.75</v>
      </c>
      <c r="L6" s="69">
        <v>1093371239</v>
      </c>
      <c r="M6" s="69">
        <v>10972938700</v>
      </c>
      <c r="N6" s="75">
        <v>65.75</v>
      </c>
    </row>
    <row r="7" spans="1:14" x14ac:dyDescent="0.25">
      <c r="A7" s="82" t="s">
        <v>204</v>
      </c>
      <c r="B7" s="67" t="str">
        <f>VLOOKUP(A7,[1]rubros!$A$1:$B$129,2,0)</f>
        <v>Planta de personal permanente</v>
      </c>
      <c r="C7" s="69">
        <v>17142804000</v>
      </c>
      <c r="D7" s="69">
        <v>0</v>
      </c>
      <c r="E7" s="69">
        <v>-455000000</v>
      </c>
      <c r="F7" s="69">
        <v>16687804000</v>
      </c>
      <c r="G7" s="69">
        <v>0</v>
      </c>
      <c r="H7" s="69">
        <v>16687804000</v>
      </c>
      <c r="I7" s="69">
        <v>856789602</v>
      </c>
      <c r="J7" s="69">
        <v>10972938700</v>
      </c>
      <c r="K7" s="75">
        <v>65.75</v>
      </c>
      <c r="L7" s="69">
        <v>1093371239</v>
      </c>
      <c r="M7" s="69">
        <v>10972938700</v>
      </c>
      <c r="N7" s="75">
        <v>65.75</v>
      </c>
    </row>
    <row r="8" spans="1:14" x14ac:dyDescent="0.25">
      <c r="A8" s="82" t="s">
        <v>205</v>
      </c>
      <c r="B8" s="67" t="str">
        <f>VLOOKUP(A8,[1]rubros!$A$1:$B$129,2,0)</f>
        <v>Factores constitutivos de salario</v>
      </c>
      <c r="C8" s="69">
        <v>12382229000</v>
      </c>
      <c r="D8" s="69">
        <v>0</v>
      </c>
      <c r="E8" s="69">
        <v>-455000000</v>
      </c>
      <c r="F8" s="69">
        <v>11927229000</v>
      </c>
      <c r="G8" s="69">
        <v>0</v>
      </c>
      <c r="H8" s="69">
        <v>11927229000</v>
      </c>
      <c r="I8" s="69">
        <v>831404827</v>
      </c>
      <c r="J8" s="69">
        <v>8446461390</v>
      </c>
      <c r="K8" s="75">
        <v>70.819999999999993</v>
      </c>
      <c r="L8" s="69">
        <v>831404827</v>
      </c>
      <c r="M8" s="69">
        <v>8446461390</v>
      </c>
      <c r="N8" s="75">
        <v>70.819999999999993</v>
      </c>
    </row>
    <row r="9" spans="1:14" x14ac:dyDescent="0.25">
      <c r="A9" s="82" t="s">
        <v>206</v>
      </c>
      <c r="B9" s="67" t="str">
        <f>VLOOKUP(A9,[1]rubros!$A$1:$B$129,2,0)</f>
        <v>Factores salariales comunes</v>
      </c>
      <c r="C9" s="69">
        <v>8916592000</v>
      </c>
      <c r="D9" s="69">
        <v>0</v>
      </c>
      <c r="E9" s="69">
        <v>-455000000</v>
      </c>
      <c r="F9" s="69">
        <v>8461592000</v>
      </c>
      <c r="G9" s="69">
        <v>0</v>
      </c>
      <c r="H9" s="69">
        <v>8461592000</v>
      </c>
      <c r="I9" s="69">
        <v>639867500</v>
      </c>
      <c r="J9" s="69">
        <v>5826751189</v>
      </c>
      <c r="K9" s="75">
        <v>68.86</v>
      </c>
      <c r="L9" s="69">
        <v>639867500</v>
      </c>
      <c r="M9" s="69">
        <v>5826751189</v>
      </c>
      <c r="N9" s="75">
        <v>68.86</v>
      </c>
    </row>
    <row r="10" spans="1:14" x14ac:dyDescent="0.25">
      <c r="A10" s="82" t="s">
        <v>207</v>
      </c>
      <c r="B10" s="67" t="str">
        <f>VLOOKUP(A10,[1]rubros!$A$1:$B$129,2,0)</f>
        <v>Sueldo básico</v>
      </c>
      <c r="C10" s="69">
        <v>6684506000</v>
      </c>
      <c r="D10" s="69">
        <v>0</v>
      </c>
      <c r="E10" s="69">
        <v>0</v>
      </c>
      <c r="F10" s="69">
        <v>6684506000</v>
      </c>
      <c r="G10" s="69">
        <v>0</v>
      </c>
      <c r="H10" s="69">
        <v>6684506000</v>
      </c>
      <c r="I10" s="69">
        <v>554455446</v>
      </c>
      <c r="J10" s="69">
        <v>4902852716</v>
      </c>
      <c r="K10" s="75">
        <v>73.349999999999994</v>
      </c>
      <c r="L10" s="69">
        <v>554455446</v>
      </c>
      <c r="M10" s="69">
        <v>4902852716</v>
      </c>
      <c r="N10" s="75">
        <v>73.349999999999994</v>
      </c>
    </row>
    <row r="11" spans="1:14" x14ac:dyDescent="0.25">
      <c r="A11" s="82" t="s">
        <v>208</v>
      </c>
      <c r="B11" s="67" t="str">
        <f>VLOOKUP(A11,[1]rubros!$A$1:$B$129,2,0)</f>
        <v>Gastos de representación</v>
      </c>
      <c r="C11" s="69">
        <v>512450000</v>
      </c>
      <c r="D11" s="69">
        <v>0</v>
      </c>
      <c r="E11" s="69">
        <v>0</v>
      </c>
      <c r="F11" s="69">
        <v>512450000</v>
      </c>
      <c r="G11" s="69">
        <v>0</v>
      </c>
      <c r="H11" s="69">
        <v>512450000</v>
      </c>
      <c r="I11" s="69">
        <v>41525641</v>
      </c>
      <c r="J11" s="69">
        <v>378611291</v>
      </c>
      <c r="K11" s="75">
        <v>73.88</v>
      </c>
      <c r="L11" s="69">
        <v>41525641</v>
      </c>
      <c r="M11" s="69">
        <v>378611291</v>
      </c>
      <c r="N11" s="75">
        <v>73.88</v>
      </c>
    </row>
    <row r="12" spans="1:14" x14ac:dyDescent="0.25">
      <c r="A12" s="82" t="s">
        <v>209</v>
      </c>
      <c r="B12" s="67" t="str">
        <f>VLOOKUP(A12,[1]rubros!$A$1:$B$129,2,0)</f>
        <v>Horas Extras, Dominicales, Festivos, Recargo Nocturno y Trabajo Suplementario</v>
      </c>
      <c r="C12" s="69">
        <v>77833000</v>
      </c>
      <c r="D12" s="69">
        <v>0</v>
      </c>
      <c r="E12" s="69">
        <v>0</v>
      </c>
      <c r="F12" s="69">
        <v>77833000</v>
      </c>
      <c r="G12" s="69">
        <v>0</v>
      </c>
      <c r="H12" s="69">
        <v>77833000</v>
      </c>
      <c r="I12" s="69">
        <v>2810322</v>
      </c>
      <c r="J12" s="69">
        <v>36711506</v>
      </c>
      <c r="K12" s="75">
        <v>47.17</v>
      </c>
      <c r="L12" s="69">
        <v>2810322</v>
      </c>
      <c r="M12" s="69">
        <v>36711506</v>
      </c>
      <c r="N12" s="75">
        <v>47.17</v>
      </c>
    </row>
    <row r="13" spans="1:14" x14ac:dyDescent="0.25">
      <c r="A13" s="82" t="s">
        <v>210</v>
      </c>
      <c r="B13" s="67" t="str">
        <f>VLOOKUP(A13,[1]rubros!$A$1:$B$129,2,0)</f>
        <v>Auxilio de transporte</v>
      </c>
      <c r="C13" s="69">
        <v>13387000</v>
      </c>
      <c r="D13" s="69">
        <v>0</v>
      </c>
      <c r="E13" s="69">
        <v>0</v>
      </c>
      <c r="F13" s="69">
        <v>13387000</v>
      </c>
      <c r="G13" s="69">
        <v>0</v>
      </c>
      <c r="H13" s="69">
        <v>13387000</v>
      </c>
      <c r="I13" s="69">
        <v>925686</v>
      </c>
      <c r="J13" s="69">
        <v>8776618</v>
      </c>
      <c r="K13" s="75">
        <v>65.56</v>
      </c>
      <c r="L13" s="69">
        <v>925686</v>
      </c>
      <c r="M13" s="69">
        <v>8776618</v>
      </c>
      <c r="N13" s="75">
        <v>65.56</v>
      </c>
    </row>
    <row r="14" spans="1:14" x14ac:dyDescent="0.25">
      <c r="A14" s="82" t="s">
        <v>211</v>
      </c>
      <c r="B14" s="67" t="str">
        <f>VLOOKUP(A14,[1]rubros!$A$1:$B$129,2,0)</f>
        <v>Subsidio de alimentación</v>
      </c>
      <c r="C14" s="69">
        <v>8668000</v>
      </c>
      <c r="D14" s="69">
        <v>0</v>
      </c>
      <c r="E14" s="69">
        <v>0</v>
      </c>
      <c r="F14" s="69">
        <v>8668000</v>
      </c>
      <c r="G14" s="69">
        <v>0</v>
      </c>
      <c r="H14" s="69">
        <v>8668000</v>
      </c>
      <c r="I14" s="69">
        <v>594882</v>
      </c>
      <c r="J14" s="69">
        <v>5626513</v>
      </c>
      <c r="K14" s="75">
        <v>64.91</v>
      </c>
      <c r="L14" s="69">
        <v>594882</v>
      </c>
      <c r="M14" s="69">
        <v>5626513</v>
      </c>
      <c r="N14" s="75">
        <v>64.91</v>
      </c>
    </row>
    <row r="15" spans="1:14" x14ac:dyDescent="0.25">
      <c r="A15" s="82" t="s">
        <v>212</v>
      </c>
      <c r="B15" s="67" t="str">
        <f>VLOOKUP(A15,[1]rubros!$A$1:$B$129,2,0)</f>
        <v>Bonificación por servicios prestados</v>
      </c>
      <c r="C15" s="69">
        <v>218221000</v>
      </c>
      <c r="D15" s="69">
        <v>0</v>
      </c>
      <c r="E15" s="69">
        <v>0</v>
      </c>
      <c r="F15" s="69">
        <v>218221000</v>
      </c>
      <c r="G15" s="69">
        <v>0</v>
      </c>
      <c r="H15" s="69">
        <v>218221000</v>
      </c>
      <c r="I15" s="69">
        <v>8774812</v>
      </c>
      <c r="J15" s="69">
        <v>147961295</v>
      </c>
      <c r="K15" s="75">
        <v>67.8</v>
      </c>
      <c r="L15" s="69">
        <v>8774812</v>
      </c>
      <c r="M15" s="69">
        <v>147961295</v>
      </c>
      <c r="N15" s="75">
        <v>67.8</v>
      </c>
    </row>
    <row r="16" spans="1:14" x14ac:dyDescent="0.25">
      <c r="A16" s="82" t="s">
        <v>213</v>
      </c>
      <c r="B16" s="67" t="str">
        <f>VLOOKUP(A16,[1]rubros!$A$1:$B$129,2,0)</f>
        <v>Prima de navidad</v>
      </c>
      <c r="C16" s="69">
        <v>946973000</v>
      </c>
      <c r="D16" s="69">
        <v>0</v>
      </c>
      <c r="E16" s="69">
        <v>-455000000</v>
      </c>
      <c r="F16" s="69">
        <v>491973000</v>
      </c>
      <c r="G16" s="69">
        <v>0</v>
      </c>
      <c r="H16" s="69">
        <v>491973000</v>
      </c>
      <c r="I16" s="69">
        <v>7777911</v>
      </c>
      <c r="J16" s="69">
        <v>26459206</v>
      </c>
      <c r="K16" s="75">
        <v>5.38</v>
      </c>
      <c r="L16" s="69">
        <v>7777911</v>
      </c>
      <c r="M16" s="69">
        <v>26459206</v>
      </c>
      <c r="N16" s="75">
        <v>5.38</v>
      </c>
    </row>
    <row r="17" spans="1:14" x14ac:dyDescent="0.25">
      <c r="A17" s="83" t="s">
        <v>214</v>
      </c>
      <c r="B17" s="67" t="str">
        <f>VLOOKUP(A17,[1]rubros!$A$1:$B$129,2,0)</f>
        <v>Prima de vacaciones</v>
      </c>
      <c r="C17" s="69">
        <v>454554000</v>
      </c>
      <c r="D17" s="69">
        <v>0</v>
      </c>
      <c r="E17" s="69">
        <v>0</v>
      </c>
      <c r="F17" s="69">
        <v>454554000</v>
      </c>
      <c r="G17" s="69">
        <v>0</v>
      </c>
      <c r="H17" s="69">
        <v>454554000</v>
      </c>
      <c r="I17" s="69">
        <v>23002800</v>
      </c>
      <c r="J17" s="69">
        <v>319752044</v>
      </c>
      <c r="K17" s="75">
        <v>70.34</v>
      </c>
      <c r="L17" s="69">
        <v>23002800</v>
      </c>
      <c r="M17" s="69">
        <v>319752044</v>
      </c>
      <c r="N17" s="75">
        <v>70.34</v>
      </c>
    </row>
    <row r="18" spans="1:14" x14ac:dyDescent="0.25">
      <c r="A18" s="82" t="s">
        <v>215</v>
      </c>
      <c r="B18" s="67" t="str">
        <f>VLOOKUP(A18,[1]rubros!$A$1:$B$129,2,0)</f>
        <v>Factores salariales especiales</v>
      </c>
      <c r="C18" s="69">
        <v>3465637000</v>
      </c>
      <c r="D18" s="69">
        <v>0</v>
      </c>
      <c r="E18" s="69">
        <v>0</v>
      </c>
      <c r="F18" s="69">
        <v>3465637000</v>
      </c>
      <c r="G18" s="69">
        <v>0</v>
      </c>
      <c r="H18" s="69">
        <v>3465637000</v>
      </c>
      <c r="I18" s="69">
        <v>191537327</v>
      </c>
      <c r="J18" s="69">
        <v>2619710201</v>
      </c>
      <c r="K18" s="75">
        <v>75.59</v>
      </c>
      <c r="L18" s="69">
        <v>191537327</v>
      </c>
      <c r="M18" s="69">
        <v>2619710201</v>
      </c>
      <c r="N18" s="75">
        <v>75.59</v>
      </c>
    </row>
    <row r="19" spans="1:14" x14ac:dyDescent="0.25">
      <c r="A19" s="82" t="s">
        <v>216</v>
      </c>
      <c r="B19" s="67" t="str">
        <f>VLOOKUP(A19,[1]rubros!$A$1:$B$129,2,0)</f>
        <v>Prima de antigá dad</v>
      </c>
      <c r="C19" s="69">
        <v>190149000</v>
      </c>
      <c r="D19" s="69">
        <v>0</v>
      </c>
      <c r="E19" s="69">
        <v>0</v>
      </c>
      <c r="F19" s="69">
        <v>190149000</v>
      </c>
      <c r="G19" s="69">
        <v>0</v>
      </c>
      <c r="H19" s="69">
        <v>190149000</v>
      </c>
      <c r="I19" s="69">
        <v>13396453</v>
      </c>
      <c r="J19" s="69">
        <v>118023064</v>
      </c>
      <c r="K19" s="75">
        <v>62.07</v>
      </c>
      <c r="L19" s="69">
        <v>13396453</v>
      </c>
      <c r="M19" s="69">
        <v>118023064</v>
      </c>
      <c r="N19" s="75">
        <v>62.07</v>
      </c>
    </row>
    <row r="20" spans="1:14" x14ac:dyDescent="0.25">
      <c r="A20" s="82" t="s">
        <v>217</v>
      </c>
      <c r="B20" s="67" t="str">
        <f>VLOOKUP(A20,[1]rubros!$A$1:$B$129,2,0)</f>
        <v>Prima Técnica</v>
      </c>
      <c r="C20" s="69">
        <v>2228034000</v>
      </c>
      <c r="D20" s="69">
        <v>0</v>
      </c>
      <c r="E20" s="69">
        <v>0</v>
      </c>
      <c r="F20" s="69">
        <v>2228034000</v>
      </c>
      <c r="G20" s="69">
        <v>0</v>
      </c>
      <c r="H20" s="69">
        <v>2228034000</v>
      </c>
      <c r="I20" s="69">
        <v>178140874</v>
      </c>
      <c r="J20" s="69">
        <v>1552543992</v>
      </c>
      <c r="K20" s="75">
        <v>69.680000000000007</v>
      </c>
      <c r="L20" s="69">
        <v>178140874</v>
      </c>
      <c r="M20" s="69">
        <v>1552543992</v>
      </c>
      <c r="N20" s="75">
        <v>69.680000000000007</v>
      </c>
    </row>
    <row r="21" spans="1:14" x14ac:dyDescent="0.25">
      <c r="A21" s="82" t="s">
        <v>218</v>
      </c>
      <c r="B21" s="67" t="str">
        <f>VLOOKUP(A21,[1]rubros!$A$1:$B$129,2,0)</f>
        <v>Prima Semestral</v>
      </c>
      <c r="C21" s="69">
        <v>1047454000</v>
      </c>
      <c r="D21" s="69">
        <v>0</v>
      </c>
      <c r="E21" s="69">
        <v>0</v>
      </c>
      <c r="F21" s="69">
        <v>1047454000</v>
      </c>
      <c r="G21" s="69">
        <v>0</v>
      </c>
      <c r="H21" s="69">
        <v>1047454000</v>
      </c>
      <c r="I21" s="69">
        <v>0</v>
      </c>
      <c r="J21" s="69">
        <v>949143145</v>
      </c>
      <c r="K21" s="75">
        <v>90.61</v>
      </c>
      <c r="L21" s="69">
        <v>0</v>
      </c>
      <c r="M21" s="69">
        <v>949143145</v>
      </c>
      <c r="N21" s="75">
        <v>90.61</v>
      </c>
    </row>
    <row r="22" spans="1:14" x14ac:dyDescent="0.25">
      <c r="A22" s="82" t="s">
        <v>219</v>
      </c>
      <c r="B22" s="67" t="str">
        <f>VLOOKUP(A22,[1]rubros!$A$1:$B$129,2,0)</f>
        <v>Contribuciones inherentes a la nómina</v>
      </c>
      <c r="C22" s="69">
        <v>4295943000</v>
      </c>
      <c r="D22" s="69">
        <v>0</v>
      </c>
      <c r="E22" s="69">
        <v>0</v>
      </c>
      <c r="F22" s="69">
        <v>4295943000</v>
      </c>
      <c r="G22" s="69">
        <v>0</v>
      </c>
      <c r="H22" s="69">
        <v>4295943000</v>
      </c>
      <c r="I22" s="69">
        <v>8806066</v>
      </c>
      <c r="J22" s="69">
        <v>2090516492</v>
      </c>
      <c r="K22" s="75">
        <v>48.66</v>
      </c>
      <c r="L22" s="69">
        <v>245387703</v>
      </c>
      <c r="M22" s="69">
        <v>2090516492</v>
      </c>
      <c r="N22" s="75">
        <v>48.66</v>
      </c>
    </row>
    <row r="23" spans="1:14" x14ac:dyDescent="0.25">
      <c r="A23" s="82" t="s">
        <v>220</v>
      </c>
      <c r="B23" s="67" t="str">
        <f>VLOOKUP(A23,[1]rubros!$A$1:$B$129,2,0)</f>
        <v>Aportes a la seguridad social en pensiones</v>
      </c>
      <c r="C23" s="69">
        <v>1190096000</v>
      </c>
      <c r="D23" s="69">
        <v>0</v>
      </c>
      <c r="E23" s="69">
        <v>0</v>
      </c>
      <c r="F23" s="69">
        <v>1190096000</v>
      </c>
      <c r="G23" s="69">
        <v>0</v>
      </c>
      <c r="H23" s="69">
        <v>1190096000</v>
      </c>
      <c r="I23" s="69">
        <v>0</v>
      </c>
      <c r="J23" s="69">
        <v>753248950</v>
      </c>
      <c r="K23" s="75">
        <v>63.29</v>
      </c>
      <c r="L23" s="69">
        <v>92597400</v>
      </c>
      <c r="M23" s="69">
        <v>753248950</v>
      </c>
      <c r="N23" s="75">
        <v>63.29</v>
      </c>
    </row>
    <row r="24" spans="1:14" x14ac:dyDescent="0.25">
      <c r="A24" s="82" t="s">
        <v>221</v>
      </c>
      <c r="B24" s="67" t="str">
        <f>VLOOKUP(A24,[1]rubros!$A$1:$B$129,2,0)</f>
        <v>Aportes a la seguridad social en pensiones públicas</v>
      </c>
      <c r="C24" s="69">
        <v>679637000</v>
      </c>
      <c r="D24" s="69">
        <v>0</v>
      </c>
      <c r="E24" s="69">
        <v>0</v>
      </c>
      <c r="F24" s="69">
        <v>679637000</v>
      </c>
      <c r="G24" s="69">
        <v>0</v>
      </c>
      <c r="H24" s="69">
        <v>679637000</v>
      </c>
      <c r="I24" s="69">
        <v>0</v>
      </c>
      <c r="J24" s="69">
        <v>431132500</v>
      </c>
      <c r="K24" s="75">
        <v>63.44</v>
      </c>
      <c r="L24" s="69">
        <v>52001025</v>
      </c>
      <c r="M24" s="69">
        <v>431132500</v>
      </c>
      <c r="N24" s="75">
        <v>63.44</v>
      </c>
    </row>
    <row r="25" spans="1:14" x14ac:dyDescent="0.25">
      <c r="A25" s="82" t="s">
        <v>222</v>
      </c>
      <c r="B25" s="67" t="str">
        <f>VLOOKUP(A25,[1]rubros!$A$1:$B$129,2,0)</f>
        <v>Aportes a la seguridad social en pensiones privadas</v>
      </c>
      <c r="C25" s="69">
        <v>510459000</v>
      </c>
      <c r="D25" s="69">
        <v>0</v>
      </c>
      <c r="E25" s="69">
        <v>0</v>
      </c>
      <c r="F25" s="69">
        <v>510459000</v>
      </c>
      <c r="G25" s="69">
        <v>0</v>
      </c>
      <c r="H25" s="69">
        <v>510459000</v>
      </c>
      <c r="I25" s="69">
        <v>0</v>
      </c>
      <c r="J25" s="69">
        <v>322116450</v>
      </c>
      <c r="K25" s="75">
        <v>63.1</v>
      </c>
      <c r="L25" s="69">
        <v>40596375</v>
      </c>
      <c r="M25" s="69">
        <v>322116450</v>
      </c>
      <c r="N25" s="75">
        <v>63.1</v>
      </c>
    </row>
    <row r="26" spans="1:14" x14ac:dyDescent="0.25">
      <c r="A26" s="82" t="s">
        <v>223</v>
      </c>
      <c r="B26" s="67" t="str">
        <f>VLOOKUP(A26,[1]rubros!$A$1:$B$129,2,0)</f>
        <v>Aportes a la seguridad social en salud</v>
      </c>
      <c r="C26" s="69">
        <v>842975000</v>
      </c>
      <c r="D26" s="69">
        <v>0</v>
      </c>
      <c r="E26" s="69">
        <v>0</v>
      </c>
      <c r="F26" s="69">
        <v>842975000</v>
      </c>
      <c r="G26" s="69">
        <v>0</v>
      </c>
      <c r="H26" s="69">
        <v>842975000</v>
      </c>
      <c r="I26" s="69">
        <v>0</v>
      </c>
      <c r="J26" s="69">
        <v>540946772</v>
      </c>
      <c r="K26" s="75">
        <v>64.17</v>
      </c>
      <c r="L26" s="69">
        <v>66453204</v>
      </c>
      <c r="M26" s="69">
        <v>540946772</v>
      </c>
      <c r="N26" s="75">
        <v>64.17</v>
      </c>
    </row>
    <row r="27" spans="1:14" x14ac:dyDescent="0.25">
      <c r="A27" s="82" t="s">
        <v>224</v>
      </c>
      <c r="B27" s="67" t="str">
        <f>VLOOKUP(A27,[1]rubros!$A$1:$B$258,2,0)</f>
        <v>Aportes a la seguridad social en salud pública</v>
      </c>
      <c r="C27" s="69">
        <v>57051000</v>
      </c>
      <c r="D27" s="69">
        <v>0</v>
      </c>
      <c r="E27" s="69">
        <v>0</v>
      </c>
      <c r="F27" s="69">
        <v>57051000</v>
      </c>
      <c r="G27" s="69">
        <v>0</v>
      </c>
      <c r="H27" s="69">
        <v>57051000</v>
      </c>
      <c r="I27" s="69">
        <v>0</v>
      </c>
      <c r="J27" s="69">
        <v>0</v>
      </c>
      <c r="K27" s="75">
        <v>0</v>
      </c>
      <c r="L27" s="69">
        <v>0</v>
      </c>
      <c r="M27" s="69">
        <v>0</v>
      </c>
      <c r="N27" s="75">
        <v>0</v>
      </c>
    </row>
    <row r="28" spans="1:14" x14ac:dyDescent="0.25">
      <c r="A28" s="83" t="s">
        <v>225</v>
      </c>
      <c r="B28" s="67" t="str">
        <f>VLOOKUP(A28,[1]rubros!$A$1:$B$129,2,0)</f>
        <v>Aportes a la seguridad social en salud privada</v>
      </c>
      <c r="C28" s="69">
        <v>785924000</v>
      </c>
      <c r="D28" s="69">
        <v>0</v>
      </c>
      <c r="E28" s="69">
        <v>0</v>
      </c>
      <c r="F28" s="69">
        <v>785924000</v>
      </c>
      <c r="G28" s="69">
        <v>0</v>
      </c>
      <c r="H28" s="69">
        <v>785924000</v>
      </c>
      <c r="I28" s="69">
        <v>0</v>
      </c>
      <c r="J28" s="69">
        <v>540946772</v>
      </c>
      <c r="K28" s="75">
        <v>68.83</v>
      </c>
      <c r="L28" s="69">
        <v>66453204</v>
      </c>
      <c r="M28" s="69">
        <v>540946772</v>
      </c>
      <c r="N28" s="75">
        <v>68.83</v>
      </c>
    </row>
    <row r="29" spans="1:14" x14ac:dyDescent="0.25">
      <c r="A29" s="82" t="s">
        <v>226</v>
      </c>
      <c r="B29" s="67" t="str">
        <f>VLOOKUP(A29,[1]rubros!$A$1:$B$129,2,0)</f>
        <v>Aportes de cesantías</v>
      </c>
      <c r="C29" s="69">
        <v>1155904000</v>
      </c>
      <c r="D29" s="69">
        <v>0</v>
      </c>
      <c r="E29" s="69">
        <v>0</v>
      </c>
      <c r="F29" s="69">
        <v>1155904000</v>
      </c>
      <c r="G29" s="69">
        <v>0</v>
      </c>
      <c r="H29" s="69">
        <v>1155904000</v>
      </c>
      <c r="I29" s="69">
        <v>8806066</v>
      </c>
      <c r="J29" s="69">
        <v>33991471</v>
      </c>
      <c r="K29" s="75">
        <v>2.94</v>
      </c>
      <c r="L29" s="69">
        <v>9403199</v>
      </c>
      <c r="M29" s="69">
        <v>33991471</v>
      </c>
      <c r="N29" s="75">
        <v>2.94</v>
      </c>
    </row>
    <row r="30" spans="1:14" x14ac:dyDescent="0.25">
      <c r="A30" s="82" t="s">
        <v>227</v>
      </c>
      <c r="B30" s="67" t="str">
        <f>VLOOKUP(A30,[1]rubros!$A$1:$B$129,2,0)</f>
        <v>Aportes de cesantías a fondos públicos</v>
      </c>
      <c r="C30" s="69">
        <v>837633000</v>
      </c>
      <c r="D30" s="69">
        <v>0</v>
      </c>
      <c r="E30" s="69">
        <v>0</v>
      </c>
      <c r="F30" s="69">
        <v>837633000</v>
      </c>
      <c r="G30" s="69">
        <v>0</v>
      </c>
      <c r="H30" s="69">
        <v>837633000</v>
      </c>
      <c r="I30" s="69">
        <v>8806066</v>
      </c>
      <c r="J30" s="69">
        <v>28189036</v>
      </c>
      <c r="K30" s="75">
        <v>3.37</v>
      </c>
      <c r="L30" s="69">
        <v>9403199</v>
      </c>
      <c r="M30" s="69">
        <v>28189036</v>
      </c>
      <c r="N30" s="75">
        <v>3.37</v>
      </c>
    </row>
    <row r="31" spans="1:14" x14ac:dyDescent="0.25">
      <c r="A31" s="82" t="s">
        <v>228</v>
      </c>
      <c r="B31" s="67" t="str">
        <f>VLOOKUP(A31,[1]rubros!$A$1:$B$129,2,0)</f>
        <v>Aportes de cesantías a fondos privados</v>
      </c>
      <c r="C31" s="69">
        <v>318271000</v>
      </c>
      <c r="D31" s="69">
        <v>0</v>
      </c>
      <c r="E31" s="69">
        <v>0</v>
      </c>
      <c r="F31" s="69">
        <v>318271000</v>
      </c>
      <c r="G31" s="69">
        <v>0</v>
      </c>
      <c r="H31" s="69">
        <v>318271000</v>
      </c>
      <c r="I31" s="69">
        <v>0</v>
      </c>
      <c r="J31" s="69">
        <v>5802435</v>
      </c>
      <c r="K31" s="75">
        <v>1.82</v>
      </c>
      <c r="L31" s="69">
        <v>0</v>
      </c>
      <c r="M31" s="69">
        <v>5802435</v>
      </c>
      <c r="N31" s="75">
        <v>1.82</v>
      </c>
    </row>
    <row r="32" spans="1:14" x14ac:dyDescent="0.25">
      <c r="A32" s="82" t="s">
        <v>229</v>
      </c>
      <c r="B32" s="67" t="str">
        <f>VLOOKUP(A32,[1]rubros!$A$1:$B$129,2,0)</f>
        <v>Aportes a cajas de compensación familiar</v>
      </c>
      <c r="C32" s="69">
        <v>457139000</v>
      </c>
      <c r="D32" s="69">
        <v>0</v>
      </c>
      <c r="E32" s="69">
        <v>0</v>
      </c>
      <c r="F32" s="69">
        <v>457139000</v>
      </c>
      <c r="G32" s="69">
        <v>0</v>
      </c>
      <c r="H32" s="69">
        <v>457139000</v>
      </c>
      <c r="I32" s="69">
        <v>0</v>
      </c>
      <c r="J32" s="69">
        <v>321733948</v>
      </c>
      <c r="K32" s="75">
        <v>70.38</v>
      </c>
      <c r="L32" s="69">
        <v>32044900</v>
      </c>
      <c r="M32" s="69">
        <v>321733948</v>
      </c>
      <c r="N32" s="75">
        <v>70.38</v>
      </c>
    </row>
    <row r="33" spans="1:14" x14ac:dyDescent="0.25">
      <c r="A33" s="82" t="s">
        <v>230</v>
      </c>
      <c r="B33" s="67" t="str">
        <f>VLOOKUP(A33,[1]rubros!$A$1:$B$129,2,0)</f>
        <v>Compensar</v>
      </c>
      <c r="C33" s="69">
        <v>457139000</v>
      </c>
      <c r="D33" s="69">
        <v>0</v>
      </c>
      <c r="E33" s="69">
        <v>0</v>
      </c>
      <c r="F33" s="69">
        <v>457139000</v>
      </c>
      <c r="G33" s="69">
        <v>0</v>
      </c>
      <c r="H33" s="69">
        <v>457139000</v>
      </c>
      <c r="I33" s="69">
        <v>0</v>
      </c>
      <c r="J33" s="69">
        <v>321733948</v>
      </c>
      <c r="K33" s="75">
        <v>70.38</v>
      </c>
      <c r="L33" s="69">
        <v>32044900</v>
      </c>
      <c r="M33" s="69">
        <v>321733948</v>
      </c>
      <c r="N33" s="75">
        <v>70.38</v>
      </c>
    </row>
    <row r="34" spans="1:14" x14ac:dyDescent="0.25">
      <c r="A34" s="82" t="s">
        <v>231</v>
      </c>
      <c r="B34" s="67" t="str">
        <f>VLOOKUP(A34,[1]rubros!$A$1:$B$129,2,0)</f>
        <v>Aportes generales al sistema de riesgos laborales</v>
      </c>
      <c r="C34" s="69">
        <v>78410000</v>
      </c>
      <c r="D34" s="69">
        <v>0</v>
      </c>
      <c r="E34" s="69">
        <v>0</v>
      </c>
      <c r="F34" s="69">
        <v>78410000</v>
      </c>
      <c r="G34" s="69">
        <v>0</v>
      </c>
      <c r="H34" s="69">
        <v>78410000</v>
      </c>
      <c r="I34" s="69">
        <v>0</v>
      </c>
      <c r="J34" s="69">
        <v>38379500</v>
      </c>
      <c r="K34" s="75">
        <v>48.95</v>
      </c>
      <c r="L34" s="69">
        <v>4826900</v>
      </c>
      <c r="M34" s="69">
        <v>38379500</v>
      </c>
      <c r="N34" s="75">
        <v>48.95</v>
      </c>
    </row>
    <row r="35" spans="1:14" x14ac:dyDescent="0.25">
      <c r="A35" s="82" t="s">
        <v>232</v>
      </c>
      <c r="B35" s="67" t="str">
        <f>VLOOKUP(A35,[1]rubros!$A$1:$B$129,2,0)</f>
        <v>Aportes generales al sistema de riesgos laborales públicos</v>
      </c>
      <c r="C35" s="69">
        <v>78410000</v>
      </c>
      <c r="D35" s="69">
        <v>0</v>
      </c>
      <c r="E35" s="69">
        <v>0</v>
      </c>
      <c r="F35" s="69">
        <v>78410000</v>
      </c>
      <c r="G35" s="69">
        <v>0</v>
      </c>
      <c r="H35" s="69">
        <v>78410000</v>
      </c>
      <c r="I35" s="69">
        <v>0</v>
      </c>
      <c r="J35" s="69">
        <v>38379500</v>
      </c>
      <c r="K35" s="75">
        <v>48.95</v>
      </c>
      <c r="L35" s="69">
        <v>4826900</v>
      </c>
      <c r="M35" s="69">
        <v>38379500</v>
      </c>
      <c r="N35" s="75">
        <v>48.95</v>
      </c>
    </row>
    <row r="36" spans="1:14" x14ac:dyDescent="0.25">
      <c r="A36" s="82" t="s">
        <v>233</v>
      </c>
      <c r="B36" s="67" t="str">
        <f>VLOOKUP(A36,[1]rubros!$A$1:$B$129,2,0)</f>
        <v>Aportes al ICBF</v>
      </c>
      <c r="C36" s="69">
        <v>342834000</v>
      </c>
      <c r="D36" s="69">
        <v>0</v>
      </c>
      <c r="E36" s="69">
        <v>0</v>
      </c>
      <c r="F36" s="69">
        <v>342834000</v>
      </c>
      <c r="G36" s="69">
        <v>0</v>
      </c>
      <c r="H36" s="69">
        <v>342834000</v>
      </c>
      <c r="I36" s="69">
        <v>0</v>
      </c>
      <c r="J36" s="69">
        <v>241314951</v>
      </c>
      <c r="K36" s="75">
        <v>70.39</v>
      </c>
      <c r="L36" s="69">
        <v>24035800</v>
      </c>
      <c r="M36" s="69">
        <v>241314951</v>
      </c>
      <c r="N36" s="75">
        <v>70.39</v>
      </c>
    </row>
    <row r="37" spans="1:14" x14ac:dyDescent="0.25">
      <c r="A37" s="82" t="s">
        <v>234</v>
      </c>
      <c r="B37" s="67" t="str">
        <f>VLOOKUP(A37,[1]rubros!$A$1:$B$129,2,0)</f>
        <v>Aportes al ICBF de funcionarios</v>
      </c>
      <c r="C37" s="69">
        <v>342834000</v>
      </c>
      <c r="D37" s="69">
        <v>0</v>
      </c>
      <c r="E37" s="69">
        <v>0</v>
      </c>
      <c r="F37" s="69">
        <v>342834000</v>
      </c>
      <c r="G37" s="69">
        <v>0</v>
      </c>
      <c r="H37" s="69">
        <v>342834000</v>
      </c>
      <c r="I37" s="69">
        <v>0</v>
      </c>
      <c r="J37" s="69">
        <v>241314951</v>
      </c>
      <c r="K37" s="75">
        <v>70.39</v>
      </c>
      <c r="L37" s="69">
        <v>24035800</v>
      </c>
      <c r="M37" s="69">
        <v>241314951</v>
      </c>
      <c r="N37" s="75">
        <v>70.39</v>
      </c>
    </row>
    <row r="38" spans="1:14" x14ac:dyDescent="0.25">
      <c r="A38" s="82" t="s">
        <v>235</v>
      </c>
      <c r="B38" s="67" t="str">
        <f>VLOOKUP(A38,[1]rubros!$A$1:$B$129,2,0)</f>
        <v>Aportes al SENA</v>
      </c>
      <c r="C38" s="69">
        <v>228585000</v>
      </c>
      <c r="D38" s="69">
        <v>0</v>
      </c>
      <c r="E38" s="69">
        <v>0</v>
      </c>
      <c r="F38" s="69">
        <v>228585000</v>
      </c>
      <c r="G38" s="69">
        <v>0</v>
      </c>
      <c r="H38" s="69">
        <v>228585000</v>
      </c>
      <c r="I38" s="69">
        <v>0</v>
      </c>
      <c r="J38" s="69">
        <v>160900900</v>
      </c>
      <c r="K38" s="75">
        <v>70.39</v>
      </c>
      <c r="L38" s="69">
        <v>16026300</v>
      </c>
      <c r="M38" s="69">
        <v>160900900</v>
      </c>
      <c r="N38" s="75">
        <v>70.39</v>
      </c>
    </row>
    <row r="39" spans="1:14" x14ac:dyDescent="0.25">
      <c r="A39" s="82" t="s">
        <v>236</v>
      </c>
      <c r="B39" s="67" t="str">
        <f>VLOOKUP(A39,[1]rubros!$A$1:$B$129,2,0)</f>
        <v>Aportes al SENA de funcionarios</v>
      </c>
      <c r="C39" s="69">
        <v>228585000</v>
      </c>
      <c r="D39" s="69">
        <v>0</v>
      </c>
      <c r="E39" s="69">
        <v>0</v>
      </c>
      <c r="F39" s="69">
        <v>228585000</v>
      </c>
      <c r="G39" s="69">
        <v>0</v>
      </c>
      <c r="H39" s="69">
        <v>228585000</v>
      </c>
      <c r="I39" s="69">
        <v>0</v>
      </c>
      <c r="J39" s="69">
        <v>160900900</v>
      </c>
      <c r="K39" s="75">
        <v>70.39</v>
      </c>
      <c r="L39" s="69">
        <v>16026300</v>
      </c>
      <c r="M39" s="69">
        <v>160900900</v>
      </c>
      <c r="N39" s="75">
        <v>70.39</v>
      </c>
    </row>
    <row r="40" spans="1:14" x14ac:dyDescent="0.25">
      <c r="A40" s="82" t="s">
        <v>237</v>
      </c>
      <c r="B40" s="67" t="str">
        <f>VLOOKUP(A40,[1]rubros!$A$1:$B$129,2,0)</f>
        <v>Remuneraciones no constitutivas de factor salarial</v>
      </c>
      <c r="C40" s="69">
        <v>464632000</v>
      </c>
      <c r="D40" s="69">
        <v>0</v>
      </c>
      <c r="E40" s="69">
        <v>0</v>
      </c>
      <c r="F40" s="69">
        <v>464632000</v>
      </c>
      <c r="G40" s="69">
        <v>0</v>
      </c>
      <c r="H40" s="69">
        <v>464632000</v>
      </c>
      <c r="I40" s="69">
        <v>16578709</v>
      </c>
      <c r="J40" s="69">
        <v>435960818</v>
      </c>
      <c r="K40" s="75">
        <v>93.83</v>
      </c>
      <c r="L40" s="69">
        <v>16578709</v>
      </c>
      <c r="M40" s="69">
        <v>435960818</v>
      </c>
      <c r="N40" s="75">
        <v>93.83</v>
      </c>
    </row>
    <row r="41" spans="1:14" x14ac:dyDescent="0.25">
      <c r="A41" s="82" t="s">
        <v>238</v>
      </c>
      <c r="B41" s="67" t="str">
        <f>VLOOKUP(A41,[1]rubros!$A$1:$B$129,2,0)</f>
        <v>Indemnización por vacaciones</v>
      </c>
      <c r="C41" s="69">
        <v>253571000</v>
      </c>
      <c r="D41" s="69">
        <v>0</v>
      </c>
      <c r="E41" s="69">
        <v>0</v>
      </c>
      <c r="F41" s="69">
        <v>253571000</v>
      </c>
      <c r="G41" s="69">
        <v>0</v>
      </c>
      <c r="H41" s="69">
        <v>253571000</v>
      </c>
      <c r="I41" s="69">
        <v>14291358</v>
      </c>
      <c r="J41" s="69">
        <v>250496931</v>
      </c>
      <c r="K41" s="75">
        <v>98.79</v>
      </c>
      <c r="L41" s="69">
        <v>14291358</v>
      </c>
      <c r="M41" s="69">
        <v>250496931</v>
      </c>
      <c r="N41" s="75">
        <v>98.79</v>
      </c>
    </row>
    <row r="42" spans="1:14" x14ac:dyDescent="0.25">
      <c r="A42" s="82" t="s">
        <v>239</v>
      </c>
      <c r="B42" s="67" t="str">
        <f>VLOOKUP(A42,[1]rubros!$A$1:$B$129,2,0)</f>
        <v>Bonificación por recreación</v>
      </c>
      <c r="C42" s="69">
        <v>37131000</v>
      </c>
      <c r="D42" s="69">
        <v>0</v>
      </c>
      <c r="E42" s="69">
        <v>0</v>
      </c>
      <c r="F42" s="69">
        <v>37131000</v>
      </c>
      <c r="G42" s="69">
        <v>0</v>
      </c>
      <c r="H42" s="69">
        <v>37131000</v>
      </c>
      <c r="I42" s="69">
        <v>1757511</v>
      </c>
      <c r="J42" s="69">
        <v>24791985</v>
      </c>
      <c r="K42" s="75">
        <v>66.77</v>
      </c>
      <c r="L42" s="69">
        <v>1757511</v>
      </c>
      <c r="M42" s="69">
        <v>24791985</v>
      </c>
      <c r="N42" s="75">
        <v>66.77</v>
      </c>
    </row>
    <row r="43" spans="1:14" x14ac:dyDescent="0.25">
      <c r="A43" s="82" t="s">
        <v>240</v>
      </c>
      <c r="B43" s="67" t="str">
        <f>VLOOKUP(A43,[1]rubros!$A$1:$B$129,2,0)</f>
        <v>Reconocimiento por permanencia en el servicio público - Bogotá D.C.</v>
      </c>
      <c r="C43" s="69">
        <v>167618000</v>
      </c>
      <c r="D43" s="69">
        <v>0</v>
      </c>
      <c r="E43" s="69">
        <v>0</v>
      </c>
      <c r="F43" s="69">
        <v>167618000</v>
      </c>
      <c r="G43" s="69">
        <v>0</v>
      </c>
      <c r="H43" s="69">
        <v>167618000</v>
      </c>
      <c r="I43" s="69">
        <v>0</v>
      </c>
      <c r="J43" s="69">
        <v>156090357</v>
      </c>
      <c r="K43" s="75">
        <v>93.12</v>
      </c>
      <c r="L43" s="69">
        <v>0</v>
      </c>
      <c r="M43" s="69">
        <v>156090357</v>
      </c>
      <c r="N43" s="75">
        <v>93.12</v>
      </c>
    </row>
    <row r="44" spans="1:14" x14ac:dyDescent="0.25">
      <c r="A44" s="82" t="s">
        <v>241</v>
      </c>
      <c r="B44" s="67" t="str">
        <f>VLOOKUP(A44,[1]rubros!$A$1:$B$129,2,0)</f>
        <v>Prima Secretarial</v>
      </c>
      <c r="C44" s="69">
        <v>6312000</v>
      </c>
      <c r="D44" s="69">
        <v>0</v>
      </c>
      <c r="E44" s="69">
        <v>0</v>
      </c>
      <c r="F44" s="69">
        <v>6312000</v>
      </c>
      <c r="G44" s="69">
        <v>0</v>
      </c>
      <c r="H44" s="69">
        <v>6312000</v>
      </c>
      <c r="I44" s="69">
        <v>529840</v>
      </c>
      <c r="J44" s="69">
        <v>4581545</v>
      </c>
      <c r="K44" s="75">
        <v>72.58</v>
      </c>
      <c r="L44" s="69">
        <v>529840</v>
      </c>
      <c r="M44" s="69">
        <v>4581545</v>
      </c>
      <c r="N44" s="75">
        <v>72.58</v>
      </c>
    </row>
    <row r="45" spans="1:14" x14ac:dyDescent="0.25">
      <c r="A45" s="82" t="s">
        <v>242</v>
      </c>
      <c r="B45" s="67" t="str">
        <f>VLOOKUP(A45,[1]rubros!$A$1:$B$129,2,0)</f>
        <v>Adquisición de bienes y servicios</v>
      </c>
      <c r="C45" s="69">
        <v>8501072000</v>
      </c>
      <c r="D45" s="69">
        <v>0</v>
      </c>
      <c r="E45" s="69">
        <v>-395107200</v>
      </c>
      <c r="F45" s="69">
        <v>8105964800</v>
      </c>
      <c r="G45" s="69">
        <v>0</v>
      </c>
      <c r="H45" s="69">
        <v>8105964800</v>
      </c>
      <c r="I45" s="69">
        <v>505908180</v>
      </c>
      <c r="J45" s="69">
        <v>4055278206</v>
      </c>
      <c r="K45" s="75">
        <v>50.03</v>
      </c>
      <c r="L45" s="69">
        <v>296930253</v>
      </c>
      <c r="M45" s="69">
        <v>2428263706</v>
      </c>
      <c r="N45" s="75">
        <v>29.96</v>
      </c>
    </row>
    <row r="46" spans="1:14" x14ac:dyDescent="0.25">
      <c r="A46" s="82" t="s">
        <v>243</v>
      </c>
      <c r="B46" s="67" t="str">
        <f>VLOOKUP(A46,[1]rubros!$A$1:$B$258,2,0)</f>
        <v>Adquisición de activos no financieros</v>
      </c>
      <c r="C46" s="69">
        <v>15150000</v>
      </c>
      <c r="D46" s="69">
        <v>0</v>
      </c>
      <c r="E46" s="69">
        <v>27000000</v>
      </c>
      <c r="F46" s="69">
        <v>42150000</v>
      </c>
      <c r="G46" s="69">
        <v>0</v>
      </c>
      <c r="H46" s="69">
        <v>42150000</v>
      </c>
      <c r="I46" s="69">
        <v>852300</v>
      </c>
      <c r="J46" s="69">
        <v>2053456</v>
      </c>
      <c r="K46" s="75">
        <v>4.87</v>
      </c>
      <c r="L46" s="69">
        <v>852300</v>
      </c>
      <c r="M46" s="69">
        <v>2053456</v>
      </c>
      <c r="N46" s="75">
        <v>4.87</v>
      </c>
    </row>
    <row r="47" spans="1:14" x14ac:dyDescent="0.25">
      <c r="A47" s="82" t="s">
        <v>244</v>
      </c>
      <c r="B47" s="67" t="str">
        <f>VLOOKUP(A47,[1]rubros!$A$1:$B$258,2,0)</f>
        <v>Activos fijos</v>
      </c>
      <c r="C47" s="69">
        <v>15150000</v>
      </c>
      <c r="D47" s="69">
        <v>0</v>
      </c>
      <c r="E47" s="69">
        <v>27000000</v>
      </c>
      <c r="F47" s="69">
        <v>42150000</v>
      </c>
      <c r="G47" s="69">
        <v>0</v>
      </c>
      <c r="H47" s="69">
        <v>42150000</v>
      </c>
      <c r="I47" s="69">
        <v>852300</v>
      </c>
      <c r="J47" s="69">
        <v>2053456</v>
      </c>
      <c r="K47" s="75">
        <v>4.87</v>
      </c>
      <c r="L47" s="69">
        <v>852300</v>
      </c>
      <c r="M47" s="69">
        <v>2053456</v>
      </c>
      <c r="N47" s="75">
        <v>4.87</v>
      </c>
    </row>
    <row r="48" spans="1:14" x14ac:dyDescent="0.25">
      <c r="A48" s="82" t="s">
        <v>245</v>
      </c>
      <c r="B48" s="67" t="str">
        <f>VLOOKUP(A48,[1]rubros!$A$1:$B$258,2,0)</f>
        <v>Maquinaria y equipo</v>
      </c>
      <c r="C48" s="69">
        <v>15150000</v>
      </c>
      <c r="D48" s="69">
        <v>0</v>
      </c>
      <c r="E48" s="69">
        <v>27000000</v>
      </c>
      <c r="F48" s="69">
        <v>42150000</v>
      </c>
      <c r="G48" s="69">
        <v>0</v>
      </c>
      <c r="H48" s="69">
        <v>42150000</v>
      </c>
      <c r="I48" s="69">
        <v>852300</v>
      </c>
      <c r="J48" s="69">
        <v>2053456</v>
      </c>
      <c r="K48" s="75">
        <v>4.87</v>
      </c>
      <c r="L48" s="69">
        <v>852300</v>
      </c>
      <c r="M48" s="69">
        <v>2053456</v>
      </c>
      <c r="N48" s="75">
        <v>4.87</v>
      </c>
    </row>
    <row r="49" spans="1:14" x14ac:dyDescent="0.25">
      <c r="A49" s="82" t="s">
        <v>319</v>
      </c>
      <c r="B49" s="67" t="s">
        <v>321</v>
      </c>
      <c r="C49" s="69">
        <v>0</v>
      </c>
      <c r="D49" s="69">
        <v>0</v>
      </c>
      <c r="E49" s="69">
        <v>27000000</v>
      </c>
      <c r="F49" s="69">
        <v>27000000</v>
      </c>
      <c r="G49" s="69">
        <v>0</v>
      </c>
      <c r="H49" s="69">
        <v>27000000</v>
      </c>
      <c r="I49" s="69">
        <v>0</v>
      </c>
      <c r="J49" s="69">
        <v>0</v>
      </c>
      <c r="K49" s="75">
        <v>0</v>
      </c>
      <c r="L49" s="69">
        <v>0</v>
      </c>
      <c r="M49" s="69">
        <v>0</v>
      </c>
      <c r="N49" s="75">
        <v>0</v>
      </c>
    </row>
    <row r="50" spans="1:14" x14ac:dyDescent="0.25">
      <c r="A50" s="82" t="s">
        <v>246</v>
      </c>
      <c r="B50" s="67" t="str">
        <f>VLOOKUP(A50,[1]rubros!$A$1:$B$258,2,0)</f>
        <v>Maquinaria de oficina, contabilidad e informática</v>
      </c>
      <c r="C50" s="69">
        <v>15150000</v>
      </c>
      <c r="D50" s="69">
        <v>0</v>
      </c>
      <c r="E50" s="69">
        <v>0</v>
      </c>
      <c r="F50" s="69">
        <v>15150000</v>
      </c>
      <c r="G50" s="69">
        <v>0</v>
      </c>
      <c r="H50" s="69">
        <v>15150000</v>
      </c>
      <c r="I50" s="69">
        <v>852300</v>
      </c>
      <c r="J50" s="69">
        <v>2053456</v>
      </c>
      <c r="K50" s="75">
        <v>13.55</v>
      </c>
      <c r="L50" s="69">
        <v>852300</v>
      </c>
      <c r="M50" s="69">
        <v>2053456</v>
      </c>
      <c r="N50" s="75">
        <v>13.55</v>
      </c>
    </row>
    <row r="51" spans="1:14" x14ac:dyDescent="0.25">
      <c r="A51" s="82" t="s">
        <v>247</v>
      </c>
      <c r="B51" s="67" t="str">
        <f>VLOOKUP(A51,[1]rubros!$A$1:$B$129,2,0)</f>
        <v>Adquisiciones diferentes de activos no financieros</v>
      </c>
      <c r="C51" s="69">
        <v>8485922000</v>
      </c>
      <c r="D51" s="69">
        <v>0</v>
      </c>
      <c r="E51" s="69">
        <v>-422107200</v>
      </c>
      <c r="F51" s="69">
        <v>8063814800</v>
      </c>
      <c r="G51" s="69">
        <v>0</v>
      </c>
      <c r="H51" s="69">
        <v>8063814800</v>
      </c>
      <c r="I51" s="69">
        <v>505055880</v>
      </c>
      <c r="J51" s="69">
        <v>4053224750</v>
      </c>
      <c r="K51" s="75">
        <v>50.26</v>
      </c>
      <c r="L51" s="69">
        <v>296077953</v>
      </c>
      <c r="M51" s="69">
        <v>2426210250</v>
      </c>
      <c r="N51" s="75">
        <v>30.09</v>
      </c>
    </row>
    <row r="52" spans="1:14" x14ac:dyDescent="0.25">
      <c r="A52" s="82" t="s">
        <v>248</v>
      </c>
      <c r="B52" s="67" t="str">
        <f>VLOOKUP(A52,[1]rubros!$A$1:$B$129,2,0)</f>
        <v>Materiales y suministros</v>
      </c>
      <c r="C52" s="69">
        <v>306062000</v>
      </c>
      <c r="D52" s="69">
        <v>0</v>
      </c>
      <c r="E52" s="69">
        <v>-138811156</v>
      </c>
      <c r="F52" s="69">
        <v>167250844</v>
      </c>
      <c r="G52" s="69">
        <v>0</v>
      </c>
      <c r="H52" s="69">
        <v>167250844</v>
      </c>
      <c r="I52" s="69">
        <v>3140438</v>
      </c>
      <c r="J52" s="69">
        <v>99299659</v>
      </c>
      <c r="K52" s="75">
        <v>59.37</v>
      </c>
      <c r="L52" s="69">
        <v>8428489</v>
      </c>
      <c r="M52" s="69">
        <v>60462104</v>
      </c>
      <c r="N52" s="75">
        <v>36.15</v>
      </c>
    </row>
    <row r="53" spans="1:14" x14ac:dyDescent="0.25">
      <c r="A53" s="82" t="s">
        <v>249</v>
      </c>
      <c r="B53" s="67" t="str">
        <f>VLOOKUP(A53,[1]rubros!$A$1:$B$129,2,0)</f>
        <v>Productos alimenticios, bebidas y tabaco; textiles, prendas de vestir y productos de cuero</v>
      </c>
      <c r="C53" s="69">
        <v>20912000</v>
      </c>
      <c r="D53" s="69">
        <v>0</v>
      </c>
      <c r="E53" s="69">
        <v>1000000</v>
      </c>
      <c r="F53" s="69">
        <v>21912000</v>
      </c>
      <c r="G53" s="69">
        <v>0</v>
      </c>
      <c r="H53" s="69">
        <v>21912000</v>
      </c>
      <c r="I53" s="69">
        <v>0</v>
      </c>
      <c r="J53" s="69">
        <v>14850000</v>
      </c>
      <c r="K53" s="75">
        <v>67.77</v>
      </c>
      <c r="L53" s="69">
        <v>0</v>
      </c>
      <c r="M53" s="69">
        <v>0</v>
      </c>
      <c r="N53" s="75">
        <v>0</v>
      </c>
    </row>
    <row r="54" spans="1:14" x14ac:dyDescent="0.25">
      <c r="A54" s="82" t="s">
        <v>250</v>
      </c>
      <c r="B54" s="67" t="str">
        <f>VLOOKUP(A54,[1]rubros!$A$1:$B$129,2,0)</f>
        <v>Bebidas</v>
      </c>
      <c r="C54" s="69">
        <v>5000000</v>
      </c>
      <c r="D54" s="69">
        <v>0</v>
      </c>
      <c r="E54" s="69">
        <v>-4000000</v>
      </c>
      <c r="F54" s="69">
        <v>1000000</v>
      </c>
      <c r="G54" s="69">
        <v>0</v>
      </c>
      <c r="H54" s="69">
        <v>1000000</v>
      </c>
      <c r="I54" s="69">
        <v>0</v>
      </c>
      <c r="J54" s="69">
        <v>0</v>
      </c>
      <c r="K54" s="75">
        <v>0</v>
      </c>
      <c r="L54" s="69">
        <v>0</v>
      </c>
      <c r="M54" s="69">
        <v>0</v>
      </c>
      <c r="N54" s="75">
        <v>0</v>
      </c>
    </row>
    <row r="55" spans="1:14" x14ac:dyDescent="0.25">
      <c r="A55" s="82" t="s">
        <v>323</v>
      </c>
      <c r="B55" s="67" t="s">
        <v>339</v>
      </c>
      <c r="C55" s="69">
        <v>0</v>
      </c>
      <c r="D55" s="69">
        <v>0</v>
      </c>
      <c r="E55" s="69">
        <v>5000000</v>
      </c>
      <c r="F55" s="69">
        <v>5000000</v>
      </c>
      <c r="G55" s="69">
        <v>0</v>
      </c>
      <c r="H55" s="69">
        <v>5000000</v>
      </c>
      <c r="I55" s="69">
        <v>0</v>
      </c>
      <c r="J55" s="69">
        <v>0</v>
      </c>
      <c r="K55" s="75">
        <v>0</v>
      </c>
      <c r="L55" s="69">
        <v>0</v>
      </c>
      <c r="M55" s="69">
        <v>0</v>
      </c>
      <c r="N55" s="75">
        <v>0</v>
      </c>
    </row>
    <row r="56" spans="1:14" x14ac:dyDescent="0.25">
      <c r="A56" s="82" t="s">
        <v>251</v>
      </c>
      <c r="B56" s="67" t="str">
        <f>VLOOKUP(A56,[1]rubros!$A$1:$B$129,2,0)</f>
        <v>Dotación (prendas de vestir y calzado)</v>
      </c>
      <c r="C56" s="69">
        <v>15912000</v>
      </c>
      <c r="D56" s="69">
        <v>0</v>
      </c>
      <c r="E56" s="69">
        <v>0</v>
      </c>
      <c r="F56" s="69">
        <v>15912000</v>
      </c>
      <c r="G56" s="69">
        <v>0</v>
      </c>
      <c r="H56" s="69">
        <v>15912000</v>
      </c>
      <c r="I56" s="69">
        <v>0</v>
      </c>
      <c r="J56" s="69">
        <v>14850000</v>
      </c>
      <c r="K56" s="75">
        <v>93.33</v>
      </c>
      <c r="L56" s="69">
        <v>0</v>
      </c>
      <c r="M56" s="69">
        <v>0</v>
      </c>
      <c r="N56" s="75">
        <v>0</v>
      </c>
    </row>
    <row r="57" spans="1:14" x14ac:dyDescent="0.25">
      <c r="A57" s="82" t="s">
        <v>252</v>
      </c>
      <c r="B57" s="67" t="str">
        <f>VLOOKUP(A57,[1]rubros!$A$1:$B$129,2,0)</f>
        <v>Otros bienes transportables (excepto productos metálicos, maquinaria y equipo</v>
      </c>
      <c r="C57" s="69">
        <v>277150000</v>
      </c>
      <c r="D57" s="69">
        <v>0</v>
      </c>
      <c r="E57" s="69">
        <v>-139811156</v>
      </c>
      <c r="F57" s="69">
        <v>137338844</v>
      </c>
      <c r="G57" s="69">
        <v>0</v>
      </c>
      <c r="H57" s="69">
        <v>137338844</v>
      </c>
      <c r="I57" s="69">
        <v>3140438</v>
      </c>
      <c r="J57" s="69">
        <v>79528701</v>
      </c>
      <c r="K57" s="75">
        <v>57.91</v>
      </c>
      <c r="L57" s="69">
        <v>8428489</v>
      </c>
      <c r="M57" s="69">
        <v>55541146</v>
      </c>
      <c r="N57" s="75">
        <v>40.44</v>
      </c>
    </row>
    <row r="58" spans="1:14" x14ac:dyDescent="0.25">
      <c r="A58" s="82" t="s">
        <v>253</v>
      </c>
      <c r="B58" s="67" t="str">
        <f>VLOOKUP(A58,[1]rubros!$A$1:$B$129,2,0)</f>
        <v>Pasta o pulpa, papel y productos de papel; impresos y artículos relacionados</v>
      </c>
      <c r="C58" s="69">
        <v>112500000</v>
      </c>
      <c r="D58" s="69">
        <v>0</v>
      </c>
      <c r="E58" s="69">
        <v>-62811156</v>
      </c>
      <c r="F58" s="69">
        <v>49688844</v>
      </c>
      <c r="G58" s="69">
        <v>0</v>
      </c>
      <c r="H58" s="69">
        <v>49688844</v>
      </c>
      <c r="I58" s="69">
        <v>0</v>
      </c>
      <c r="J58" s="69">
        <v>24161150</v>
      </c>
      <c r="K58" s="75">
        <v>48.62</v>
      </c>
      <c r="L58" s="69">
        <v>0</v>
      </c>
      <c r="M58" s="69">
        <v>24161150</v>
      </c>
      <c r="N58" s="75">
        <v>48.62</v>
      </c>
    </row>
    <row r="59" spans="1:14" x14ac:dyDescent="0.25">
      <c r="A59" s="82" t="s">
        <v>254</v>
      </c>
      <c r="B59" s="67" t="str">
        <f>VLOOKUP(A59,[1]rubros!$A$1:$B$129,2,0)</f>
        <v>Productos de hornos de coque, de refinación de petróleo y combustible</v>
      </c>
      <c r="C59" s="69">
        <v>66500000</v>
      </c>
      <c r="D59" s="69">
        <v>0</v>
      </c>
      <c r="E59" s="69">
        <v>-30000000</v>
      </c>
      <c r="F59" s="69">
        <v>36500000</v>
      </c>
      <c r="G59" s="69">
        <v>0</v>
      </c>
      <c r="H59" s="69">
        <v>36500000</v>
      </c>
      <c r="I59" s="69">
        <v>0</v>
      </c>
      <c r="J59" s="69">
        <v>30697028</v>
      </c>
      <c r="K59" s="75">
        <v>84.1</v>
      </c>
      <c r="L59" s="69">
        <v>5288051</v>
      </c>
      <c r="M59" s="69">
        <v>6985079</v>
      </c>
      <c r="N59" s="75">
        <v>19.14</v>
      </c>
    </row>
    <row r="60" spans="1:14" x14ac:dyDescent="0.25">
      <c r="A60" s="82" t="s">
        <v>255</v>
      </c>
      <c r="B60" s="67" t="str">
        <f>VLOOKUP(A60,[1]rubros!$A$1:$B$129,2,0)</f>
        <v>Otros productos químicos; fibras artificiales (o fibras industriales hechas por el hombre)</v>
      </c>
      <c r="C60" s="69">
        <v>60000000</v>
      </c>
      <c r="D60" s="69">
        <v>0</v>
      </c>
      <c r="E60" s="69">
        <v>-32000000</v>
      </c>
      <c r="F60" s="69">
        <v>28000000</v>
      </c>
      <c r="G60" s="69">
        <v>0</v>
      </c>
      <c r="H60" s="69">
        <v>28000000</v>
      </c>
      <c r="I60" s="69">
        <v>1749688</v>
      </c>
      <c r="J60" s="69">
        <v>14859527</v>
      </c>
      <c r="K60" s="75">
        <v>53.07</v>
      </c>
      <c r="L60" s="69">
        <v>1749688</v>
      </c>
      <c r="M60" s="69">
        <v>14859527</v>
      </c>
      <c r="N60" s="75">
        <v>53.07</v>
      </c>
    </row>
    <row r="61" spans="1:14" x14ac:dyDescent="0.25">
      <c r="A61" s="82" t="s">
        <v>256</v>
      </c>
      <c r="B61" s="67" t="str">
        <f>VLOOKUP(A61,[1]rubros!$A$1:$B$129,2,0)</f>
        <v>Productos de caucho y plástico</v>
      </c>
      <c r="C61" s="69">
        <v>30000000</v>
      </c>
      <c r="D61" s="69">
        <v>0</v>
      </c>
      <c r="E61" s="69">
        <v>-15000000</v>
      </c>
      <c r="F61" s="69">
        <v>15000000</v>
      </c>
      <c r="G61" s="69">
        <v>0</v>
      </c>
      <c r="H61" s="69">
        <v>15000000</v>
      </c>
      <c r="I61" s="69">
        <v>1390750</v>
      </c>
      <c r="J61" s="69">
        <v>6852841</v>
      </c>
      <c r="K61" s="75">
        <v>45.69</v>
      </c>
      <c r="L61" s="69">
        <v>1390750</v>
      </c>
      <c r="M61" s="69">
        <v>6852841</v>
      </c>
      <c r="N61" s="75">
        <v>45.69</v>
      </c>
    </row>
    <row r="62" spans="1:14" x14ac:dyDescent="0.25">
      <c r="A62" s="82" t="s">
        <v>257</v>
      </c>
      <c r="B62" s="67" t="str">
        <f>VLOOKUP(A62,[1]rubros!$A$1:$B$129,2,0)</f>
        <v>Vidrio y productos de vidrio y otros productos no metálicos n.c.p.</v>
      </c>
      <c r="C62" s="69">
        <v>3000000</v>
      </c>
      <c r="D62" s="69">
        <v>0</v>
      </c>
      <c r="E62" s="69">
        <v>0</v>
      </c>
      <c r="F62" s="69">
        <v>3000000</v>
      </c>
      <c r="G62" s="69">
        <v>0</v>
      </c>
      <c r="H62" s="69">
        <v>3000000</v>
      </c>
      <c r="I62" s="69">
        <v>0</v>
      </c>
      <c r="J62" s="69">
        <v>1520000</v>
      </c>
      <c r="K62" s="75">
        <v>50.67</v>
      </c>
      <c r="L62" s="69">
        <v>0</v>
      </c>
      <c r="M62" s="69">
        <v>1244394</v>
      </c>
      <c r="N62" s="75">
        <v>41.48</v>
      </c>
    </row>
    <row r="63" spans="1:14" x14ac:dyDescent="0.25">
      <c r="A63" s="82" t="s">
        <v>258</v>
      </c>
      <c r="B63" s="67" t="str">
        <f>VLOOKUP(A63,[1]rubros!$A$1:$B$129,2,0)</f>
        <v>Muebles; otros bienes transportables n.c.p.</v>
      </c>
      <c r="C63" s="69">
        <v>5150000</v>
      </c>
      <c r="D63" s="69">
        <v>0</v>
      </c>
      <c r="E63" s="69">
        <v>0</v>
      </c>
      <c r="F63" s="69">
        <v>5150000</v>
      </c>
      <c r="G63" s="69">
        <v>0</v>
      </c>
      <c r="H63" s="69">
        <v>5150000</v>
      </c>
      <c r="I63" s="69">
        <v>0</v>
      </c>
      <c r="J63" s="69">
        <v>1438155</v>
      </c>
      <c r="K63" s="75">
        <v>27.93</v>
      </c>
      <c r="L63" s="69">
        <v>0</v>
      </c>
      <c r="M63" s="69">
        <v>1438155</v>
      </c>
      <c r="N63" s="75">
        <v>27.93</v>
      </c>
    </row>
    <row r="64" spans="1:14" x14ac:dyDescent="0.25">
      <c r="A64" s="82" t="s">
        <v>259</v>
      </c>
      <c r="B64" s="67" t="str">
        <f>VLOOKUP(A64,[1]rubros!$A$1:$B$129,2,0)</f>
        <v>Productos metálicos</v>
      </c>
      <c r="C64" s="69">
        <v>8000000</v>
      </c>
      <c r="D64" s="69">
        <v>0</v>
      </c>
      <c r="E64" s="69">
        <v>0</v>
      </c>
      <c r="F64" s="69">
        <v>8000000</v>
      </c>
      <c r="G64" s="69">
        <v>0</v>
      </c>
      <c r="H64" s="69">
        <v>8000000</v>
      </c>
      <c r="I64" s="69">
        <v>0</v>
      </c>
      <c r="J64" s="69">
        <v>4920958</v>
      </c>
      <c r="K64" s="75">
        <v>61.51</v>
      </c>
      <c r="L64" s="69">
        <v>0</v>
      </c>
      <c r="M64" s="69">
        <v>4920958</v>
      </c>
      <c r="N64" s="75">
        <v>61.51</v>
      </c>
    </row>
    <row r="65" spans="1:14" x14ac:dyDescent="0.25">
      <c r="A65" s="82" t="s">
        <v>260</v>
      </c>
      <c r="B65" s="67" t="str">
        <f>VLOOKUP(A65,[1]rubros!$A$1:$B$129,2,0)</f>
        <v>Productos metálicos elaborados (excepto maquinaria y equipo)</v>
      </c>
      <c r="C65" s="69">
        <v>8000000</v>
      </c>
      <c r="D65" s="69">
        <v>0</v>
      </c>
      <c r="E65" s="69">
        <v>0</v>
      </c>
      <c r="F65" s="69">
        <v>8000000</v>
      </c>
      <c r="G65" s="69">
        <v>0</v>
      </c>
      <c r="H65" s="69">
        <v>8000000</v>
      </c>
      <c r="I65" s="69">
        <v>0</v>
      </c>
      <c r="J65" s="69">
        <v>4920958</v>
      </c>
      <c r="K65" s="75">
        <v>61.51</v>
      </c>
      <c r="L65" s="69">
        <v>0</v>
      </c>
      <c r="M65" s="69">
        <v>4920958</v>
      </c>
      <c r="N65" s="75">
        <v>61.51</v>
      </c>
    </row>
    <row r="66" spans="1:14" x14ac:dyDescent="0.25">
      <c r="A66" s="82" t="s">
        <v>261</v>
      </c>
      <c r="B66" s="67" t="str">
        <f>VLOOKUP(A66,[1]rubros!$A$1:$B$129,2,0)</f>
        <v>Adquisición de servicios</v>
      </c>
      <c r="C66" s="69">
        <v>8179860000</v>
      </c>
      <c r="D66" s="69">
        <v>0</v>
      </c>
      <c r="E66" s="69">
        <v>-283296044</v>
      </c>
      <c r="F66" s="69">
        <v>7896563956</v>
      </c>
      <c r="G66" s="69">
        <v>0</v>
      </c>
      <c r="H66" s="69">
        <v>7896563956</v>
      </c>
      <c r="I66" s="69">
        <v>501915442</v>
      </c>
      <c r="J66" s="69">
        <v>3953925091</v>
      </c>
      <c r="K66" s="75">
        <v>50.07</v>
      </c>
      <c r="L66" s="69">
        <v>287649464</v>
      </c>
      <c r="M66" s="69">
        <v>2365748146</v>
      </c>
      <c r="N66" s="75">
        <v>29.96</v>
      </c>
    </row>
    <row r="67" spans="1:14" x14ac:dyDescent="0.25">
      <c r="A67" s="82" t="s">
        <v>262</v>
      </c>
      <c r="B67" s="67" t="str">
        <f>VLOOKUP(A67,[1]rubros!$A$1:$B$129,2,0)</f>
        <v>Servicios de venta y de distribución; alojamiento; servicios de suministro de comidas y bebidas; servicios de transporte; y servicios de distribución de electricidad, gas y agua</v>
      </c>
      <c r="C67" s="69">
        <v>153500000</v>
      </c>
      <c r="D67" s="69">
        <v>0</v>
      </c>
      <c r="E67" s="69">
        <v>-10000000</v>
      </c>
      <c r="F67" s="69">
        <v>143500000</v>
      </c>
      <c r="G67" s="69">
        <v>0</v>
      </c>
      <c r="H67" s="69">
        <v>143500000</v>
      </c>
      <c r="I67" s="69">
        <v>180009</v>
      </c>
      <c r="J67" s="69">
        <v>142638809</v>
      </c>
      <c r="K67" s="75">
        <v>99.4</v>
      </c>
      <c r="L67" s="69">
        <v>8875392</v>
      </c>
      <c r="M67" s="69">
        <v>32799614</v>
      </c>
      <c r="N67" s="75">
        <v>22.86</v>
      </c>
    </row>
    <row r="68" spans="1:14" x14ac:dyDescent="0.25">
      <c r="A68" s="82" t="s">
        <v>263</v>
      </c>
      <c r="B68" s="67" t="str">
        <f>VLOOKUP(A68,[1]rubros!$A$1:$B$258,2,0)</f>
        <v>Servicios de transporte de pasajeros</v>
      </c>
      <c r="C68" s="69">
        <v>3500000</v>
      </c>
      <c r="D68" s="69">
        <v>0</v>
      </c>
      <c r="E68" s="69">
        <v>0</v>
      </c>
      <c r="F68" s="69">
        <v>3500000</v>
      </c>
      <c r="G68" s="69">
        <v>0</v>
      </c>
      <c r="H68" s="69">
        <v>3500000</v>
      </c>
      <c r="I68" s="69">
        <v>180009</v>
      </c>
      <c r="J68" s="69">
        <v>2638809</v>
      </c>
      <c r="K68" s="75">
        <v>75.39</v>
      </c>
      <c r="L68" s="69">
        <v>0</v>
      </c>
      <c r="M68" s="69">
        <v>2346394</v>
      </c>
      <c r="N68" s="75">
        <v>67.040000000000006</v>
      </c>
    </row>
    <row r="69" spans="1:14" x14ac:dyDescent="0.25">
      <c r="A69" s="82" t="s">
        <v>264</v>
      </c>
      <c r="B69" s="67" t="str">
        <f>VLOOKUP(A69,[1]rubros!$A$1:$B$129,2,0)</f>
        <v>Servicios postales y de mensajería</v>
      </c>
      <c r="C69" s="69">
        <v>150000000</v>
      </c>
      <c r="D69" s="69">
        <v>0</v>
      </c>
      <c r="E69" s="69">
        <v>-10000000</v>
      </c>
      <c r="F69" s="69">
        <v>140000000</v>
      </c>
      <c r="G69" s="69">
        <v>0</v>
      </c>
      <c r="H69" s="69">
        <v>140000000</v>
      </c>
      <c r="I69" s="69">
        <v>0</v>
      </c>
      <c r="J69" s="69">
        <v>140000000</v>
      </c>
      <c r="K69" s="75">
        <v>100</v>
      </c>
      <c r="L69" s="69">
        <v>8875392</v>
      </c>
      <c r="M69" s="69">
        <v>30453220</v>
      </c>
      <c r="N69" s="75">
        <v>21.75</v>
      </c>
    </row>
    <row r="70" spans="1:14" x14ac:dyDescent="0.25">
      <c r="A70" s="82" t="s">
        <v>71</v>
      </c>
      <c r="B70" s="67" t="str">
        <f>VLOOKUP(A70,[1]rubros!$A$1:$B$129,2,0)</f>
        <v>Servicios de mensajería</v>
      </c>
      <c r="C70" s="69">
        <v>150000000</v>
      </c>
      <c r="D70" s="69">
        <v>0</v>
      </c>
      <c r="E70" s="69">
        <v>-10000000</v>
      </c>
      <c r="F70" s="69">
        <v>140000000</v>
      </c>
      <c r="G70" s="69">
        <v>0</v>
      </c>
      <c r="H70" s="69">
        <v>140000000</v>
      </c>
      <c r="I70" s="69">
        <v>0</v>
      </c>
      <c r="J70" s="69">
        <v>140000000</v>
      </c>
      <c r="K70" s="75">
        <v>100</v>
      </c>
      <c r="L70" s="69">
        <v>8875392</v>
      </c>
      <c r="M70" s="69">
        <v>30453220</v>
      </c>
      <c r="N70" s="75">
        <v>21.75</v>
      </c>
    </row>
    <row r="71" spans="1:14" x14ac:dyDescent="0.25">
      <c r="A71" s="82" t="s">
        <v>265</v>
      </c>
      <c r="B71" s="67" t="str">
        <f>VLOOKUP(A71,[1]rubros!$A$1:$B$129,2,0)</f>
        <v>Servicios financieros y servicios conexos, servicios inmobiliarios y servicios de leasing</v>
      </c>
      <c r="C71" s="69">
        <v>1764460000</v>
      </c>
      <c r="D71" s="69">
        <v>0</v>
      </c>
      <c r="E71" s="69">
        <v>-16732171</v>
      </c>
      <c r="F71" s="69">
        <v>1747727829</v>
      </c>
      <c r="G71" s="69">
        <v>0</v>
      </c>
      <c r="H71" s="69">
        <v>1747727829</v>
      </c>
      <c r="I71" s="69">
        <v>622774</v>
      </c>
      <c r="J71" s="69">
        <v>629485424</v>
      </c>
      <c r="K71" s="75">
        <v>36.020000000000003</v>
      </c>
      <c r="L71" s="69">
        <v>53802043</v>
      </c>
      <c r="M71" s="69">
        <v>485374898</v>
      </c>
      <c r="N71" s="75">
        <v>27.77</v>
      </c>
    </row>
    <row r="72" spans="1:14" x14ac:dyDescent="0.25">
      <c r="A72" s="82" t="s">
        <v>266</v>
      </c>
      <c r="B72" s="67" t="str">
        <f>VLOOKUP(A72,[1]rubros!$A$1:$B$129,2,0)</f>
        <v>Servicios financieros y servicios conexos</v>
      </c>
      <c r="C72" s="69">
        <v>1342160000</v>
      </c>
      <c r="D72" s="69">
        <v>0</v>
      </c>
      <c r="E72" s="69">
        <v>86563873</v>
      </c>
      <c r="F72" s="69">
        <v>1428723873</v>
      </c>
      <c r="G72" s="69">
        <v>0</v>
      </c>
      <c r="H72" s="69">
        <v>1428723873</v>
      </c>
      <c r="I72" s="69">
        <v>622774</v>
      </c>
      <c r="J72" s="69">
        <v>310481468</v>
      </c>
      <c r="K72" s="75">
        <v>21.73</v>
      </c>
      <c r="L72" s="69">
        <v>634717</v>
      </c>
      <c r="M72" s="69">
        <v>270933351</v>
      </c>
      <c r="N72" s="75">
        <v>18.96</v>
      </c>
    </row>
    <row r="73" spans="1:14" x14ac:dyDescent="0.25">
      <c r="A73" s="82" t="s">
        <v>267</v>
      </c>
      <c r="B73" s="67" t="str">
        <f>VLOOKUP(A73,[1]rubros!$A$1:$B$129,2,0)</f>
        <v>Servicios de seguros de vehículos automotores</v>
      </c>
      <c r="C73" s="69">
        <v>25750000</v>
      </c>
      <c r="D73" s="69">
        <v>0</v>
      </c>
      <c r="E73" s="69">
        <v>6516211</v>
      </c>
      <c r="F73" s="69">
        <v>32266211</v>
      </c>
      <c r="G73" s="69">
        <v>0</v>
      </c>
      <c r="H73" s="69">
        <v>32266211</v>
      </c>
      <c r="I73" s="69">
        <v>0</v>
      </c>
      <c r="J73" s="69">
        <v>2582830</v>
      </c>
      <c r="K73" s="75">
        <v>8</v>
      </c>
      <c r="L73" s="69">
        <v>0</v>
      </c>
      <c r="M73" s="69">
        <v>0</v>
      </c>
      <c r="N73" s="75">
        <v>0</v>
      </c>
    </row>
    <row r="74" spans="1:14" x14ac:dyDescent="0.25">
      <c r="A74" s="82" t="s">
        <v>73</v>
      </c>
      <c r="B74" s="67" t="str">
        <f>VLOOKUP(A74,[1]rubros!$A$1:$B$129,2,0)</f>
        <v>Servicios de seguros contra incendio, terremoto o sustracción</v>
      </c>
      <c r="C74" s="69">
        <v>103000000</v>
      </c>
      <c r="D74" s="69">
        <v>0</v>
      </c>
      <c r="E74" s="69">
        <v>77326885</v>
      </c>
      <c r="F74" s="69">
        <v>180326885</v>
      </c>
      <c r="G74" s="69">
        <v>0</v>
      </c>
      <c r="H74" s="69">
        <v>180326885</v>
      </c>
      <c r="I74" s="69">
        <v>0</v>
      </c>
      <c r="J74" s="69">
        <v>70002901</v>
      </c>
      <c r="K74" s="75">
        <v>38.82</v>
      </c>
      <c r="L74" s="69">
        <v>0</v>
      </c>
      <c r="M74" s="69">
        <v>54626344</v>
      </c>
      <c r="N74" s="75">
        <v>30.29</v>
      </c>
    </row>
    <row r="75" spans="1:14" x14ac:dyDescent="0.25">
      <c r="A75" s="82" t="s">
        <v>268</v>
      </c>
      <c r="B75" s="67" t="str">
        <f>VLOOKUP(A75,[1]rubros!$A$1:$B$129,2,0)</f>
        <v>Servicios de seguros generales de responsabilidad civil</v>
      </c>
      <c r="C75" s="69">
        <v>1000000000</v>
      </c>
      <c r="D75" s="69">
        <v>0</v>
      </c>
      <c r="E75" s="69">
        <v>41461158</v>
      </c>
      <c r="F75" s="69">
        <v>1041461158</v>
      </c>
      <c r="G75" s="69">
        <v>0</v>
      </c>
      <c r="H75" s="69">
        <v>1041461158</v>
      </c>
      <c r="I75" s="69">
        <v>0</v>
      </c>
      <c r="J75" s="69">
        <v>217200106</v>
      </c>
      <c r="K75" s="75">
        <v>20.86</v>
      </c>
      <c r="L75" s="69">
        <v>0</v>
      </c>
      <c r="M75" s="69">
        <v>215570621</v>
      </c>
      <c r="N75" s="75">
        <v>20.7</v>
      </c>
    </row>
    <row r="76" spans="1:14" x14ac:dyDescent="0.25">
      <c r="A76" s="82" t="s">
        <v>269</v>
      </c>
      <c r="B76" s="67" t="str">
        <f>VLOOKUP(A76,[1]rubros!$A$1:$B$129,2,0)</f>
        <v>Servicios de seguro obligatorio de accidentes de tránsito (SOAT)</v>
      </c>
      <c r="C76" s="69">
        <v>7210000</v>
      </c>
      <c r="D76" s="69">
        <v>0</v>
      </c>
      <c r="E76" s="69">
        <v>-411848</v>
      </c>
      <c r="F76" s="69">
        <v>6798152</v>
      </c>
      <c r="G76" s="69">
        <v>0</v>
      </c>
      <c r="H76" s="69">
        <v>6798152</v>
      </c>
      <c r="I76" s="69">
        <v>622774</v>
      </c>
      <c r="J76" s="69">
        <v>5612274</v>
      </c>
      <c r="K76" s="75">
        <v>82.56</v>
      </c>
      <c r="L76" s="69">
        <v>622774</v>
      </c>
      <c r="M76" s="69">
        <v>622774</v>
      </c>
      <c r="N76" s="75">
        <v>9.16</v>
      </c>
    </row>
    <row r="77" spans="1:14" x14ac:dyDescent="0.25">
      <c r="A77" s="82" t="s">
        <v>270</v>
      </c>
      <c r="B77" s="67" t="str">
        <f>VLOOKUP(A77,[1]rubros!$A$1:$B$129,2,0)</f>
        <v>Servicios de administración de fondos de pensiones y cesantías</v>
      </c>
      <c r="C77" s="69">
        <v>200000</v>
      </c>
      <c r="D77" s="69">
        <v>0</v>
      </c>
      <c r="E77" s="69">
        <v>0</v>
      </c>
      <c r="F77" s="69">
        <v>200000</v>
      </c>
      <c r="G77" s="69">
        <v>0</v>
      </c>
      <c r="H77" s="69">
        <v>200000</v>
      </c>
      <c r="I77" s="69">
        <v>0</v>
      </c>
      <c r="J77" s="69">
        <v>113612</v>
      </c>
      <c r="K77" s="75">
        <v>56.81</v>
      </c>
      <c r="L77" s="69">
        <v>11943</v>
      </c>
      <c r="M77" s="69">
        <v>113612</v>
      </c>
      <c r="N77" s="75">
        <v>56.81</v>
      </c>
    </row>
    <row r="78" spans="1:14" x14ac:dyDescent="0.25">
      <c r="A78" s="82" t="s">
        <v>271</v>
      </c>
      <c r="B78" s="67" t="str">
        <f>VLOOKUP(A78,[1]rubros!$A$1:$B$129,2,0)</f>
        <v>Otros servicios de seguros distintos de los seguros de vida n.c.p.</v>
      </c>
      <c r="C78" s="69">
        <v>206000000</v>
      </c>
      <c r="D78" s="69">
        <v>0</v>
      </c>
      <c r="E78" s="69">
        <v>-38328533</v>
      </c>
      <c r="F78" s="69">
        <v>167671467</v>
      </c>
      <c r="G78" s="69">
        <v>0</v>
      </c>
      <c r="H78" s="69">
        <v>167671467</v>
      </c>
      <c r="I78" s="69">
        <v>0</v>
      </c>
      <c r="J78" s="69">
        <v>14969745</v>
      </c>
      <c r="K78" s="75">
        <v>8.93</v>
      </c>
      <c r="L78" s="69">
        <v>0</v>
      </c>
      <c r="M78" s="69">
        <v>0</v>
      </c>
      <c r="N78" s="75">
        <v>0</v>
      </c>
    </row>
    <row r="79" spans="1:14" x14ac:dyDescent="0.25">
      <c r="A79" s="82" t="s">
        <v>272</v>
      </c>
      <c r="B79" s="67" t="str">
        <f>VLOOKUP(A79,[1]rubros!$A$1:$B$129,2,0)</f>
        <v>Servicios inmobiliarios</v>
      </c>
      <c r="C79" s="69">
        <v>422300000</v>
      </c>
      <c r="D79" s="69">
        <v>0</v>
      </c>
      <c r="E79" s="69">
        <v>-103296044</v>
      </c>
      <c r="F79" s="69">
        <v>319003956</v>
      </c>
      <c r="G79" s="69">
        <v>0</v>
      </c>
      <c r="H79" s="69">
        <v>319003956</v>
      </c>
      <c r="I79" s="69">
        <v>0</v>
      </c>
      <c r="J79" s="69">
        <v>319003956</v>
      </c>
      <c r="K79" s="75">
        <v>100</v>
      </c>
      <c r="L79" s="69">
        <v>53167326</v>
      </c>
      <c r="M79" s="69">
        <v>214441547</v>
      </c>
      <c r="N79" s="75">
        <v>67.22</v>
      </c>
    </row>
    <row r="80" spans="1:14" x14ac:dyDescent="0.25">
      <c r="A80" s="82" t="s">
        <v>75</v>
      </c>
      <c r="B80" s="67" t="str">
        <f>VLOOKUP(A80,[1]rubros!$A$1:$B$129,2,0)</f>
        <v>Servicios de alquiler o arrendamiento con o sin opción de compra relativos a bienes inmuebles no residenciales propios o arrendados</v>
      </c>
      <c r="C80" s="69">
        <v>422300000</v>
      </c>
      <c r="D80" s="69">
        <v>0</v>
      </c>
      <c r="E80" s="69">
        <v>-103296044</v>
      </c>
      <c r="F80" s="69">
        <v>319003956</v>
      </c>
      <c r="G80" s="69">
        <v>0</v>
      </c>
      <c r="H80" s="69">
        <v>319003956</v>
      </c>
      <c r="I80" s="69">
        <v>0</v>
      </c>
      <c r="J80" s="69">
        <v>319003956</v>
      </c>
      <c r="K80" s="75">
        <v>100</v>
      </c>
      <c r="L80" s="69">
        <v>53167326</v>
      </c>
      <c r="M80" s="69">
        <v>214441547</v>
      </c>
      <c r="N80" s="75">
        <v>67.22</v>
      </c>
    </row>
    <row r="81" spans="1:14" x14ac:dyDescent="0.25">
      <c r="A81" s="82" t="s">
        <v>273</v>
      </c>
      <c r="B81" s="67" t="str">
        <f>VLOOKUP(A81,[1]rubros!$A$1:$B$129,2,0)</f>
        <v>Servicios prestados a las empresas y servicios de producción</v>
      </c>
      <c r="C81" s="69">
        <v>5653800000</v>
      </c>
      <c r="D81" s="69">
        <v>0</v>
      </c>
      <c r="E81" s="69">
        <v>-256563873</v>
      </c>
      <c r="F81" s="69">
        <v>5397236127</v>
      </c>
      <c r="G81" s="69">
        <v>0</v>
      </c>
      <c r="H81" s="69">
        <v>5397236127</v>
      </c>
      <c r="I81" s="69">
        <v>438948647</v>
      </c>
      <c r="J81" s="69">
        <v>2876214576</v>
      </c>
      <c r="K81" s="75">
        <v>53.29</v>
      </c>
      <c r="L81" s="69">
        <v>210463739</v>
      </c>
      <c r="M81" s="69">
        <v>1705118749</v>
      </c>
      <c r="N81" s="75">
        <v>31.59</v>
      </c>
    </row>
    <row r="82" spans="1:14" x14ac:dyDescent="0.25">
      <c r="A82" s="82" t="s">
        <v>274</v>
      </c>
      <c r="B82" s="67" t="str">
        <f>VLOOKUP(A82,[1]rubros!$A$1:$B$129,2,0)</f>
        <v>Servicios jurídicos y contables</v>
      </c>
      <c r="C82" s="69">
        <v>2515000000</v>
      </c>
      <c r="D82" s="69">
        <v>0</v>
      </c>
      <c r="E82" s="69">
        <v>-130000000</v>
      </c>
      <c r="F82" s="69">
        <v>2385000000</v>
      </c>
      <c r="G82" s="69">
        <v>0</v>
      </c>
      <c r="H82" s="69">
        <v>2385000000</v>
      </c>
      <c r="I82" s="69">
        <v>226100</v>
      </c>
      <c r="J82" s="69">
        <v>972243465</v>
      </c>
      <c r="K82" s="75">
        <v>40.76</v>
      </c>
      <c r="L82" s="69">
        <v>14892767</v>
      </c>
      <c r="M82" s="69">
        <v>556910132</v>
      </c>
      <c r="N82" s="75">
        <v>23.35</v>
      </c>
    </row>
    <row r="83" spans="1:14" x14ac:dyDescent="0.25">
      <c r="A83" s="82" t="s">
        <v>275</v>
      </c>
      <c r="B83" s="67" t="str">
        <f>VLOOKUP(A83,[1]rubros!$A$1:$B$129,2,0)</f>
        <v>Servicios de documentación y certificación jurídica</v>
      </c>
      <c r="C83" s="69">
        <v>15000000</v>
      </c>
      <c r="D83" s="69">
        <v>0</v>
      </c>
      <c r="E83" s="69">
        <v>0</v>
      </c>
      <c r="F83" s="69">
        <v>15000000</v>
      </c>
      <c r="G83" s="69">
        <v>0</v>
      </c>
      <c r="H83" s="69">
        <v>15000000</v>
      </c>
      <c r="I83" s="69">
        <v>226100</v>
      </c>
      <c r="J83" s="69">
        <v>977243</v>
      </c>
      <c r="K83" s="75">
        <v>6.51</v>
      </c>
      <c r="L83" s="69">
        <v>226100</v>
      </c>
      <c r="M83" s="69">
        <v>977243</v>
      </c>
      <c r="N83" s="75">
        <v>6.51</v>
      </c>
    </row>
    <row r="84" spans="1:14" x14ac:dyDescent="0.25">
      <c r="A84" s="82" t="s">
        <v>276</v>
      </c>
      <c r="B84" s="67" t="str">
        <f>VLOOKUP(A84,[1]rubros!$A$1:$B$258,2,0)</f>
        <v>Servicios de arbitraje y conciliación</v>
      </c>
      <c r="C84" s="69">
        <v>1000000000</v>
      </c>
      <c r="D84" s="69">
        <v>0</v>
      </c>
      <c r="E84" s="69">
        <v>0</v>
      </c>
      <c r="F84" s="69">
        <v>1000000000</v>
      </c>
      <c r="G84" s="69">
        <v>0</v>
      </c>
      <c r="H84" s="69">
        <v>1000000000</v>
      </c>
      <c r="I84" s="69">
        <v>0</v>
      </c>
      <c r="J84" s="69">
        <v>541266222</v>
      </c>
      <c r="K84" s="75">
        <v>54.13</v>
      </c>
      <c r="L84" s="69">
        <v>0</v>
      </c>
      <c r="M84" s="69">
        <v>541266222</v>
      </c>
      <c r="N84" s="75">
        <v>54.13</v>
      </c>
    </row>
    <row r="85" spans="1:14" x14ac:dyDescent="0.25">
      <c r="A85" s="82" t="s">
        <v>77</v>
      </c>
      <c r="B85" s="67" t="str">
        <f>VLOOKUP(A85,[1]rubros!$A$1:$B$129,2,0)</f>
        <v>Otros servicios jurídicos n.c.p.</v>
      </c>
      <c r="C85" s="69">
        <v>1500000000</v>
      </c>
      <c r="D85" s="69">
        <v>0</v>
      </c>
      <c r="E85" s="69">
        <v>-130000000</v>
      </c>
      <c r="F85" s="69">
        <v>1370000000</v>
      </c>
      <c r="G85" s="69">
        <v>0</v>
      </c>
      <c r="H85" s="69">
        <v>1370000000</v>
      </c>
      <c r="I85" s="69">
        <v>0</v>
      </c>
      <c r="J85" s="69">
        <v>430000000</v>
      </c>
      <c r="K85" s="75">
        <v>31.39</v>
      </c>
      <c r="L85" s="69">
        <v>14666667</v>
      </c>
      <c r="M85" s="69">
        <v>14666667</v>
      </c>
      <c r="N85" s="75">
        <v>1.07</v>
      </c>
    </row>
    <row r="86" spans="1:14" x14ac:dyDescent="0.25">
      <c r="A86" s="82" t="s">
        <v>277</v>
      </c>
      <c r="B86" s="67" t="str">
        <f>VLOOKUP(A86,[1]rubros!$A$1:$B$129,2,0)</f>
        <v>Otros servicios profesionales, científicos y técnicos</v>
      </c>
      <c r="C86" s="69">
        <v>1169600000</v>
      </c>
      <c r="D86" s="69">
        <v>0</v>
      </c>
      <c r="E86" s="69">
        <v>105000000</v>
      </c>
      <c r="F86" s="69">
        <v>1274600000</v>
      </c>
      <c r="G86" s="69">
        <v>0</v>
      </c>
      <c r="H86" s="69">
        <v>1274600000</v>
      </c>
      <c r="I86" s="69">
        <v>0</v>
      </c>
      <c r="J86" s="69">
        <v>702500000</v>
      </c>
      <c r="K86" s="75">
        <v>55.12</v>
      </c>
      <c r="L86" s="69">
        <v>40500000</v>
      </c>
      <c r="M86" s="69">
        <v>640866666</v>
      </c>
      <c r="N86" s="75">
        <v>50.28</v>
      </c>
    </row>
    <row r="87" spans="1:14" x14ac:dyDescent="0.25">
      <c r="A87" s="82" t="s">
        <v>320</v>
      </c>
      <c r="B87" s="67" t="s">
        <v>322</v>
      </c>
      <c r="C87" s="69">
        <v>0</v>
      </c>
      <c r="D87" s="69">
        <v>0</v>
      </c>
      <c r="E87" s="69">
        <v>455000000</v>
      </c>
      <c r="F87" s="69">
        <v>455000000</v>
      </c>
      <c r="G87" s="69">
        <v>0</v>
      </c>
      <c r="H87" s="69">
        <v>455000000</v>
      </c>
      <c r="I87" s="69">
        <v>0</v>
      </c>
      <c r="J87" s="69">
        <v>455000000</v>
      </c>
      <c r="K87" s="75">
        <v>100</v>
      </c>
      <c r="L87" s="69">
        <v>0</v>
      </c>
      <c r="M87" s="69">
        <v>455000000</v>
      </c>
      <c r="N87" s="75">
        <v>100</v>
      </c>
    </row>
    <row r="88" spans="1:14" x14ac:dyDescent="0.25">
      <c r="A88" s="82" t="s">
        <v>278</v>
      </c>
      <c r="B88" s="67" t="str">
        <f>VLOOKUP(A88,[1]rubros!$A$1:$B$258,2,0)</f>
        <v>Servicios de arquitectura, servicios de planeación urbana y ordenación del territorio; servicios de arquitectura paisajista</v>
      </c>
      <c r="C88" s="69">
        <v>10000000</v>
      </c>
      <c r="D88" s="69">
        <v>0</v>
      </c>
      <c r="E88" s="69">
        <v>0</v>
      </c>
      <c r="F88" s="69">
        <v>10000000</v>
      </c>
      <c r="G88" s="69">
        <v>0</v>
      </c>
      <c r="H88" s="69">
        <v>10000000</v>
      </c>
      <c r="I88" s="69">
        <v>0</v>
      </c>
      <c r="J88" s="69">
        <v>0</v>
      </c>
      <c r="K88" s="75">
        <v>0</v>
      </c>
      <c r="L88" s="69">
        <v>0</v>
      </c>
      <c r="M88" s="69">
        <v>0</v>
      </c>
      <c r="N88" s="75">
        <v>0</v>
      </c>
    </row>
    <row r="89" spans="1:14" x14ac:dyDescent="0.25">
      <c r="A89" s="82" t="s">
        <v>79</v>
      </c>
      <c r="B89" s="67" t="str">
        <f>VLOOKUP(A89,[1]rubros!$A$1:$B$129,2,0)</f>
        <v>Otros servicios profesionales y técnicos n.c.p.</v>
      </c>
      <c r="C89" s="69">
        <v>1159600000</v>
      </c>
      <c r="D89" s="69">
        <v>0</v>
      </c>
      <c r="E89" s="69">
        <v>-350000000</v>
      </c>
      <c r="F89" s="69">
        <v>809600000</v>
      </c>
      <c r="G89" s="69">
        <v>0</v>
      </c>
      <c r="H89" s="69">
        <v>809600000</v>
      </c>
      <c r="I89" s="69">
        <v>0</v>
      </c>
      <c r="J89" s="69">
        <v>247500000</v>
      </c>
      <c r="K89" s="75">
        <v>30.57</v>
      </c>
      <c r="L89" s="69">
        <v>40500000</v>
      </c>
      <c r="M89" s="69">
        <v>185866666</v>
      </c>
      <c r="N89" s="75">
        <v>22.96</v>
      </c>
    </row>
    <row r="90" spans="1:14" x14ac:dyDescent="0.25">
      <c r="A90" s="82" t="s">
        <v>279</v>
      </c>
      <c r="B90" s="67" t="str">
        <f>VLOOKUP(A90,[1]rubros!$A$1:$B$129,2,0)</f>
        <v>Servicios de telecomunicaciones, transmisión y suministro de información</v>
      </c>
      <c r="C90" s="69">
        <v>139200000</v>
      </c>
      <c r="D90" s="69">
        <v>0</v>
      </c>
      <c r="E90" s="69">
        <v>-12000000</v>
      </c>
      <c r="F90" s="69">
        <v>127200000</v>
      </c>
      <c r="G90" s="69">
        <v>0</v>
      </c>
      <c r="H90" s="69">
        <v>127200000</v>
      </c>
      <c r="I90" s="69">
        <v>-1306253</v>
      </c>
      <c r="J90" s="69">
        <v>58693747</v>
      </c>
      <c r="K90" s="75">
        <v>46.14</v>
      </c>
      <c r="L90" s="69">
        <v>3456799</v>
      </c>
      <c r="M90" s="69">
        <v>28665809</v>
      </c>
      <c r="N90" s="75">
        <v>22.54</v>
      </c>
    </row>
    <row r="91" spans="1:14" x14ac:dyDescent="0.25">
      <c r="A91" s="82" t="s">
        <v>81</v>
      </c>
      <c r="B91" s="67" t="str">
        <f>VLOOKUP(A91,[1]rubros!$A$1:$B$129,2,0)</f>
        <v>Servicios de telefonía fija</v>
      </c>
      <c r="C91" s="69">
        <v>80000000</v>
      </c>
      <c r="D91" s="69">
        <v>0</v>
      </c>
      <c r="E91" s="69">
        <v>0</v>
      </c>
      <c r="F91" s="69">
        <v>80000000</v>
      </c>
      <c r="G91" s="69">
        <v>0</v>
      </c>
      <c r="H91" s="69">
        <v>80000000</v>
      </c>
      <c r="I91" s="69">
        <v>-1306253</v>
      </c>
      <c r="J91" s="69">
        <v>30693747</v>
      </c>
      <c r="K91" s="75">
        <v>38.369999999999997</v>
      </c>
      <c r="L91" s="69">
        <v>2428616</v>
      </c>
      <c r="M91" s="69">
        <v>21902340</v>
      </c>
      <c r="N91" s="75">
        <v>27.38</v>
      </c>
    </row>
    <row r="92" spans="1:14" x14ac:dyDescent="0.25">
      <c r="A92" s="82" t="s">
        <v>83</v>
      </c>
      <c r="B92" s="67" t="str">
        <f>VLOOKUP(A92,[1]rubros!$A$1:$B$129,2,0)</f>
        <v>Servicios de telecomunicaciones móviles</v>
      </c>
      <c r="C92" s="69">
        <v>41200000</v>
      </c>
      <c r="D92" s="69">
        <v>0</v>
      </c>
      <c r="E92" s="69">
        <v>0</v>
      </c>
      <c r="F92" s="69">
        <v>41200000</v>
      </c>
      <c r="G92" s="69">
        <v>0</v>
      </c>
      <c r="H92" s="69">
        <v>41200000</v>
      </c>
      <c r="I92" s="69">
        <v>0</v>
      </c>
      <c r="J92" s="69">
        <v>25000000</v>
      </c>
      <c r="K92" s="75">
        <v>60.68</v>
      </c>
      <c r="L92" s="69">
        <v>1028183</v>
      </c>
      <c r="M92" s="69">
        <v>5510527</v>
      </c>
      <c r="N92" s="75">
        <v>13.38</v>
      </c>
    </row>
    <row r="93" spans="1:14" x14ac:dyDescent="0.25">
      <c r="A93" s="82" t="s">
        <v>85</v>
      </c>
      <c r="B93" s="67" t="str">
        <f>VLOOKUP(A93,[1]rubros!$A$1:$B$129,2,0)</f>
        <v>Servicios de transmisión</v>
      </c>
      <c r="C93" s="69">
        <v>18000000</v>
      </c>
      <c r="D93" s="69">
        <v>0</v>
      </c>
      <c r="E93" s="69">
        <v>-12000000</v>
      </c>
      <c r="F93" s="69">
        <v>6000000</v>
      </c>
      <c r="G93" s="69">
        <v>0</v>
      </c>
      <c r="H93" s="69">
        <v>6000000</v>
      </c>
      <c r="I93" s="69">
        <v>0</v>
      </c>
      <c r="J93" s="69">
        <v>3000000</v>
      </c>
      <c r="K93" s="75">
        <v>50</v>
      </c>
      <c r="L93" s="69">
        <v>0</v>
      </c>
      <c r="M93" s="69">
        <v>1252942</v>
      </c>
      <c r="N93" s="75">
        <v>20.88</v>
      </c>
    </row>
    <row r="94" spans="1:14" x14ac:dyDescent="0.25">
      <c r="A94" s="82" t="s">
        <v>280</v>
      </c>
      <c r="B94" s="67" t="str">
        <f>VLOOKUP(A94,[1]rubros!$A$1:$B$129,2,0)</f>
        <v>Servicios de soporte</v>
      </c>
      <c r="C94" s="69">
        <v>1230000000</v>
      </c>
      <c r="D94" s="69">
        <v>0</v>
      </c>
      <c r="E94" s="69">
        <v>0</v>
      </c>
      <c r="F94" s="69">
        <v>1230000000</v>
      </c>
      <c r="G94" s="69">
        <v>0</v>
      </c>
      <c r="H94" s="69">
        <v>1230000000</v>
      </c>
      <c r="I94" s="69">
        <v>440028800</v>
      </c>
      <c r="J94" s="69">
        <v>1130908264</v>
      </c>
      <c r="K94" s="75">
        <v>91.94</v>
      </c>
      <c r="L94" s="69">
        <v>151614173</v>
      </c>
      <c r="M94" s="69">
        <v>468212978</v>
      </c>
      <c r="N94" s="75">
        <v>38.07</v>
      </c>
    </row>
    <row r="95" spans="1:14" x14ac:dyDescent="0.25">
      <c r="A95" s="82" t="s">
        <v>87</v>
      </c>
      <c r="B95" s="67" t="str">
        <f>VLOOKUP(A95,[1]rubros!$A$1:$B$129,2,0)</f>
        <v>Servicios de protección (guardas de seguridad)</v>
      </c>
      <c r="C95" s="69">
        <v>800000000</v>
      </c>
      <c r="D95" s="69">
        <v>0</v>
      </c>
      <c r="E95" s="69">
        <v>0</v>
      </c>
      <c r="F95" s="69">
        <v>800000000</v>
      </c>
      <c r="G95" s="69">
        <v>0</v>
      </c>
      <c r="H95" s="69">
        <v>800000000</v>
      </c>
      <c r="I95" s="69">
        <v>440028800</v>
      </c>
      <c r="J95" s="69">
        <v>701624795</v>
      </c>
      <c r="K95" s="75">
        <v>87.7</v>
      </c>
      <c r="L95" s="69">
        <v>116624330</v>
      </c>
      <c r="M95" s="69">
        <v>249741829</v>
      </c>
      <c r="N95" s="75">
        <v>31.22</v>
      </c>
    </row>
    <row r="96" spans="1:14" x14ac:dyDescent="0.25">
      <c r="A96" s="82" t="s">
        <v>89</v>
      </c>
      <c r="B96" s="67" t="str">
        <f>VLOOKUP(A96,[1]rubros!$A$1:$B$129,2,0)</f>
        <v>Servicios de limpieza general</v>
      </c>
      <c r="C96" s="69">
        <v>430000000</v>
      </c>
      <c r="D96" s="69">
        <v>0</v>
      </c>
      <c r="E96" s="69">
        <v>0</v>
      </c>
      <c r="F96" s="69">
        <v>430000000</v>
      </c>
      <c r="G96" s="69">
        <v>0</v>
      </c>
      <c r="H96" s="69">
        <v>430000000</v>
      </c>
      <c r="I96" s="69">
        <v>0</v>
      </c>
      <c r="J96" s="69">
        <v>429283469</v>
      </c>
      <c r="K96" s="75">
        <v>99.83</v>
      </c>
      <c r="L96" s="69">
        <v>34989843</v>
      </c>
      <c r="M96" s="69">
        <v>218471149</v>
      </c>
      <c r="N96" s="75">
        <v>50.81</v>
      </c>
    </row>
    <row r="97" spans="1:14" x14ac:dyDescent="0.25">
      <c r="A97" s="82" t="s">
        <v>281</v>
      </c>
      <c r="B97" s="67" t="str">
        <f>VLOOKUP(A97,[1]rubros!$A$1:$B$129,2,0)</f>
        <v>Servicios de mantenimiento, reparación e instalación (excepto servicios de construcción)</v>
      </c>
      <c r="C97" s="69">
        <v>585000000</v>
      </c>
      <c r="D97" s="69">
        <v>0</v>
      </c>
      <c r="E97" s="69">
        <v>-209563873</v>
      </c>
      <c r="F97" s="69">
        <v>375436127</v>
      </c>
      <c r="G97" s="69">
        <v>0</v>
      </c>
      <c r="H97" s="69">
        <v>375436127</v>
      </c>
      <c r="I97" s="69">
        <v>0</v>
      </c>
      <c r="J97" s="69">
        <v>10714000</v>
      </c>
      <c r="K97" s="75">
        <v>2.85</v>
      </c>
      <c r="L97" s="69">
        <v>0</v>
      </c>
      <c r="M97" s="69">
        <v>9308064</v>
      </c>
      <c r="N97" s="75">
        <v>2.48</v>
      </c>
    </row>
    <row r="98" spans="1:14" x14ac:dyDescent="0.25">
      <c r="A98" s="82" t="s">
        <v>91</v>
      </c>
      <c r="B98" s="67" t="str">
        <f>VLOOKUP(A98,[1]rubros!$A$1:$B$129,2,0)</f>
        <v>Servicios de mantenimiento y reparación de maquinaria y equipo de transporte</v>
      </c>
      <c r="C98" s="69">
        <v>40000000</v>
      </c>
      <c r="D98" s="69">
        <v>0</v>
      </c>
      <c r="E98" s="69">
        <v>0</v>
      </c>
      <c r="F98" s="69">
        <v>40000000</v>
      </c>
      <c r="G98" s="69">
        <v>0</v>
      </c>
      <c r="H98" s="69">
        <v>40000000</v>
      </c>
      <c r="I98" s="69">
        <v>0</v>
      </c>
      <c r="J98" s="69">
        <v>10714000</v>
      </c>
      <c r="K98" s="75">
        <v>26.79</v>
      </c>
      <c r="L98" s="69">
        <v>0</v>
      </c>
      <c r="M98" s="69">
        <v>9308064</v>
      </c>
      <c r="N98" s="75">
        <v>23.27</v>
      </c>
    </row>
    <row r="99" spans="1:14" x14ac:dyDescent="0.25">
      <c r="A99" s="82" t="s">
        <v>282</v>
      </c>
      <c r="B99" s="67" t="str">
        <f>VLOOKUP(A99,[1]rubros!$A$1:$B$129,2,0)</f>
        <v>Servicios de mantenimiento y reparación de otra maquinaria y otro equipo</v>
      </c>
      <c r="C99" s="69">
        <v>50000000</v>
      </c>
      <c r="D99" s="69">
        <v>0</v>
      </c>
      <c r="E99" s="69">
        <v>-14563873</v>
      </c>
      <c r="F99" s="69">
        <v>35436127</v>
      </c>
      <c r="G99" s="69">
        <v>0</v>
      </c>
      <c r="H99" s="69">
        <v>35436127</v>
      </c>
      <c r="I99" s="69">
        <v>0</v>
      </c>
      <c r="J99" s="69">
        <v>0</v>
      </c>
      <c r="K99" s="75">
        <v>0</v>
      </c>
      <c r="L99" s="69">
        <v>0</v>
      </c>
      <c r="M99" s="69">
        <v>0</v>
      </c>
      <c r="N99" s="75">
        <v>0</v>
      </c>
    </row>
    <row r="100" spans="1:14" x14ac:dyDescent="0.25">
      <c r="A100" s="82" t="s">
        <v>93</v>
      </c>
      <c r="B100" s="67" t="s">
        <v>94</v>
      </c>
      <c r="C100" s="69">
        <v>0</v>
      </c>
      <c r="D100" s="69">
        <v>0</v>
      </c>
      <c r="E100" s="69">
        <v>5000000</v>
      </c>
      <c r="F100" s="69">
        <v>5000000</v>
      </c>
      <c r="G100" s="69">
        <v>0</v>
      </c>
      <c r="H100" s="69">
        <v>5000000</v>
      </c>
      <c r="I100" s="69">
        <v>0</v>
      </c>
      <c r="J100" s="69">
        <v>0</v>
      </c>
      <c r="K100" s="75">
        <v>0</v>
      </c>
      <c r="L100" s="69">
        <v>0</v>
      </c>
      <c r="M100" s="69">
        <v>0</v>
      </c>
      <c r="N100" s="75">
        <v>0</v>
      </c>
    </row>
    <row r="101" spans="1:14" x14ac:dyDescent="0.25">
      <c r="A101" s="82" t="s">
        <v>283</v>
      </c>
      <c r="B101" s="67" t="str">
        <f>VLOOKUP(A101,[1]rubros!$A$1:$B$129,2,0)</f>
        <v>Servicios de reparación de otros bienes</v>
      </c>
      <c r="C101" s="69">
        <v>495000000</v>
      </c>
      <c r="D101" s="69">
        <v>0</v>
      </c>
      <c r="E101" s="69">
        <v>-200000000</v>
      </c>
      <c r="F101" s="69">
        <v>295000000</v>
      </c>
      <c r="G101" s="69">
        <v>0</v>
      </c>
      <c r="H101" s="69">
        <v>295000000</v>
      </c>
      <c r="I101" s="69">
        <v>0</v>
      </c>
      <c r="J101" s="69">
        <v>0</v>
      </c>
      <c r="K101" s="75">
        <v>0</v>
      </c>
      <c r="L101" s="69">
        <v>0</v>
      </c>
      <c r="M101" s="69">
        <v>0</v>
      </c>
      <c r="N101" s="75">
        <v>0</v>
      </c>
    </row>
    <row r="102" spans="1:14" x14ac:dyDescent="0.25">
      <c r="A102" s="82" t="s">
        <v>284</v>
      </c>
      <c r="B102" s="67" t="str">
        <f>VLOOKUP(A102,[1]rubros!$A$1:$B$129,2,0)</f>
        <v>Otros servicios de fabricación; servicios de edición, impresión y reproducción; servicios de recuperación de materiales</v>
      </c>
      <c r="C102" s="69">
        <v>15000000</v>
      </c>
      <c r="D102" s="69">
        <v>0</v>
      </c>
      <c r="E102" s="69">
        <v>-10000000</v>
      </c>
      <c r="F102" s="69">
        <v>5000000</v>
      </c>
      <c r="G102" s="69">
        <v>0</v>
      </c>
      <c r="H102" s="69">
        <v>5000000</v>
      </c>
      <c r="I102" s="69">
        <v>0</v>
      </c>
      <c r="J102" s="69">
        <v>1155100</v>
      </c>
      <c r="K102" s="75">
        <v>23.1</v>
      </c>
      <c r="L102" s="69">
        <v>0</v>
      </c>
      <c r="M102" s="69">
        <v>1155100</v>
      </c>
      <c r="N102" s="75">
        <v>23.1</v>
      </c>
    </row>
    <row r="103" spans="1:14" x14ac:dyDescent="0.25">
      <c r="A103" s="82" t="s">
        <v>285</v>
      </c>
      <c r="B103" s="67" t="str">
        <f>VLOOKUP(A103,[1]rubros!$A$1:$B$129,2,0)</f>
        <v>Servicios de impresión</v>
      </c>
      <c r="C103" s="69">
        <v>15000000</v>
      </c>
      <c r="D103" s="69">
        <v>0</v>
      </c>
      <c r="E103" s="69">
        <v>-10000000</v>
      </c>
      <c r="F103" s="69">
        <v>5000000</v>
      </c>
      <c r="G103" s="69">
        <v>0</v>
      </c>
      <c r="H103" s="69">
        <v>5000000</v>
      </c>
      <c r="I103" s="69">
        <v>0</v>
      </c>
      <c r="J103" s="69">
        <v>1155100</v>
      </c>
      <c r="K103" s="75">
        <v>23.1</v>
      </c>
      <c r="L103" s="69">
        <v>0</v>
      </c>
      <c r="M103" s="69">
        <v>1155100</v>
      </c>
      <c r="N103" s="75">
        <v>23.1</v>
      </c>
    </row>
    <row r="104" spans="1:14" x14ac:dyDescent="0.25">
      <c r="A104" s="82" t="s">
        <v>286</v>
      </c>
      <c r="B104" s="67" t="str">
        <f>VLOOKUP(A104,[1]rubros!$A$1:$B$129,2,0)</f>
        <v>Servicios administrativos del Gobierno</v>
      </c>
      <c r="C104" s="69">
        <v>195000000</v>
      </c>
      <c r="D104" s="69">
        <v>0</v>
      </c>
      <c r="E104" s="69">
        <v>0</v>
      </c>
      <c r="F104" s="69">
        <v>195000000</v>
      </c>
      <c r="G104" s="69">
        <v>0</v>
      </c>
      <c r="H104" s="69">
        <v>195000000</v>
      </c>
      <c r="I104" s="69">
        <v>-1274602</v>
      </c>
      <c r="J104" s="69">
        <v>193725398</v>
      </c>
      <c r="K104" s="75">
        <v>99.35</v>
      </c>
      <c r="L104" s="69">
        <v>10928290</v>
      </c>
      <c r="M104" s="69">
        <v>121311275</v>
      </c>
      <c r="N104" s="75">
        <v>62.21</v>
      </c>
    </row>
    <row r="105" spans="1:14" x14ac:dyDescent="0.25">
      <c r="A105" s="82" t="s">
        <v>287</v>
      </c>
      <c r="B105" s="67" t="str">
        <f>VLOOKUP(A105,[1]rubros!$A$1:$B$129,2,0)</f>
        <v>Otros servicios públicos generales del Gobierno n.c.p.</v>
      </c>
      <c r="C105" s="69">
        <v>195000000</v>
      </c>
      <c r="D105" s="69">
        <v>0</v>
      </c>
      <c r="E105" s="69">
        <v>0</v>
      </c>
      <c r="F105" s="69">
        <v>195000000</v>
      </c>
      <c r="G105" s="69">
        <v>0</v>
      </c>
      <c r="H105" s="69">
        <v>195000000</v>
      </c>
      <c r="I105" s="69">
        <v>-1274602</v>
      </c>
      <c r="J105" s="69">
        <v>193725398</v>
      </c>
      <c r="K105" s="75">
        <v>99.35</v>
      </c>
      <c r="L105" s="69">
        <v>10928290</v>
      </c>
      <c r="M105" s="69">
        <v>121311275</v>
      </c>
      <c r="N105" s="75">
        <v>62.21</v>
      </c>
    </row>
    <row r="106" spans="1:14" x14ac:dyDescent="0.25">
      <c r="A106" s="82" t="s">
        <v>95</v>
      </c>
      <c r="B106" s="67" t="str">
        <f>VLOOKUP(A106,[1]rubros!$A$1:$B$129,2,0)</f>
        <v>Energía</v>
      </c>
      <c r="C106" s="69">
        <v>125000000</v>
      </c>
      <c r="D106" s="69">
        <v>0</v>
      </c>
      <c r="E106" s="69">
        <v>0</v>
      </c>
      <c r="F106" s="69">
        <v>125000000</v>
      </c>
      <c r="G106" s="69">
        <v>0</v>
      </c>
      <c r="H106" s="69">
        <v>125000000</v>
      </c>
      <c r="I106" s="69">
        <v>-1274602</v>
      </c>
      <c r="J106" s="69">
        <v>123725398</v>
      </c>
      <c r="K106" s="75">
        <v>98.98</v>
      </c>
      <c r="L106" s="69">
        <v>10752250</v>
      </c>
      <c r="M106" s="69">
        <v>89338155</v>
      </c>
      <c r="N106" s="75">
        <v>71.47</v>
      </c>
    </row>
    <row r="107" spans="1:14" x14ac:dyDescent="0.25">
      <c r="A107" s="82" t="s">
        <v>97</v>
      </c>
      <c r="B107" s="67" t="str">
        <f>VLOOKUP(A107,[1]rubros!$A$1:$B$129,2,0)</f>
        <v>Acueducto y alcantarillado</v>
      </c>
      <c r="C107" s="69">
        <v>50000000</v>
      </c>
      <c r="D107" s="69">
        <v>0</v>
      </c>
      <c r="E107" s="69">
        <v>0</v>
      </c>
      <c r="F107" s="69">
        <v>50000000</v>
      </c>
      <c r="G107" s="69">
        <v>0</v>
      </c>
      <c r="H107" s="69">
        <v>50000000</v>
      </c>
      <c r="I107" s="69">
        <v>0</v>
      </c>
      <c r="J107" s="69">
        <v>50000000</v>
      </c>
      <c r="K107" s="75">
        <v>100</v>
      </c>
      <c r="L107" s="69">
        <v>0</v>
      </c>
      <c r="M107" s="69">
        <v>25712400</v>
      </c>
      <c r="N107" s="75">
        <v>51.42</v>
      </c>
    </row>
    <row r="108" spans="1:14" x14ac:dyDescent="0.25">
      <c r="A108" s="82" t="s">
        <v>99</v>
      </c>
      <c r="B108" s="67" t="str">
        <f>VLOOKUP(A108,[1]rubros!$A$1:$B$129,2,0)</f>
        <v>Aseo</v>
      </c>
      <c r="C108" s="69">
        <v>18000000</v>
      </c>
      <c r="D108" s="69">
        <v>0</v>
      </c>
      <c r="E108" s="69">
        <v>0</v>
      </c>
      <c r="F108" s="69">
        <v>18000000</v>
      </c>
      <c r="G108" s="69">
        <v>0</v>
      </c>
      <c r="H108" s="69">
        <v>18000000</v>
      </c>
      <c r="I108" s="69">
        <v>0</v>
      </c>
      <c r="J108" s="69">
        <v>18000000</v>
      </c>
      <c r="K108" s="75">
        <v>100</v>
      </c>
      <c r="L108" s="69">
        <v>0</v>
      </c>
      <c r="M108" s="69">
        <v>5968610</v>
      </c>
      <c r="N108" s="75">
        <v>33.159999999999997</v>
      </c>
    </row>
    <row r="109" spans="1:14" x14ac:dyDescent="0.25">
      <c r="A109" s="82" t="s">
        <v>101</v>
      </c>
      <c r="B109" s="67" t="str">
        <f>VLOOKUP(A109,[1]rubros!$A$1:$B$129,2,0)</f>
        <v>Gas</v>
      </c>
      <c r="C109" s="69">
        <v>2000000</v>
      </c>
      <c r="D109" s="69">
        <v>0</v>
      </c>
      <c r="E109" s="69">
        <v>0</v>
      </c>
      <c r="F109" s="69">
        <v>2000000</v>
      </c>
      <c r="G109" s="69">
        <v>0</v>
      </c>
      <c r="H109" s="69">
        <v>2000000</v>
      </c>
      <c r="I109" s="69">
        <v>0</v>
      </c>
      <c r="J109" s="69">
        <v>2000000</v>
      </c>
      <c r="K109" s="75">
        <v>100</v>
      </c>
      <c r="L109" s="69">
        <v>176040</v>
      </c>
      <c r="M109" s="69">
        <v>292110</v>
      </c>
      <c r="N109" s="75">
        <v>14.61</v>
      </c>
    </row>
    <row r="110" spans="1:14" x14ac:dyDescent="0.25">
      <c r="A110" s="82" t="s">
        <v>288</v>
      </c>
      <c r="B110" s="67" t="str">
        <f>VLOOKUP(A110,[1]rubros!$A$1:$B$129,2,0)</f>
        <v>Viáticos y gastos de viaje</v>
      </c>
      <c r="C110" s="69">
        <v>35000000</v>
      </c>
      <c r="D110" s="69">
        <v>0</v>
      </c>
      <c r="E110" s="69">
        <v>0</v>
      </c>
      <c r="F110" s="69">
        <v>35000000</v>
      </c>
      <c r="G110" s="69">
        <v>0</v>
      </c>
      <c r="H110" s="69">
        <v>35000000</v>
      </c>
      <c r="I110" s="69">
        <v>0</v>
      </c>
      <c r="J110" s="69">
        <v>0</v>
      </c>
      <c r="K110" s="75">
        <v>0</v>
      </c>
      <c r="L110" s="69">
        <v>0</v>
      </c>
      <c r="M110" s="69">
        <v>0</v>
      </c>
      <c r="N110" s="75">
        <v>0</v>
      </c>
    </row>
    <row r="111" spans="1:14" x14ac:dyDescent="0.25">
      <c r="A111" s="82" t="s">
        <v>289</v>
      </c>
      <c r="B111" s="67" t="str">
        <f>VLOOKUP(A111,[1]rubros!$A$1:$B$129,2,0)</f>
        <v>Capacitación</v>
      </c>
      <c r="C111" s="69">
        <v>72100000</v>
      </c>
      <c r="D111" s="69">
        <v>0</v>
      </c>
      <c r="E111" s="69">
        <v>0</v>
      </c>
      <c r="F111" s="69">
        <v>72100000</v>
      </c>
      <c r="G111" s="69">
        <v>0</v>
      </c>
      <c r="H111" s="69">
        <v>72100000</v>
      </c>
      <c r="I111" s="69">
        <v>27852000</v>
      </c>
      <c r="J111" s="69">
        <v>39762000</v>
      </c>
      <c r="K111" s="75">
        <v>55.15</v>
      </c>
      <c r="L111" s="69">
        <v>3580000</v>
      </c>
      <c r="M111" s="69">
        <v>11910000</v>
      </c>
      <c r="N111" s="75">
        <v>16.52</v>
      </c>
    </row>
    <row r="112" spans="1:14" x14ac:dyDescent="0.25">
      <c r="A112" s="82" t="s">
        <v>290</v>
      </c>
      <c r="B112" s="67" t="str">
        <f>VLOOKUP(A112,[1]rubros!$A$1:$B$129,2,0)</f>
        <v>Bienestar e incentivos</v>
      </c>
      <c r="C112" s="69">
        <v>206000000</v>
      </c>
      <c r="D112" s="69">
        <v>0</v>
      </c>
      <c r="E112" s="69">
        <v>0</v>
      </c>
      <c r="F112" s="69">
        <v>206000000</v>
      </c>
      <c r="G112" s="69">
        <v>0</v>
      </c>
      <c r="H112" s="69">
        <v>206000000</v>
      </c>
      <c r="I112" s="69">
        <v>0</v>
      </c>
      <c r="J112" s="69">
        <v>0</v>
      </c>
      <c r="K112" s="75">
        <v>0</v>
      </c>
      <c r="L112" s="69">
        <v>0</v>
      </c>
      <c r="M112" s="69">
        <v>0</v>
      </c>
      <c r="N112" s="75">
        <v>0</v>
      </c>
    </row>
    <row r="113" spans="1:14" x14ac:dyDescent="0.25">
      <c r="A113" s="82" t="s">
        <v>291</v>
      </c>
      <c r="B113" s="67" t="str">
        <f>VLOOKUP(A113,[1]rubros!$A$1:$B$129,2,0)</f>
        <v>Salud Ocupacional</v>
      </c>
      <c r="C113" s="69">
        <v>100000000</v>
      </c>
      <c r="D113" s="69">
        <v>0</v>
      </c>
      <c r="E113" s="69">
        <v>0</v>
      </c>
      <c r="F113" s="69">
        <v>100000000</v>
      </c>
      <c r="G113" s="69">
        <v>0</v>
      </c>
      <c r="H113" s="69">
        <v>100000000</v>
      </c>
      <c r="I113" s="69">
        <v>35586614</v>
      </c>
      <c r="J113" s="69">
        <v>72098884</v>
      </c>
      <c r="K113" s="75">
        <v>72.099999999999994</v>
      </c>
      <c r="L113" s="69">
        <v>0</v>
      </c>
      <c r="M113" s="69">
        <v>9233610</v>
      </c>
      <c r="N113" s="75">
        <v>9.23</v>
      </c>
    </row>
    <row r="114" spans="1:14" x14ac:dyDescent="0.25">
      <c r="A114" s="82" t="s">
        <v>292</v>
      </c>
      <c r="B114" s="67" t="s">
        <v>293</v>
      </c>
      <c r="C114" s="69">
        <v>286900000000</v>
      </c>
      <c r="D114" s="69">
        <v>0</v>
      </c>
      <c r="E114" s="69">
        <v>0</v>
      </c>
      <c r="F114" s="69">
        <v>286900000000</v>
      </c>
      <c r="G114" s="69">
        <v>0</v>
      </c>
      <c r="H114" s="69">
        <v>286900000000</v>
      </c>
      <c r="I114" s="69">
        <v>15918988157</v>
      </c>
      <c r="J114" s="69">
        <v>109018754415</v>
      </c>
      <c r="K114" s="75">
        <v>38</v>
      </c>
      <c r="L114" s="69">
        <v>15918988157</v>
      </c>
      <c r="M114" s="69">
        <v>109018754415</v>
      </c>
      <c r="N114" s="75">
        <v>38</v>
      </c>
    </row>
    <row r="115" spans="1:14" x14ac:dyDescent="0.25">
      <c r="A115" s="82" t="s">
        <v>294</v>
      </c>
      <c r="B115" s="67" t="s">
        <v>295</v>
      </c>
      <c r="C115" s="69">
        <v>286500000000</v>
      </c>
      <c r="D115" s="69">
        <v>0</v>
      </c>
      <c r="E115" s="69">
        <v>0</v>
      </c>
      <c r="F115" s="69">
        <v>286500000000</v>
      </c>
      <c r="G115" s="69">
        <v>0</v>
      </c>
      <c r="H115" s="69">
        <v>286500000000</v>
      </c>
      <c r="I115" s="69">
        <v>15918988157</v>
      </c>
      <c r="J115" s="69">
        <v>109018754415</v>
      </c>
      <c r="K115" s="75">
        <v>38.049999999999997</v>
      </c>
      <c r="L115" s="69">
        <v>15918988157</v>
      </c>
      <c r="M115" s="69">
        <v>109018754415</v>
      </c>
      <c r="N115" s="75">
        <v>38.049999999999997</v>
      </c>
    </row>
    <row r="116" spans="1:14" x14ac:dyDescent="0.25">
      <c r="A116" s="82" t="s">
        <v>296</v>
      </c>
      <c r="B116" s="67" t="s">
        <v>297</v>
      </c>
      <c r="C116" s="69">
        <v>286500000000</v>
      </c>
      <c r="D116" s="69">
        <v>0</v>
      </c>
      <c r="E116" s="69">
        <v>0</v>
      </c>
      <c r="F116" s="69">
        <v>286500000000</v>
      </c>
      <c r="G116" s="69">
        <v>0</v>
      </c>
      <c r="H116" s="69">
        <v>286500000000</v>
      </c>
      <c r="I116" s="69">
        <v>15918988157</v>
      </c>
      <c r="J116" s="69">
        <v>109018754415</v>
      </c>
      <c r="K116" s="75">
        <v>38.049999999999997</v>
      </c>
      <c r="L116" s="69">
        <v>15918988157</v>
      </c>
      <c r="M116" s="69">
        <v>109018754415</v>
      </c>
      <c r="N116" s="75">
        <v>38.049999999999997</v>
      </c>
    </row>
    <row r="117" spans="1:14" x14ac:dyDescent="0.25">
      <c r="A117" s="82" t="s">
        <v>298</v>
      </c>
      <c r="B117" s="67" t="s">
        <v>299</v>
      </c>
      <c r="C117" s="69">
        <v>286500000000</v>
      </c>
      <c r="D117" s="69">
        <v>0</v>
      </c>
      <c r="E117" s="69">
        <v>0</v>
      </c>
      <c r="F117" s="69">
        <v>286500000000</v>
      </c>
      <c r="G117" s="69">
        <v>0</v>
      </c>
      <c r="H117" s="69">
        <v>286500000000</v>
      </c>
      <c r="I117" s="69">
        <v>15918988157</v>
      </c>
      <c r="J117" s="69">
        <v>109018754415</v>
      </c>
      <c r="K117" s="75">
        <v>38.049999999999997</v>
      </c>
      <c r="L117" s="69">
        <v>15918988157</v>
      </c>
      <c r="M117" s="69">
        <v>109018754415</v>
      </c>
      <c r="N117" s="75">
        <v>38.049999999999997</v>
      </c>
    </row>
    <row r="118" spans="1:14" x14ac:dyDescent="0.25">
      <c r="A118" s="82" t="s">
        <v>300</v>
      </c>
      <c r="B118" s="67" t="str">
        <f>VLOOKUP(A118,[1]rubros!$A$1:$B$129,2,0)</f>
        <v>Sentencias y conciliaciones</v>
      </c>
      <c r="C118" s="69">
        <v>400000000</v>
      </c>
      <c r="D118" s="69">
        <v>0</v>
      </c>
      <c r="E118" s="69">
        <v>0</v>
      </c>
      <c r="F118" s="69">
        <v>400000000</v>
      </c>
      <c r="G118" s="69">
        <v>0</v>
      </c>
      <c r="H118" s="69">
        <v>400000000</v>
      </c>
      <c r="I118" s="69">
        <v>0</v>
      </c>
      <c r="J118" s="69">
        <v>0</v>
      </c>
      <c r="K118" s="75">
        <v>0</v>
      </c>
      <c r="L118" s="69">
        <v>0</v>
      </c>
      <c r="M118" s="69">
        <v>0</v>
      </c>
      <c r="N118" s="75">
        <v>0</v>
      </c>
    </row>
    <row r="119" spans="1:14" x14ac:dyDescent="0.25">
      <c r="A119" s="82" t="s">
        <v>301</v>
      </c>
      <c r="B119" s="67" t="str">
        <f>VLOOKUP(A119,[1]rubros!$A$1:$B$129,2,0)</f>
        <v>Sentencias</v>
      </c>
      <c r="C119" s="69">
        <v>400000000</v>
      </c>
      <c r="D119" s="69">
        <v>0</v>
      </c>
      <c r="E119" s="69">
        <v>0</v>
      </c>
      <c r="F119" s="69">
        <v>400000000</v>
      </c>
      <c r="G119" s="69">
        <v>0</v>
      </c>
      <c r="H119" s="69">
        <v>400000000</v>
      </c>
      <c r="I119" s="69">
        <v>0</v>
      </c>
      <c r="J119" s="69">
        <v>0</v>
      </c>
      <c r="K119" s="75">
        <v>0</v>
      </c>
      <c r="L119" s="69">
        <v>0</v>
      </c>
      <c r="M119" s="69">
        <v>0</v>
      </c>
      <c r="N119" s="75">
        <v>0</v>
      </c>
    </row>
    <row r="120" spans="1:14" x14ac:dyDescent="0.25">
      <c r="A120" s="82" t="s">
        <v>302</v>
      </c>
      <c r="B120" s="67" t="str">
        <f>VLOOKUP(A120,[1]rubros!$A$1:$B$129,2,0)</f>
        <v>INVERSIÓN</v>
      </c>
      <c r="C120" s="69">
        <v>134260868000</v>
      </c>
      <c r="D120" s="69">
        <v>0</v>
      </c>
      <c r="E120" s="69">
        <v>-1825192800</v>
      </c>
      <c r="F120" s="69">
        <v>132435675200</v>
      </c>
      <c r="G120" s="69">
        <v>0</v>
      </c>
      <c r="H120" s="69">
        <v>132435675200</v>
      </c>
      <c r="I120" s="69">
        <v>8707881376</v>
      </c>
      <c r="J120" s="69">
        <v>57083556219</v>
      </c>
      <c r="K120" s="75">
        <v>43.1</v>
      </c>
      <c r="L120" s="69">
        <v>5568404906</v>
      </c>
      <c r="M120" s="69">
        <v>22862026254</v>
      </c>
      <c r="N120" s="75">
        <v>17.260000000000002</v>
      </c>
    </row>
    <row r="121" spans="1:14" x14ac:dyDescent="0.25">
      <c r="A121" s="82" t="s">
        <v>303</v>
      </c>
      <c r="B121" s="67" t="str">
        <f>VLOOKUP(A121,[1]rubros!$A$1:$B$129,2,0)</f>
        <v>DIRECTA</v>
      </c>
      <c r="C121" s="69">
        <v>134260868000</v>
      </c>
      <c r="D121" s="69">
        <v>0</v>
      </c>
      <c r="E121" s="69">
        <v>-1825192800</v>
      </c>
      <c r="F121" s="69">
        <v>132435675200</v>
      </c>
      <c r="G121" s="69">
        <v>0</v>
      </c>
      <c r="H121" s="69">
        <v>132435675200</v>
      </c>
      <c r="I121" s="69">
        <v>8707881376</v>
      </c>
      <c r="J121" s="69">
        <v>57083556219</v>
      </c>
      <c r="K121" s="75">
        <v>43.1</v>
      </c>
      <c r="L121" s="69">
        <v>5568404906</v>
      </c>
      <c r="M121" s="69">
        <v>22862026254</v>
      </c>
      <c r="N121" s="75">
        <v>17.260000000000002</v>
      </c>
    </row>
    <row r="122" spans="1:14" x14ac:dyDescent="0.25">
      <c r="A122" s="82" t="s">
        <v>304</v>
      </c>
      <c r="B122" s="67" t="str">
        <f>VLOOKUP(A122,[1]rubros!$A$1:$B$129,2,0)</f>
        <v>Bogotá Mejor Para Todos</v>
      </c>
      <c r="C122" s="69">
        <v>134260868000</v>
      </c>
      <c r="D122" s="69">
        <v>0</v>
      </c>
      <c r="E122" s="69">
        <v>-98596105931</v>
      </c>
      <c r="F122" s="69">
        <v>35664762069</v>
      </c>
      <c r="G122" s="69">
        <v>0</v>
      </c>
      <c r="H122" s="69">
        <v>35664762069</v>
      </c>
      <c r="I122" s="69">
        <v>-2838668</v>
      </c>
      <c r="J122" s="69">
        <v>35661923401</v>
      </c>
      <c r="K122" s="75">
        <v>99.99</v>
      </c>
      <c r="L122" s="69">
        <v>3784887584</v>
      </c>
      <c r="M122" s="69">
        <v>18948347796</v>
      </c>
      <c r="N122" s="75">
        <v>53.13</v>
      </c>
    </row>
    <row r="123" spans="1:14" x14ac:dyDescent="0.25">
      <c r="A123" s="82" t="s">
        <v>305</v>
      </c>
      <c r="B123" s="67" t="str">
        <f>VLOOKUP(A123,[1]rubros!$A$1:$B$129,2,0)</f>
        <v>Pilar Democracia urbana</v>
      </c>
      <c r="C123" s="69">
        <v>109526654000</v>
      </c>
      <c r="D123" s="69">
        <v>0</v>
      </c>
      <c r="E123" s="69">
        <v>-81482889647</v>
      </c>
      <c r="F123" s="69">
        <v>28043764353</v>
      </c>
      <c r="G123" s="69">
        <v>0</v>
      </c>
      <c r="H123" s="69">
        <v>28043764353</v>
      </c>
      <c r="I123" s="69">
        <v>-2838668</v>
      </c>
      <c r="J123" s="69">
        <v>28040925685</v>
      </c>
      <c r="K123" s="75">
        <v>99.99</v>
      </c>
      <c r="L123" s="69">
        <v>2587952983</v>
      </c>
      <c r="M123" s="69">
        <v>13706270327</v>
      </c>
      <c r="N123" s="75">
        <v>48.87</v>
      </c>
    </row>
    <row r="124" spans="1:14" x14ac:dyDescent="0.25">
      <c r="A124" s="84" t="s">
        <v>306</v>
      </c>
      <c r="B124" s="67" t="str">
        <f>VLOOKUP(A124,[1]rubros!$A$1:$B$129,2,0)</f>
        <v>Infraestructura para el desarrollo del hábitat</v>
      </c>
      <c r="C124" s="69">
        <v>109526654000</v>
      </c>
      <c r="D124" s="69">
        <v>0</v>
      </c>
      <c r="E124" s="69">
        <v>-81482889647</v>
      </c>
      <c r="F124" s="69">
        <v>28043764353</v>
      </c>
      <c r="G124" s="69">
        <v>0</v>
      </c>
      <c r="H124" s="69">
        <v>28043764353</v>
      </c>
      <c r="I124" s="69">
        <v>-2838668</v>
      </c>
      <c r="J124" s="69">
        <v>28040925685</v>
      </c>
      <c r="K124" s="75">
        <v>99.99</v>
      </c>
      <c r="L124" s="69">
        <v>2587952983</v>
      </c>
      <c r="M124" s="69">
        <v>13706270327</v>
      </c>
      <c r="N124" s="75">
        <v>48.87</v>
      </c>
    </row>
    <row r="125" spans="1:14" x14ac:dyDescent="0.25">
      <c r="A125" s="84" t="s">
        <v>307</v>
      </c>
      <c r="B125" s="67" t="str">
        <f>VLOOKUP(A125,[1]rubros!$A$1:$B$129,2,0)</f>
        <v>Gestión para la ampliación y modernización de los servicios funerarios prestados en los cementerios de propiedad del Distrito Capital</v>
      </c>
      <c r="C125" s="69">
        <v>7170824000</v>
      </c>
      <c r="D125" s="69">
        <v>0</v>
      </c>
      <c r="E125" s="69">
        <v>-5201961989</v>
      </c>
      <c r="F125" s="69">
        <v>1968862011</v>
      </c>
      <c r="G125" s="69">
        <v>0</v>
      </c>
      <c r="H125" s="69">
        <v>1968862011</v>
      </c>
      <c r="I125" s="69">
        <v>0</v>
      </c>
      <c r="J125" s="69">
        <v>1968862011</v>
      </c>
      <c r="K125" s="75">
        <v>100</v>
      </c>
      <c r="L125" s="69">
        <v>130759037</v>
      </c>
      <c r="M125" s="69">
        <v>1833025104</v>
      </c>
      <c r="N125" s="75">
        <v>93.1</v>
      </c>
    </row>
    <row r="126" spans="1:14" x14ac:dyDescent="0.25">
      <c r="A126" s="84" t="s">
        <v>107</v>
      </c>
      <c r="B126" s="67" t="str">
        <f>VLOOKUP(A126,[1]rubros!$A$1:$B$129,2,0)</f>
        <v>Gestión para los servicios funerarios distritales</v>
      </c>
      <c r="C126" s="69">
        <v>7170824000</v>
      </c>
      <c r="D126" s="69">
        <v>0</v>
      </c>
      <c r="E126" s="69">
        <v>-5201961989</v>
      </c>
      <c r="F126" s="69">
        <v>1968862011</v>
      </c>
      <c r="G126" s="69">
        <v>0</v>
      </c>
      <c r="H126" s="69">
        <v>1968862011</v>
      </c>
      <c r="I126" s="69">
        <v>0</v>
      </c>
      <c r="J126" s="69">
        <v>1968862011</v>
      </c>
      <c r="K126" s="75">
        <v>100</v>
      </c>
      <c r="L126" s="69">
        <v>130759037</v>
      </c>
      <c r="M126" s="69">
        <v>1833025104</v>
      </c>
      <c r="N126" s="75">
        <v>93.1</v>
      </c>
    </row>
    <row r="127" spans="1:14" x14ac:dyDescent="0.25">
      <c r="A127" s="84" t="s">
        <v>308</v>
      </c>
      <c r="B127" s="67" t="str">
        <f>VLOOKUP(A127,[1]rubros!$A$1:$B$129,2,0)</f>
        <v>Manejo integral de residuos sólidos en el Distrito Capital y la Región</v>
      </c>
      <c r="C127" s="69">
        <v>102355830000</v>
      </c>
      <c r="D127" s="69">
        <v>0</v>
      </c>
      <c r="E127" s="69">
        <v>-76280927658</v>
      </c>
      <c r="F127" s="69">
        <v>26074902342</v>
      </c>
      <c r="G127" s="69">
        <v>0</v>
      </c>
      <c r="H127" s="69">
        <v>26074902342</v>
      </c>
      <c r="I127" s="69">
        <v>-2838668</v>
      </c>
      <c r="J127" s="69">
        <v>26072063674</v>
      </c>
      <c r="K127" s="75">
        <v>99.99</v>
      </c>
      <c r="L127" s="69">
        <v>2457193946</v>
      </c>
      <c r="M127" s="69">
        <v>11873245223</v>
      </c>
      <c r="N127" s="75">
        <v>45.54</v>
      </c>
    </row>
    <row r="128" spans="1:14" x14ac:dyDescent="0.25">
      <c r="A128" s="84" t="s">
        <v>109</v>
      </c>
      <c r="B128" s="67" t="str">
        <f>VLOOKUP(A128,[1]rubros!$A$1:$B$129,2,0)</f>
        <v>Gestión integral de residuos sólidos orientada al aprovechamiento</v>
      </c>
      <c r="C128" s="69">
        <v>102355830000</v>
      </c>
      <c r="D128" s="69">
        <v>0</v>
      </c>
      <c r="E128" s="69">
        <v>-76280927658</v>
      </c>
      <c r="F128" s="69">
        <v>26074902342</v>
      </c>
      <c r="G128" s="69">
        <v>0</v>
      </c>
      <c r="H128" s="69">
        <v>26074902342</v>
      </c>
      <c r="I128" s="69">
        <v>-2838668</v>
      </c>
      <c r="J128" s="69">
        <v>26072063674</v>
      </c>
      <c r="K128" s="75">
        <v>99.99</v>
      </c>
      <c r="L128" s="69">
        <v>2457193946</v>
      </c>
      <c r="M128" s="69">
        <v>11873245223</v>
      </c>
      <c r="N128" s="75">
        <v>45.54</v>
      </c>
    </row>
    <row r="129" spans="1:14" x14ac:dyDescent="0.25">
      <c r="A129" s="84" t="s">
        <v>309</v>
      </c>
      <c r="B129" s="67" t="str">
        <f>VLOOKUP(A129,[1]rubros!$A$1:$B$129,2,0)</f>
        <v>Pilar Construcción de comunidad y cultura ciudadana</v>
      </c>
      <c r="C129" s="69">
        <v>6482286000</v>
      </c>
      <c r="D129" s="69">
        <v>0</v>
      </c>
      <c r="E129" s="69">
        <v>-4028596710</v>
      </c>
      <c r="F129" s="69">
        <v>2453689290</v>
      </c>
      <c r="G129" s="69">
        <v>0</v>
      </c>
      <c r="H129" s="69">
        <v>2453689290</v>
      </c>
      <c r="I129" s="69">
        <v>0</v>
      </c>
      <c r="J129" s="69">
        <v>2453689290</v>
      </c>
      <c r="K129" s="75">
        <v>100</v>
      </c>
      <c r="L129" s="69">
        <v>556607209</v>
      </c>
      <c r="M129" s="69">
        <v>2010711907</v>
      </c>
      <c r="N129" s="75">
        <v>81.95</v>
      </c>
    </row>
    <row r="130" spans="1:14" x14ac:dyDescent="0.25">
      <c r="A130" s="84" t="s">
        <v>310</v>
      </c>
      <c r="B130" s="67" t="str">
        <f>VLOOKUP(A130,[1]rubros!$A$1:$B$129,2,0)</f>
        <v>Seguridad y convivencia para todos</v>
      </c>
      <c r="C130" s="69">
        <v>6482286000</v>
      </c>
      <c r="D130" s="69">
        <v>0</v>
      </c>
      <c r="E130" s="69">
        <v>-4028596710</v>
      </c>
      <c r="F130" s="69">
        <v>2453689290</v>
      </c>
      <c r="G130" s="69">
        <v>0</v>
      </c>
      <c r="H130" s="69">
        <v>2453689290</v>
      </c>
      <c r="I130" s="69">
        <v>0</v>
      </c>
      <c r="J130" s="69">
        <v>2453689290</v>
      </c>
      <c r="K130" s="75">
        <v>100</v>
      </c>
      <c r="L130" s="69">
        <v>556607209</v>
      </c>
      <c r="M130" s="69">
        <v>2010711907</v>
      </c>
      <c r="N130" s="75">
        <v>81.95</v>
      </c>
    </row>
    <row r="131" spans="1:14" x14ac:dyDescent="0.25">
      <c r="A131" s="84" t="s">
        <v>311</v>
      </c>
      <c r="B131" s="67" t="str">
        <f>VLOOKUP(A131,[1]rubros!$A$1:$B$129,2,0)</f>
        <v>Gestión para la eficiencia energética del servicio de alumbrado público</v>
      </c>
      <c r="C131" s="69">
        <v>6482286000</v>
      </c>
      <c r="D131" s="69">
        <v>0</v>
      </c>
      <c r="E131" s="69">
        <v>-4028596710</v>
      </c>
      <c r="F131" s="69">
        <v>2453689290</v>
      </c>
      <c r="G131" s="69">
        <v>0</v>
      </c>
      <c r="H131" s="69">
        <v>2453689290</v>
      </c>
      <c r="I131" s="69">
        <v>0</v>
      </c>
      <c r="J131" s="69">
        <v>2453689290</v>
      </c>
      <c r="K131" s="75">
        <v>100</v>
      </c>
      <c r="L131" s="69">
        <v>556607209</v>
      </c>
      <c r="M131" s="69">
        <v>2010711907</v>
      </c>
      <c r="N131" s="75">
        <v>81.95</v>
      </c>
    </row>
    <row r="132" spans="1:14" x14ac:dyDescent="0.25">
      <c r="A132" s="84" t="s">
        <v>111</v>
      </c>
      <c r="B132" s="67" t="str">
        <f>VLOOKUP(A132,[1]rubros!$A$1:$B$129,2,0)</f>
        <v>Seguridad y convivencia para Bogotá</v>
      </c>
      <c r="C132" s="69">
        <v>6482286000</v>
      </c>
      <c r="D132" s="69">
        <v>0</v>
      </c>
      <c r="E132" s="69">
        <v>-4028596710</v>
      </c>
      <c r="F132" s="69">
        <v>2453689290</v>
      </c>
      <c r="G132" s="69">
        <v>0</v>
      </c>
      <c r="H132" s="69">
        <v>2453689290</v>
      </c>
      <c r="I132" s="69">
        <v>0</v>
      </c>
      <c r="J132" s="69">
        <v>2453689290</v>
      </c>
      <c r="K132" s="75">
        <v>100</v>
      </c>
      <c r="L132" s="69">
        <v>556607209</v>
      </c>
      <c r="M132" s="69">
        <v>2010711907</v>
      </c>
      <c r="N132" s="75">
        <v>81.95</v>
      </c>
    </row>
    <row r="133" spans="1:14" x14ac:dyDescent="0.25">
      <c r="A133" s="84" t="s">
        <v>312</v>
      </c>
      <c r="B133" s="67" t="str">
        <f>VLOOKUP(A133,[1]rubros!$A$1:$B$129,2,0)</f>
        <v>Eje transversal Gobierno legítimo, fortalecimiento local y eficiencia</v>
      </c>
      <c r="C133" s="69">
        <v>18251928000</v>
      </c>
      <c r="D133" s="69">
        <v>0</v>
      </c>
      <c r="E133" s="69">
        <v>-13084619574</v>
      </c>
      <c r="F133" s="69">
        <v>5167308426</v>
      </c>
      <c r="G133" s="69">
        <v>0</v>
      </c>
      <c r="H133" s="69">
        <v>5167308426</v>
      </c>
      <c r="I133" s="69">
        <v>0</v>
      </c>
      <c r="J133" s="69">
        <v>5167308426</v>
      </c>
      <c r="K133" s="75">
        <v>100</v>
      </c>
      <c r="L133" s="69">
        <v>640327392</v>
      </c>
      <c r="M133" s="69">
        <v>3231365562</v>
      </c>
      <c r="N133" s="75">
        <v>62.53</v>
      </c>
    </row>
    <row r="134" spans="1:14" x14ac:dyDescent="0.25">
      <c r="A134" s="84" t="s">
        <v>313</v>
      </c>
      <c r="B134" s="67" t="str">
        <f>VLOOKUP(A134,[1]rubros!$A$1:$B$129,2,0)</f>
        <v>Transparencia, gestión pública y servicio a la ciudadanía</v>
      </c>
      <c r="C134" s="69">
        <v>18251928000</v>
      </c>
      <c r="D134" s="69">
        <v>0</v>
      </c>
      <c r="E134" s="69">
        <v>-13084619574</v>
      </c>
      <c r="F134" s="69">
        <v>5167308426</v>
      </c>
      <c r="G134" s="69">
        <v>0</v>
      </c>
      <c r="H134" s="69">
        <v>5167308426</v>
      </c>
      <c r="I134" s="69">
        <v>0</v>
      </c>
      <c r="J134" s="69">
        <v>5167308426</v>
      </c>
      <c r="K134" s="75">
        <v>100</v>
      </c>
      <c r="L134" s="69">
        <v>640327392</v>
      </c>
      <c r="M134" s="69">
        <v>3231365562</v>
      </c>
      <c r="N134" s="75">
        <v>62.53</v>
      </c>
    </row>
    <row r="135" spans="1:14" x14ac:dyDescent="0.25">
      <c r="A135" s="84" t="s">
        <v>314</v>
      </c>
      <c r="B135" s="67" t="str">
        <f>VLOOKUP(A135,[1]rubros!$A$1:$B$129,2,0)</f>
        <v>Fortalecimiento institucional en la gestión pública</v>
      </c>
      <c r="C135" s="69">
        <v>18251928000</v>
      </c>
      <c r="D135" s="69">
        <v>0</v>
      </c>
      <c r="E135" s="69">
        <v>-13084619574</v>
      </c>
      <c r="F135" s="69">
        <v>5167308426</v>
      </c>
      <c r="G135" s="69">
        <v>0</v>
      </c>
      <c r="H135" s="69">
        <v>5167308426</v>
      </c>
      <c r="I135" s="69">
        <v>0</v>
      </c>
      <c r="J135" s="69">
        <v>5167308426</v>
      </c>
      <c r="K135" s="75">
        <v>100</v>
      </c>
      <c r="L135" s="69">
        <v>640327392</v>
      </c>
      <c r="M135" s="69">
        <v>3231365562</v>
      </c>
      <c r="N135" s="75">
        <v>62.53</v>
      </c>
    </row>
    <row r="136" spans="1:14" x14ac:dyDescent="0.25">
      <c r="A136" s="84" t="s">
        <v>113</v>
      </c>
      <c r="B136" s="67" t="str">
        <f>VLOOKUP(A136,[1]rubros!$A$1:$B$129,2,0)</f>
        <v>Fortalecimiento a la gestión pública efectiva y eficiente</v>
      </c>
      <c r="C136" s="69">
        <v>18251928000</v>
      </c>
      <c r="D136" s="69">
        <v>0</v>
      </c>
      <c r="E136" s="69">
        <v>-13084619574</v>
      </c>
      <c r="F136" s="69">
        <v>5167308426</v>
      </c>
      <c r="G136" s="69">
        <v>0</v>
      </c>
      <c r="H136" s="69">
        <v>5167308426</v>
      </c>
      <c r="I136" s="69">
        <v>0</v>
      </c>
      <c r="J136" s="69">
        <v>5167308426</v>
      </c>
      <c r="K136" s="75">
        <v>100</v>
      </c>
      <c r="L136" s="69">
        <v>640327392</v>
      </c>
      <c r="M136" s="69">
        <v>3231365562</v>
      </c>
      <c r="N136" s="75">
        <v>62.53</v>
      </c>
    </row>
    <row r="137" spans="1:14" x14ac:dyDescent="0.25">
      <c r="A137" s="84" t="s">
        <v>324</v>
      </c>
      <c r="B137" s="67" t="s">
        <v>340</v>
      </c>
      <c r="C137" s="69">
        <v>0</v>
      </c>
      <c r="D137" s="69">
        <v>0</v>
      </c>
      <c r="E137" s="69">
        <v>96770913131</v>
      </c>
      <c r="F137" s="69">
        <v>96770913131</v>
      </c>
      <c r="G137" s="69">
        <v>0</v>
      </c>
      <c r="H137" s="69">
        <v>96770913131</v>
      </c>
      <c r="I137" s="69">
        <v>8710720044</v>
      </c>
      <c r="J137" s="69">
        <v>21421632818</v>
      </c>
      <c r="K137" s="75">
        <v>22.14</v>
      </c>
      <c r="L137" s="69">
        <v>1783517322</v>
      </c>
      <c r="M137" s="69">
        <v>3913678458</v>
      </c>
      <c r="N137" s="75">
        <v>4.04</v>
      </c>
    </row>
    <row r="138" spans="1:14" x14ac:dyDescent="0.25">
      <c r="A138" s="84" t="s">
        <v>325</v>
      </c>
      <c r="B138" s="67" t="s">
        <v>341</v>
      </c>
      <c r="C138" s="69">
        <v>0</v>
      </c>
      <c r="D138" s="69">
        <v>0</v>
      </c>
      <c r="E138" s="69">
        <v>400000000</v>
      </c>
      <c r="F138" s="69">
        <v>400000000</v>
      </c>
      <c r="G138" s="69">
        <v>0</v>
      </c>
      <c r="H138" s="69">
        <v>400000000</v>
      </c>
      <c r="I138" s="69">
        <v>0</v>
      </c>
      <c r="J138" s="69">
        <v>0</v>
      </c>
      <c r="K138" s="75">
        <v>0</v>
      </c>
      <c r="L138" s="69">
        <v>0</v>
      </c>
      <c r="M138" s="69">
        <v>0</v>
      </c>
      <c r="N138" s="75">
        <v>0</v>
      </c>
    </row>
    <row r="139" spans="1:14" x14ac:dyDescent="0.25">
      <c r="A139" s="84" t="s">
        <v>326</v>
      </c>
      <c r="B139" s="67" t="s">
        <v>342</v>
      </c>
      <c r="C139" s="69">
        <v>0</v>
      </c>
      <c r="D139" s="69">
        <v>0</v>
      </c>
      <c r="E139" s="69">
        <v>400000000</v>
      </c>
      <c r="F139" s="69">
        <v>400000000</v>
      </c>
      <c r="G139" s="69">
        <v>0</v>
      </c>
      <c r="H139" s="69">
        <v>400000000</v>
      </c>
      <c r="I139" s="69">
        <v>0</v>
      </c>
      <c r="J139" s="69">
        <v>0</v>
      </c>
      <c r="K139" s="75">
        <v>0</v>
      </c>
      <c r="L139" s="69">
        <v>0</v>
      </c>
      <c r="M139" s="69">
        <v>0</v>
      </c>
      <c r="N139" s="75">
        <v>0</v>
      </c>
    </row>
    <row r="140" spans="1:14" x14ac:dyDescent="0.25">
      <c r="A140" s="84" t="s">
        <v>327</v>
      </c>
      <c r="B140" s="67" t="s">
        <v>343</v>
      </c>
      <c r="C140" s="69">
        <v>0</v>
      </c>
      <c r="D140" s="69">
        <v>0</v>
      </c>
      <c r="E140" s="69">
        <v>400000000</v>
      </c>
      <c r="F140" s="69">
        <v>400000000</v>
      </c>
      <c r="G140" s="69">
        <v>0</v>
      </c>
      <c r="H140" s="69">
        <v>400000000</v>
      </c>
      <c r="I140" s="69">
        <v>0</v>
      </c>
      <c r="J140" s="69">
        <v>0</v>
      </c>
      <c r="K140" s="75">
        <v>0</v>
      </c>
      <c r="L140" s="69">
        <v>0</v>
      </c>
      <c r="M140" s="69">
        <v>0</v>
      </c>
      <c r="N140" s="75">
        <v>0</v>
      </c>
    </row>
    <row r="141" spans="1:14" x14ac:dyDescent="0.25">
      <c r="A141" s="84" t="s">
        <v>328</v>
      </c>
      <c r="B141" s="67" t="s">
        <v>344</v>
      </c>
      <c r="C141" s="69">
        <v>0</v>
      </c>
      <c r="D141" s="69">
        <v>0</v>
      </c>
      <c r="E141" s="69">
        <v>81785625147</v>
      </c>
      <c r="F141" s="69">
        <v>81785625147</v>
      </c>
      <c r="G141" s="69">
        <v>0</v>
      </c>
      <c r="H141" s="69">
        <v>81785625147</v>
      </c>
      <c r="I141" s="69">
        <v>6182957914</v>
      </c>
      <c r="J141" s="69">
        <v>14014743035</v>
      </c>
      <c r="K141" s="75">
        <v>17.14</v>
      </c>
      <c r="L141" s="69">
        <v>577365872</v>
      </c>
      <c r="M141" s="69">
        <v>2681058051</v>
      </c>
      <c r="N141" s="75">
        <v>3.28</v>
      </c>
    </row>
    <row r="142" spans="1:14" x14ac:dyDescent="0.25">
      <c r="A142" s="84" t="s">
        <v>329</v>
      </c>
      <c r="B142" s="67" t="s">
        <v>345</v>
      </c>
      <c r="C142" s="69">
        <v>0</v>
      </c>
      <c r="D142" s="69">
        <v>0</v>
      </c>
      <c r="E142" s="69">
        <v>4801961989</v>
      </c>
      <c r="F142" s="69">
        <v>4801961989</v>
      </c>
      <c r="G142" s="69">
        <v>0</v>
      </c>
      <c r="H142" s="69">
        <v>4801961989</v>
      </c>
      <c r="I142" s="69">
        <v>544075340</v>
      </c>
      <c r="J142" s="69">
        <v>1506235356</v>
      </c>
      <c r="K142" s="75">
        <v>31.37</v>
      </c>
      <c r="L142" s="69">
        <v>204741503</v>
      </c>
      <c r="M142" s="69">
        <v>398592761</v>
      </c>
      <c r="N142" s="75">
        <v>8.3000000000000007</v>
      </c>
    </row>
    <row r="143" spans="1:14" x14ac:dyDescent="0.25">
      <c r="A143" s="84" t="s">
        <v>330</v>
      </c>
      <c r="B143" s="67" t="s">
        <v>346</v>
      </c>
      <c r="C143" s="69">
        <v>0</v>
      </c>
      <c r="D143" s="69">
        <v>0</v>
      </c>
      <c r="E143" s="69">
        <v>4801961989</v>
      </c>
      <c r="F143" s="69">
        <v>4801961989</v>
      </c>
      <c r="G143" s="69">
        <v>0</v>
      </c>
      <c r="H143" s="69">
        <v>4801961989</v>
      </c>
      <c r="I143" s="69">
        <v>544075340</v>
      </c>
      <c r="J143" s="69">
        <v>1506235356</v>
      </c>
      <c r="K143" s="75">
        <v>31.37</v>
      </c>
      <c r="L143" s="69">
        <v>204741503</v>
      </c>
      <c r="M143" s="69">
        <v>398592761</v>
      </c>
      <c r="N143" s="75">
        <v>8.3000000000000007</v>
      </c>
    </row>
    <row r="144" spans="1:14" x14ac:dyDescent="0.25">
      <c r="A144" s="84" t="s">
        <v>331</v>
      </c>
      <c r="B144" s="67" t="s">
        <v>347</v>
      </c>
      <c r="C144" s="69">
        <v>0</v>
      </c>
      <c r="D144" s="69">
        <v>0</v>
      </c>
      <c r="E144" s="69">
        <v>76983663158</v>
      </c>
      <c r="F144" s="69">
        <v>76983663158</v>
      </c>
      <c r="G144" s="69">
        <v>0</v>
      </c>
      <c r="H144" s="69">
        <v>76983663158</v>
      </c>
      <c r="I144" s="69">
        <v>5638882574</v>
      </c>
      <c r="J144" s="69">
        <v>12508507679</v>
      </c>
      <c r="K144" s="75">
        <v>16.25</v>
      </c>
      <c r="L144" s="69">
        <v>372624369</v>
      </c>
      <c r="M144" s="69">
        <v>2282465290</v>
      </c>
      <c r="N144" s="75">
        <v>2.96</v>
      </c>
    </row>
    <row r="145" spans="1:14" x14ac:dyDescent="0.25">
      <c r="A145" s="84" t="s">
        <v>332</v>
      </c>
      <c r="B145" s="67" t="s">
        <v>348</v>
      </c>
      <c r="C145" s="69">
        <v>0</v>
      </c>
      <c r="D145" s="69">
        <v>0</v>
      </c>
      <c r="E145" s="69">
        <v>76983663158</v>
      </c>
      <c r="F145" s="69">
        <v>76983663158</v>
      </c>
      <c r="G145" s="69">
        <v>0</v>
      </c>
      <c r="H145" s="69">
        <v>76983663158</v>
      </c>
      <c r="I145" s="69">
        <v>5638882574</v>
      </c>
      <c r="J145" s="69">
        <v>12508507679</v>
      </c>
      <c r="K145" s="75">
        <v>16.25</v>
      </c>
      <c r="L145" s="69">
        <v>372624369</v>
      </c>
      <c r="M145" s="69">
        <v>2282465290</v>
      </c>
      <c r="N145" s="75">
        <v>2.96</v>
      </c>
    </row>
    <row r="146" spans="1:14" x14ac:dyDescent="0.25">
      <c r="A146" s="84" t="s">
        <v>333</v>
      </c>
      <c r="B146" s="67" t="s">
        <v>349</v>
      </c>
      <c r="C146" s="69">
        <v>0</v>
      </c>
      <c r="D146" s="69">
        <v>0</v>
      </c>
      <c r="E146" s="69">
        <v>4028596710</v>
      </c>
      <c r="F146" s="69">
        <v>4028596710</v>
      </c>
      <c r="G146" s="69">
        <v>0</v>
      </c>
      <c r="H146" s="69">
        <v>4028596710</v>
      </c>
      <c r="I146" s="69">
        <v>33216930</v>
      </c>
      <c r="J146" s="69">
        <v>2987722950</v>
      </c>
      <c r="K146" s="75">
        <v>74.16</v>
      </c>
      <c r="L146" s="69">
        <v>455500000</v>
      </c>
      <c r="M146" s="69">
        <v>457149997</v>
      </c>
      <c r="N146" s="75">
        <v>11.35</v>
      </c>
    </row>
    <row r="147" spans="1:14" x14ac:dyDescent="0.25">
      <c r="A147" s="84" t="s">
        <v>334</v>
      </c>
      <c r="B147" s="67" t="s">
        <v>350</v>
      </c>
      <c r="C147" s="69">
        <v>0</v>
      </c>
      <c r="D147" s="69">
        <v>0</v>
      </c>
      <c r="E147" s="69">
        <v>4028596710</v>
      </c>
      <c r="F147" s="69">
        <v>4028596710</v>
      </c>
      <c r="G147" s="69">
        <v>0</v>
      </c>
      <c r="H147" s="69">
        <v>4028596710</v>
      </c>
      <c r="I147" s="69">
        <v>33216930</v>
      </c>
      <c r="J147" s="69">
        <v>2987722950</v>
      </c>
      <c r="K147" s="75">
        <v>74.16</v>
      </c>
      <c r="L147" s="69">
        <v>455500000</v>
      </c>
      <c r="M147" s="69">
        <v>457149997</v>
      </c>
      <c r="N147" s="75">
        <v>11.35</v>
      </c>
    </row>
    <row r="148" spans="1:14" x14ac:dyDescent="0.25">
      <c r="A148" s="84" t="s">
        <v>335</v>
      </c>
      <c r="B148" s="67" t="s">
        <v>351</v>
      </c>
      <c r="C148" s="69">
        <v>0</v>
      </c>
      <c r="D148" s="69">
        <v>0</v>
      </c>
      <c r="E148" s="69">
        <v>4028596710</v>
      </c>
      <c r="F148" s="69">
        <v>4028596710</v>
      </c>
      <c r="G148" s="69">
        <v>0</v>
      </c>
      <c r="H148" s="69">
        <v>4028596710</v>
      </c>
      <c r="I148" s="69">
        <v>33216930</v>
      </c>
      <c r="J148" s="69">
        <v>2987722950</v>
      </c>
      <c r="K148" s="75">
        <v>74.16</v>
      </c>
      <c r="L148" s="69">
        <v>455500000</v>
      </c>
      <c r="M148" s="69">
        <v>457149997</v>
      </c>
      <c r="N148" s="75">
        <v>11.35</v>
      </c>
    </row>
    <row r="149" spans="1:14" x14ac:dyDescent="0.25">
      <c r="A149" s="84" t="s">
        <v>336</v>
      </c>
      <c r="B149" s="67" t="s">
        <v>352</v>
      </c>
      <c r="C149" s="69">
        <v>0</v>
      </c>
      <c r="D149" s="69">
        <v>0</v>
      </c>
      <c r="E149" s="69">
        <v>10556691274</v>
      </c>
      <c r="F149" s="69">
        <v>10556691274</v>
      </c>
      <c r="G149" s="69">
        <v>0</v>
      </c>
      <c r="H149" s="69">
        <v>10556691274</v>
      </c>
      <c r="I149" s="69">
        <v>2494545200</v>
      </c>
      <c r="J149" s="69">
        <v>4419166833</v>
      </c>
      <c r="K149" s="75">
        <v>41.86</v>
      </c>
      <c r="L149" s="69">
        <v>750651450</v>
      </c>
      <c r="M149" s="69">
        <v>775470410</v>
      </c>
      <c r="N149" s="75">
        <v>7.35</v>
      </c>
    </row>
    <row r="150" spans="1:14" x14ac:dyDescent="0.25">
      <c r="A150" s="84" t="s">
        <v>337</v>
      </c>
      <c r="B150" s="67" t="s">
        <v>353</v>
      </c>
      <c r="C150" s="69">
        <v>0</v>
      </c>
      <c r="D150" s="69">
        <v>0</v>
      </c>
      <c r="E150" s="69">
        <v>10556691274</v>
      </c>
      <c r="F150" s="69">
        <v>10556691274</v>
      </c>
      <c r="G150" s="69">
        <v>0</v>
      </c>
      <c r="H150" s="69">
        <v>10556691274</v>
      </c>
      <c r="I150" s="69">
        <v>2494545200</v>
      </c>
      <c r="J150" s="69">
        <v>4419166833</v>
      </c>
      <c r="K150" s="75">
        <v>41.86</v>
      </c>
      <c r="L150" s="69">
        <v>750651450</v>
      </c>
      <c r="M150" s="69">
        <v>775470410</v>
      </c>
      <c r="N150" s="75">
        <v>7.35</v>
      </c>
    </row>
    <row r="151" spans="1:14" x14ac:dyDescent="0.25">
      <c r="A151" s="85" t="s">
        <v>338</v>
      </c>
      <c r="B151" s="35" t="s">
        <v>354</v>
      </c>
      <c r="C151" s="70">
        <v>0</v>
      </c>
      <c r="D151" s="70">
        <v>0</v>
      </c>
      <c r="E151" s="70">
        <v>10556691274</v>
      </c>
      <c r="F151" s="70">
        <v>10556691274</v>
      </c>
      <c r="G151" s="70">
        <v>0</v>
      </c>
      <c r="H151" s="70">
        <v>10556691274</v>
      </c>
      <c r="I151" s="70">
        <v>2494545200</v>
      </c>
      <c r="J151" s="70">
        <v>4419166833</v>
      </c>
      <c r="K151" s="76">
        <v>41.86</v>
      </c>
      <c r="L151" s="70">
        <v>750651450</v>
      </c>
      <c r="M151" s="70">
        <v>775470410</v>
      </c>
      <c r="N151" s="76">
        <v>7.35</v>
      </c>
    </row>
    <row r="157" spans="1:14" x14ac:dyDescent="0.25">
      <c r="B157" s="77"/>
      <c r="C157" s="78"/>
      <c r="D157" s="78"/>
      <c r="E157" s="78"/>
      <c r="F157" s="78"/>
      <c r="G157" s="78"/>
      <c r="H157" s="78"/>
      <c r="I157" s="78"/>
      <c r="J157" s="78"/>
      <c r="K157" s="79"/>
      <c r="L157" s="78"/>
    </row>
    <row r="158" spans="1:14" x14ac:dyDescent="0.25">
      <c r="B158" s="38" t="s">
        <v>54</v>
      </c>
      <c r="G158" s="101" t="s">
        <v>52</v>
      </c>
      <c r="H158" s="102"/>
      <c r="I158" s="102"/>
      <c r="J158" s="102"/>
    </row>
    <row r="159" spans="1:14" x14ac:dyDescent="0.25">
      <c r="B159" s="29" t="s">
        <v>117</v>
      </c>
      <c r="G159" s="93" t="s">
        <v>118</v>
      </c>
      <c r="H159" s="93"/>
      <c r="I159" s="93"/>
      <c r="J159" s="93"/>
    </row>
    <row r="160" spans="1:14" x14ac:dyDescent="0.25">
      <c r="B160" s="39" t="s">
        <v>119</v>
      </c>
      <c r="G160" s="94" t="s">
        <v>119</v>
      </c>
      <c r="H160" s="94"/>
      <c r="I160" s="94"/>
      <c r="J160" s="94"/>
    </row>
  </sheetData>
  <mergeCells count="14">
    <mergeCell ref="G158:J158"/>
    <mergeCell ref="G159:J159"/>
    <mergeCell ref="G160:J160"/>
    <mergeCell ref="A1:B2"/>
    <mergeCell ref="C1:H1"/>
    <mergeCell ref="I1:J1"/>
    <mergeCell ref="N1:N3"/>
    <mergeCell ref="C2:C3"/>
    <mergeCell ref="D2:E2"/>
    <mergeCell ref="F2:F3"/>
    <mergeCell ref="L2:L3"/>
    <mergeCell ref="M2:M3"/>
    <mergeCell ref="K1:K3"/>
    <mergeCell ref="L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77FFB-6095-4C2F-B75F-E67A705CDEC1}">
  <sheetPr>
    <tabColor theme="0"/>
  </sheetPr>
  <dimension ref="A2:J35"/>
  <sheetViews>
    <sheetView tabSelected="1" topLeftCell="C1" zoomScale="85" zoomScaleNormal="85" workbookViewId="0">
      <selection activeCell="G33" sqref="G33:J33"/>
    </sheetView>
  </sheetViews>
  <sheetFormatPr baseColWidth="10" defaultRowHeight="15" x14ac:dyDescent="0.25"/>
  <cols>
    <col min="1" max="1" width="22.28515625" bestFit="1" customWidth="1"/>
    <col min="2" max="2" width="126" bestFit="1" customWidth="1"/>
    <col min="3" max="3" width="22.28515625" bestFit="1" customWidth="1"/>
    <col min="4" max="4" width="18.85546875" bestFit="1" customWidth="1"/>
    <col min="5" max="5" width="27.140625" bestFit="1" customWidth="1"/>
    <col min="6" max="6" width="21.5703125" bestFit="1" customWidth="1"/>
    <col min="7" max="7" width="28.85546875" bestFit="1" customWidth="1"/>
    <col min="8" max="8" width="37.140625" bestFit="1" customWidth="1"/>
    <col min="9" max="9" width="22.85546875" bestFit="1" customWidth="1"/>
    <col min="10" max="10" width="22.28515625" bestFit="1" customWidth="1"/>
  </cols>
  <sheetData>
    <row r="2" spans="1:10" x14ac:dyDescent="0.25">
      <c r="A2" s="89" t="s">
        <v>55</v>
      </c>
      <c r="B2" s="89" t="s">
        <v>56</v>
      </c>
      <c r="C2" s="90" t="s">
        <v>57</v>
      </c>
      <c r="D2" s="90" t="s">
        <v>58</v>
      </c>
      <c r="E2" s="90" t="s">
        <v>59</v>
      </c>
      <c r="F2" s="90" t="s">
        <v>60</v>
      </c>
      <c r="G2" s="90" t="s">
        <v>61</v>
      </c>
      <c r="H2" s="90" t="s">
        <v>62</v>
      </c>
      <c r="I2" s="91" t="s">
        <v>63</v>
      </c>
      <c r="J2" s="90" t="s">
        <v>64</v>
      </c>
    </row>
    <row r="3" spans="1:10" x14ac:dyDescent="0.25">
      <c r="A3" t="s">
        <v>65</v>
      </c>
      <c r="B3" t="s">
        <v>66</v>
      </c>
      <c r="C3" s="36">
        <v>800000</v>
      </c>
      <c r="D3" s="36">
        <v>0</v>
      </c>
      <c r="E3" s="36">
        <v>0</v>
      </c>
      <c r="F3" s="36">
        <f>+C3-E3</f>
        <v>800000</v>
      </c>
      <c r="G3" s="36">
        <v>0</v>
      </c>
      <c r="H3" s="36">
        <v>0</v>
      </c>
      <c r="I3" s="37">
        <f>+H3/F3</f>
        <v>0</v>
      </c>
      <c r="J3" s="36">
        <f>+F3-H3</f>
        <v>800000</v>
      </c>
    </row>
    <row r="4" spans="1:10" x14ac:dyDescent="0.25">
      <c r="A4" t="s">
        <v>67</v>
      </c>
      <c r="B4" t="s">
        <v>68</v>
      </c>
      <c r="C4" s="36">
        <v>27260103</v>
      </c>
      <c r="D4" s="36">
        <v>0</v>
      </c>
      <c r="E4" s="36">
        <v>0</v>
      </c>
      <c r="F4" s="36">
        <f t="shared" ref="F4:F27" si="0">+C4-E4</f>
        <v>27260103</v>
      </c>
      <c r="G4" s="36">
        <v>1108701</v>
      </c>
      <c r="H4" s="36">
        <v>12418872</v>
      </c>
      <c r="I4" s="37">
        <f t="shared" ref="I4:I27" si="1">+H4/F4</f>
        <v>0.45556951857445294</v>
      </c>
      <c r="J4" s="36">
        <f t="shared" ref="J4:J27" si="2">+F4-H4</f>
        <v>14841231</v>
      </c>
    </row>
    <row r="5" spans="1:10" x14ac:dyDescent="0.25">
      <c r="A5" t="s">
        <v>69</v>
      </c>
      <c r="B5" t="s">
        <v>70</v>
      </c>
      <c r="C5" s="36">
        <v>8720001</v>
      </c>
      <c r="D5" s="36">
        <v>0</v>
      </c>
      <c r="E5" s="36">
        <v>0</v>
      </c>
      <c r="F5" s="36">
        <f t="shared" si="0"/>
        <v>8720001</v>
      </c>
      <c r="G5" s="36">
        <v>0</v>
      </c>
      <c r="H5" s="36">
        <v>243749</v>
      </c>
      <c r="I5" s="37">
        <f t="shared" si="1"/>
        <v>2.795286376687342E-2</v>
      </c>
      <c r="J5" s="36">
        <f t="shared" si="2"/>
        <v>8476252</v>
      </c>
    </row>
    <row r="6" spans="1:10" x14ac:dyDescent="0.25">
      <c r="A6" t="s">
        <v>71</v>
      </c>
      <c r="B6" t="s">
        <v>72</v>
      </c>
      <c r="C6" s="36">
        <v>30100235</v>
      </c>
      <c r="D6" s="36">
        <v>0</v>
      </c>
      <c r="E6" s="36">
        <v>0</v>
      </c>
      <c r="F6" s="36">
        <f t="shared" si="0"/>
        <v>30100235</v>
      </c>
      <c r="G6" s="36">
        <v>0</v>
      </c>
      <c r="H6" s="36">
        <v>21047666</v>
      </c>
      <c r="I6" s="37">
        <f t="shared" si="1"/>
        <v>0.69925254736383291</v>
      </c>
      <c r="J6" s="36">
        <f t="shared" si="2"/>
        <v>9052569</v>
      </c>
    </row>
    <row r="7" spans="1:10" x14ac:dyDescent="0.25">
      <c r="A7" t="s">
        <v>73</v>
      </c>
      <c r="B7" t="s">
        <v>74</v>
      </c>
      <c r="C7" s="36">
        <v>2</v>
      </c>
      <c r="D7" s="36">
        <v>0</v>
      </c>
      <c r="E7" s="36">
        <v>0</v>
      </c>
      <c r="F7" s="36">
        <f t="shared" si="0"/>
        <v>2</v>
      </c>
      <c r="G7" s="36">
        <v>0</v>
      </c>
      <c r="H7" s="36">
        <v>0</v>
      </c>
      <c r="I7" s="37">
        <f t="shared" si="1"/>
        <v>0</v>
      </c>
      <c r="J7" s="36">
        <f t="shared" si="2"/>
        <v>2</v>
      </c>
    </row>
    <row r="8" spans="1:10" x14ac:dyDescent="0.25">
      <c r="A8" t="s">
        <v>75</v>
      </c>
      <c r="B8" t="s">
        <v>76</v>
      </c>
      <c r="C8" s="36">
        <v>23857134</v>
      </c>
      <c r="D8" s="36">
        <v>0</v>
      </c>
      <c r="E8" s="36">
        <v>0</v>
      </c>
      <c r="F8" s="36">
        <f t="shared" si="0"/>
        <v>23857134</v>
      </c>
      <c r="G8" s="36">
        <v>0</v>
      </c>
      <c r="H8" s="36">
        <v>23857134</v>
      </c>
      <c r="I8" s="37">
        <f t="shared" si="1"/>
        <v>1</v>
      </c>
      <c r="J8" s="36">
        <f t="shared" si="2"/>
        <v>0</v>
      </c>
    </row>
    <row r="9" spans="1:10" x14ac:dyDescent="0.25">
      <c r="A9" t="s">
        <v>77</v>
      </c>
      <c r="B9" t="s">
        <v>78</v>
      </c>
      <c r="C9" s="36">
        <v>44461155</v>
      </c>
      <c r="D9" s="36">
        <v>0</v>
      </c>
      <c r="E9" s="36">
        <v>0</v>
      </c>
      <c r="F9" s="36">
        <f t="shared" si="0"/>
        <v>44461155</v>
      </c>
      <c r="G9" s="36">
        <v>0</v>
      </c>
      <c r="H9" s="36">
        <v>26726575</v>
      </c>
      <c r="I9" s="37">
        <f t="shared" si="1"/>
        <v>0.60112192317091173</v>
      </c>
      <c r="J9" s="36">
        <f t="shared" si="2"/>
        <v>17734580</v>
      </c>
    </row>
    <row r="10" spans="1:10" x14ac:dyDescent="0.25">
      <c r="A10" t="s">
        <v>79</v>
      </c>
      <c r="B10" t="s">
        <v>80</v>
      </c>
      <c r="C10" s="36">
        <v>352803335</v>
      </c>
      <c r="D10" s="36">
        <v>0</v>
      </c>
      <c r="E10" s="36">
        <v>379211</v>
      </c>
      <c r="F10" s="36">
        <f t="shared" si="0"/>
        <v>352424124</v>
      </c>
      <c r="G10" s="36">
        <v>0</v>
      </c>
      <c r="H10" s="36">
        <v>273491013</v>
      </c>
      <c r="I10" s="37">
        <f t="shared" si="1"/>
        <v>0.77602807065500434</v>
      </c>
      <c r="J10" s="36">
        <f t="shared" si="2"/>
        <v>78933111</v>
      </c>
    </row>
    <row r="11" spans="1:10" x14ac:dyDescent="0.25">
      <c r="A11" t="s">
        <v>81</v>
      </c>
      <c r="B11" t="s">
        <v>82</v>
      </c>
      <c r="C11" s="36">
        <v>3150550</v>
      </c>
      <c r="D11" s="36">
        <v>0</v>
      </c>
      <c r="E11" s="36">
        <v>0</v>
      </c>
      <c r="F11" s="36">
        <f t="shared" si="0"/>
        <v>3150550</v>
      </c>
      <c r="G11" s="36">
        <v>0</v>
      </c>
      <c r="H11" s="36">
        <v>0</v>
      </c>
      <c r="I11" s="37">
        <f t="shared" si="1"/>
        <v>0</v>
      </c>
      <c r="J11" s="36">
        <f t="shared" si="2"/>
        <v>3150550</v>
      </c>
    </row>
    <row r="12" spans="1:10" x14ac:dyDescent="0.25">
      <c r="A12" t="s">
        <v>83</v>
      </c>
      <c r="B12" t="s">
        <v>84</v>
      </c>
      <c r="C12" s="36">
        <v>12540930</v>
      </c>
      <c r="D12" s="36">
        <v>0</v>
      </c>
      <c r="E12" s="36">
        <v>0</v>
      </c>
      <c r="F12" s="36">
        <f t="shared" si="0"/>
        <v>12540930</v>
      </c>
      <c r="G12" s="36">
        <v>0</v>
      </c>
      <c r="H12" s="36">
        <v>0</v>
      </c>
      <c r="I12" s="37">
        <f t="shared" si="1"/>
        <v>0</v>
      </c>
      <c r="J12" s="36">
        <f t="shared" si="2"/>
        <v>12540930</v>
      </c>
    </row>
    <row r="13" spans="1:10" x14ac:dyDescent="0.25">
      <c r="A13" t="s">
        <v>85</v>
      </c>
      <c r="B13" t="s">
        <v>86</v>
      </c>
      <c r="C13" s="36">
        <v>503299</v>
      </c>
      <c r="D13" s="36">
        <v>0</v>
      </c>
      <c r="E13" s="36">
        <v>0</v>
      </c>
      <c r="F13" s="36">
        <f t="shared" si="0"/>
        <v>503299</v>
      </c>
      <c r="G13" s="36">
        <v>0</v>
      </c>
      <c r="H13" s="36">
        <v>0</v>
      </c>
      <c r="I13" s="37">
        <f t="shared" si="1"/>
        <v>0</v>
      </c>
      <c r="J13" s="36">
        <f t="shared" si="2"/>
        <v>503299</v>
      </c>
    </row>
    <row r="14" spans="1:10" x14ac:dyDescent="0.25">
      <c r="A14" t="s">
        <v>87</v>
      </c>
      <c r="B14" t="s">
        <v>88</v>
      </c>
      <c r="C14" s="36">
        <v>263418472</v>
      </c>
      <c r="D14" s="36">
        <v>0</v>
      </c>
      <c r="E14" s="36">
        <v>0</v>
      </c>
      <c r="F14" s="36">
        <f t="shared" si="0"/>
        <v>263418472</v>
      </c>
      <c r="G14" s="36">
        <v>0</v>
      </c>
      <c r="H14" s="36">
        <v>263418472</v>
      </c>
      <c r="I14" s="37">
        <f t="shared" si="1"/>
        <v>1</v>
      </c>
      <c r="J14" s="36">
        <f t="shared" si="2"/>
        <v>0</v>
      </c>
    </row>
    <row r="15" spans="1:10" x14ac:dyDescent="0.25">
      <c r="A15" t="s">
        <v>89</v>
      </c>
      <c r="B15" t="s">
        <v>90</v>
      </c>
      <c r="C15" s="36">
        <v>85138273</v>
      </c>
      <c r="D15" s="36">
        <v>0</v>
      </c>
      <c r="E15" s="36">
        <v>0</v>
      </c>
      <c r="F15" s="36">
        <f t="shared" si="0"/>
        <v>85138273</v>
      </c>
      <c r="G15" s="36">
        <v>0</v>
      </c>
      <c r="H15" s="36">
        <v>81846758</v>
      </c>
      <c r="I15" s="37">
        <f t="shared" si="1"/>
        <v>0.96133918525690554</v>
      </c>
      <c r="J15" s="36">
        <f t="shared" si="2"/>
        <v>3291515</v>
      </c>
    </row>
    <row r="16" spans="1:10" x14ac:dyDescent="0.25">
      <c r="A16" t="s">
        <v>91</v>
      </c>
      <c r="B16" t="s">
        <v>92</v>
      </c>
      <c r="C16" s="36">
        <v>1074736</v>
      </c>
      <c r="D16" s="36">
        <v>0</v>
      </c>
      <c r="E16" s="36">
        <v>0</v>
      </c>
      <c r="F16" s="36">
        <f t="shared" si="0"/>
        <v>1074736</v>
      </c>
      <c r="G16" s="36">
        <v>0</v>
      </c>
      <c r="H16" s="36">
        <v>1074736</v>
      </c>
      <c r="I16" s="37">
        <f t="shared" si="1"/>
        <v>1</v>
      </c>
      <c r="J16" s="36">
        <f t="shared" si="2"/>
        <v>0</v>
      </c>
    </row>
    <row r="17" spans="1:10" x14ac:dyDescent="0.25">
      <c r="A17" t="s">
        <v>93</v>
      </c>
      <c r="B17" t="s">
        <v>94</v>
      </c>
      <c r="C17" s="36">
        <v>1392300</v>
      </c>
      <c r="D17" s="36">
        <v>0</v>
      </c>
      <c r="E17" s="36">
        <v>0</v>
      </c>
      <c r="F17" s="36">
        <f t="shared" si="0"/>
        <v>1392300</v>
      </c>
      <c r="G17" s="36">
        <v>0</v>
      </c>
      <c r="H17" s="36">
        <v>1160250</v>
      </c>
      <c r="I17" s="37">
        <f t="shared" si="1"/>
        <v>0.83333333333333337</v>
      </c>
      <c r="J17" s="36">
        <f t="shared" si="2"/>
        <v>232050</v>
      </c>
    </row>
    <row r="18" spans="1:10" x14ac:dyDescent="0.25">
      <c r="A18" t="s">
        <v>95</v>
      </c>
      <c r="B18" t="s">
        <v>96</v>
      </c>
      <c r="C18" s="36">
        <v>3983385</v>
      </c>
      <c r="D18" s="36">
        <v>0</v>
      </c>
      <c r="E18" s="36">
        <v>0</v>
      </c>
      <c r="F18" s="36">
        <f t="shared" si="0"/>
        <v>3983385</v>
      </c>
      <c r="G18" s="36">
        <v>0</v>
      </c>
      <c r="H18" s="36">
        <v>0</v>
      </c>
      <c r="I18" s="37">
        <f t="shared" si="1"/>
        <v>0</v>
      </c>
      <c r="J18" s="36">
        <f t="shared" si="2"/>
        <v>3983385</v>
      </c>
    </row>
    <row r="19" spans="1:10" x14ac:dyDescent="0.25">
      <c r="A19" t="s">
        <v>97</v>
      </c>
      <c r="B19" t="s">
        <v>98</v>
      </c>
      <c r="C19" s="36">
        <v>6083979</v>
      </c>
      <c r="D19" s="36">
        <v>0</v>
      </c>
      <c r="E19" s="36">
        <v>0</v>
      </c>
      <c r="F19" s="36">
        <f t="shared" si="0"/>
        <v>6083979</v>
      </c>
      <c r="G19" s="36">
        <v>0</v>
      </c>
      <c r="H19" s="36">
        <v>0</v>
      </c>
      <c r="I19" s="37">
        <f t="shared" si="1"/>
        <v>0</v>
      </c>
      <c r="J19" s="36">
        <f t="shared" si="2"/>
        <v>6083979</v>
      </c>
    </row>
    <row r="20" spans="1:10" x14ac:dyDescent="0.25">
      <c r="A20" t="s">
        <v>99</v>
      </c>
      <c r="B20" t="s">
        <v>100</v>
      </c>
      <c r="C20" s="36">
        <v>167760</v>
      </c>
      <c r="D20" s="36">
        <v>0</v>
      </c>
      <c r="E20" s="36">
        <v>0</v>
      </c>
      <c r="F20" s="36">
        <f t="shared" si="0"/>
        <v>167760</v>
      </c>
      <c r="G20" s="36">
        <v>0</v>
      </c>
      <c r="H20" s="36">
        <v>0</v>
      </c>
      <c r="I20" s="37">
        <f t="shared" si="1"/>
        <v>0</v>
      </c>
      <c r="J20" s="36">
        <f t="shared" si="2"/>
        <v>167760</v>
      </c>
    </row>
    <row r="21" spans="1:10" x14ac:dyDescent="0.25">
      <c r="A21" t="s">
        <v>101</v>
      </c>
      <c r="B21" t="s">
        <v>102</v>
      </c>
      <c r="C21" s="36">
        <v>1884620</v>
      </c>
      <c r="D21" s="36">
        <v>0</v>
      </c>
      <c r="E21" s="36">
        <v>0</v>
      </c>
      <c r="F21" s="36">
        <f t="shared" si="0"/>
        <v>1884620</v>
      </c>
      <c r="G21" s="36">
        <v>0</v>
      </c>
      <c r="H21" s="36">
        <v>0</v>
      </c>
      <c r="I21" s="37">
        <f t="shared" si="1"/>
        <v>0</v>
      </c>
      <c r="J21" s="36">
        <f t="shared" si="2"/>
        <v>1884620</v>
      </c>
    </row>
    <row r="22" spans="1:10" x14ac:dyDescent="0.25">
      <c r="A22" t="s">
        <v>103</v>
      </c>
      <c r="B22" t="s">
        <v>104</v>
      </c>
      <c r="C22" s="36">
        <v>112738301</v>
      </c>
      <c r="D22" s="36">
        <v>0</v>
      </c>
      <c r="E22" s="36">
        <v>0</v>
      </c>
      <c r="F22" s="36">
        <f t="shared" si="0"/>
        <v>112738301</v>
      </c>
      <c r="G22" s="36">
        <v>585400</v>
      </c>
      <c r="H22" s="36">
        <v>51339602</v>
      </c>
      <c r="I22" s="37">
        <f t="shared" si="1"/>
        <v>0.4553874020152211</v>
      </c>
      <c r="J22" s="36">
        <f t="shared" si="2"/>
        <v>61398699</v>
      </c>
    </row>
    <row r="23" spans="1:10" x14ac:dyDescent="0.25">
      <c r="A23" t="s">
        <v>105</v>
      </c>
      <c r="B23" t="s">
        <v>106</v>
      </c>
      <c r="C23" s="36">
        <v>35788500</v>
      </c>
      <c r="D23" s="36">
        <v>0</v>
      </c>
      <c r="E23" s="36">
        <v>0</v>
      </c>
      <c r="F23" s="36">
        <f t="shared" si="0"/>
        <v>35788500</v>
      </c>
      <c r="G23" s="36">
        <v>0</v>
      </c>
      <c r="H23" s="36">
        <v>35788500</v>
      </c>
      <c r="I23" s="37">
        <f t="shared" si="1"/>
        <v>1</v>
      </c>
      <c r="J23" s="36">
        <f t="shared" si="2"/>
        <v>0</v>
      </c>
    </row>
    <row r="24" spans="1:10" x14ac:dyDescent="0.25">
      <c r="A24" t="s">
        <v>107</v>
      </c>
      <c r="B24" t="s">
        <v>108</v>
      </c>
      <c r="C24" s="36">
        <v>1002364538</v>
      </c>
      <c r="D24" s="36">
        <v>0</v>
      </c>
      <c r="E24" s="36">
        <v>8719694</v>
      </c>
      <c r="F24" s="36">
        <f t="shared" si="0"/>
        <v>993644844</v>
      </c>
      <c r="G24" s="36">
        <v>1913611</v>
      </c>
      <c r="H24" s="36">
        <v>577516201</v>
      </c>
      <c r="I24" s="37">
        <f t="shared" si="1"/>
        <v>0.58120988045905864</v>
      </c>
      <c r="J24" s="36">
        <f t="shared" si="2"/>
        <v>416128643</v>
      </c>
    </row>
    <row r="25" spans="1:10" x14ac:dyDescent="0.25">
      <c r="A25" t="s">
        <v>109</v>
      </c>
      <c r="B25" t="s">
        <v>110</v>
      </c>
      <c r="C25" s="36">
        <v>53211827520</v>
      </c>
      <c r="D25" s="36">
        <v>57863526</v>
      </c>
      <c r="E25" s="36">
        <v>326146563</v>
      </c>
      <c r="F25" s="36">
        <f t="shared" si="0"/>
        <v>52885680957</v>
      </c>
      <c r="G25" s="36">
        <v>2012467221</v>
      </c>
      <c r="H25" s="36">
        <v>35685131378</v>
      </c>
      <c r="I25" s="37">
        <f t="shared" si="1"/>
        <v>0.6747597975908578</v>
      </c>
      <c r="J25" s="36">
        <f t="shared" si="2"/>
        <v>17200549579</v>
      </c>
    </row>
    <row r="26" spans="1:10" x14ac:dyDescent="0.25">
      <c r="A26" t="s">
        <v>111</v>
      </c>
      <c r="B26" t="s">
        <v>112</v>
      </c>
      <c r="C26" s="36">
        <v>2123812730</v>
      </c>
      <c r="D26" s="36">
        <v>0</v>
      </c>
      <c r="E26" s="36">
        <v>0</v>
      </c>
      <c r="F26" s="36">
        <f t="shared" si="0"/>
        <v>2123812730</v>
      </c>
      <c r="G26" s="36">
        <v>0</v>
      </c>
      <c r="H26" s="36">
        <v>2051457860</v>
      </c>
      <c r="I26" s="37">
        <f t="shared" si="1"/>
        <v>0.96593161488395451</v>
      </c>
      <c r="J26" s="36">
        <f t="shared" si="2"/>
        <v>72354870</v>
      </c>
    </row>
    <row r="27" spans="1:10" x14ac:dyDescent="0.25">
      <c r="A27" t="s">
        <v>113</v>
      </c>
      <c r="B27" t="s">
        <v>114</v>
      </c>
      <c r="C27" s="36">
        <v>2915174639</v>
      </c>
      <c r="D27" s="36">
        <v>4006014</v>
      </c>
      <c r="E27" s="36">
        <v>14510483</v>
      </c>
      <c r="F27" s="36">
        <f t="shared" si="0"/>
        <v>2900664156</v>
      </c>
      <c r="G27" s="36">
        <v>32258823</v>
      </c>
      <c r="H27" s="36">
        <v>2232990657</v>
      </c>
      <c r="I27" s="37">
        <f t="shared" si="1"/>
        <v>0.76982047452169777</v>
      </c>
      <c r="J27" s="36">
        <f t="shared" si="2"/>
        <v>667673499</v>
      </c>
    </row>
    <row r="28" spans="1:10" x14ac:dyDescent="0.25">
      <c r="A28" s="115" t="s">
        <v>115</v>
      </c>
      <c r="B28" s="115"/>
      <c r="C28" s="87">
        <f t="shared" ref="C28:H28" si="3">SUM(C3:C27)</f>
        <v>60269046497</v>
      </c>
      <c r="D28" s="87">
        <f t="shared" si="3"/>
        <v>61869540</v>
      </c>
      <c r="E28" s="87">
        <f t="shared" si="3"/>
        <v>349755951</v>
      </c>
      <c r="F28" s="87">
        <f t="shared" si="3"/>
        <v>59919290546</v>
      </c>
      <c r="G28" s="87">
        <f>SUM(G3:G27)</f>
        <v>2048333756</v>
      </c>
      <c r="H28" s="87">
        <f t="shared" si="3"/>
        <v>41339509423</v>
      </c>
      <c r="I28" s="88">
        <f>+H28/F28</f>
        <v>0.68991987465645455</v>
      </c>
      <c r="J28" s="87">
        <f>SUM(J3:J27)</f>
        <v>18579781123</v>
      </c>
    </row>
    <row r="33" spans="2:10" x14ac:dyDescent="0.25">
      <c r="B33" s="38" t="s">
        <v>54</v>
      </c>
      <c r="G33" s="101" t="s">
        <v>116</v>
      </c>
      <c r="H33" s="102"/>
      <c r="I33" s="102"/>
      <c r="J33" s="102"/>
    </row>
    <row r="34" spans="2:10" x14ac:dyDescent="0.25">
      <c r="B34" s="29" t="s">
        <v>117</v>
      </c>
      <c r="G34" s="93" t="s">
        <v>118</v>
      </c>
      <c r="H34" s="93"/>
      <c r="I34" s="93"/>
      <c r="J34" s="93"/>
    </row>
    <row r="35" spans="2:10" x14ac:dyDescent="0.25">
      <c r="B35" s="39" t="s">
        <v>119</v>
      </c>
      <c r="G35" s="94" t="s">
        <v>119</v>
      </c>
      <c r="H35" s="94"/>
      <c r="I35" s="94"/>
      <c r="J35" s="94"/>
    </row>
  </sheetData>
  <mergeCells count="4">
    <mergeCell ref="A28:B28"/>
    <mergeCell ref="G33:J33"/>
    <mergeCell ref="G34:J34"/>
    <mergeCell ref="G35:J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Ingresos Reservas sept de 2020</vt:lpstr>
      <vt:lpstr>Rentas e Ingresos sept 2020</vt:lpstr>
      <vt:lpstr>Gastos e Inv. sept 2020</vt:lpstr>
      <vt:lpstr>Ejecución Reservas sept. 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nmahecha</dc:creator>
  <cp:lastModifiedBy>Jorge Tulio Cubillos Alzate</cp:lastModifiedBy>
  <cp:lastPrinted>2020-04-08T00:20:47Z</cp:lastPrinted>
  <dcterms:created xsi:type="dcterms:W3CDTF">2013-04-23T21:12:42Z</dcterms:created>
  <dcterms:modified xsi:type="dcterms:W3CDTF">2020-09-30T16:04:55Z</dcterms:modified>
</cp:coreProperties>
</file>