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JECUCIONES\EJECUCIONES DICIEMBRE\"/>
    </mc:Choice>
  </mc:AlternateContent>
  <xr:revisionPtr revIDLastSave="0" documentId="8_{38ACAAF0-CAF1-48C4-8D72-33F995ACCE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J INGRESOS " sheetId="1" r:id="rId1"/>
    <sheet name="EJ. GASTOS" sheetId="2" r:id="rId2"/>
    <sheet name="EJ. RESERVAS " sheetId="4" r:id="rId3"/>
    <sheet name="EJ. ING RESERVAS 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S26" i="3"/>
  <c r="D26" i="3"/>
  <c r="F26" i="3" s="1"/>
  <c r="F25" i="3" s="1"/>
  <c r="F23" i="3" s="1"/>
  <c r="F32" i="3" s="1"/>
  <c r="R25" i="3"/>
  <c r="Q25" i="3"/>
  <c r="P25" i="3"/>
  <c r="O25" i="3"/>
  <c r="O23" i="3" s="1"/>
  <c r="O32" i="3" s="1"/>
  <c r="N25" i="3"/>
  <c r="M25" i="3"/>
  <c r="L25" i="3"/>
  <c r="K25" i="3"/>
  <c r="J25" i="3"/>
  <c r="I25" i="3"/>
  <c r="H25" i="3"/>
  <c r="G25" i="3"/>
  <c r="G23" i="3" s="1"/>
  <c r="G32" i="3" s="1"/>
  <c r="E25" i="3"/>
  <c r="D25" i="3"/>
  <c r="K24" i="3"/>
  <c r="K23" i="3" s="1"/>
  <c r="K32" i="3" s="1"/>
  <c r="F24" i="3"/>
  <c r="R23" i="3"/>
  <c r="R32" i="3" s="1"/>
  <c r="Q23" i="3"/>
  <c r="Q32" i="3" s="1"/>
  <c r="P23" i="3"/>
  <c r="P32" i="3" s="1"/>
  <c r="N23" i="3"/>
  <c r="N32" i="3" s="1"/>
  <c r="M23" i="3"/>
  <c r="M32" i="3" s="1"/>
  <c r="L23" i="3"/>
  <c r="L32" i="3" s="1"/>
  <c r="J23" i="3"/>
  <c r="J32" i="3" s="1"/>
  <c r="I23" i="3"/>
  <c r="I32" i="3" s="1"/>
  <c r="H23" i="3"/>
  <c r="H32" i="3" s="1"/>
  <c r="E23" i="3"/>
  <c r="E32" i="3" s="1"/>
  <c r="D23" i="3"/>
  <c r="D32" i="3" s="1"/>
  <c r="F19" i="3"/>
  <c r="F16" i="3" s="1"/>
  <c r="S18" i="3"/>
  <c r="F18" i="3"/>
  <c r="D18" i="3"/>
  <c r="S17" i="3"/>
  <c r="F17" i="3"/>
  <c r="D17" i="3"/>
  <c r="L16" i="3"/>
  <c r="L8" i="3" s="1"/>
  <c r="L21" i="3" s="1"/>
  <c r="K16" i="3"/>
  <c r="J16" i="3"/>
  <c r="I16" i="3"/>
  <c r="H16" i="3"/>
  <c r="H8" i="3" s="1"/>
  <c r="H21" i="3" s="1"/>
  <c r="H34" i="3" s="1"/>
  <c r="G16" i="3"/>
  <c r="S16" i="3" s="1"/>
  <c r="S8" i="3" s="1"/>
  <c r="E16" i="3"/>
  <c r="D16" i="3"/>
  <c r="D8" i="3" s="1"/>
  <c r="S15" i="3"/>
  <c r="F15" i="3"/>
  <c r="F14" i="3"/>
  <c r="F13" i="3"/>
  <c r="F12" i="3"/>
  <c r="S11" i="3"/>
  <c r="F11" i="3"/>
  <c r="T11" i="3" s="1"/>
  <c r="S10" i="3"/>
  <c r="T10" i="3" s="1"/>
  <c r="R10" i="3"/>
  <c r="Q10" i="3"/>
  <c r="Q9" i="3" s="1"/>
  <c r="Q8" i="3" s="1"/>
  <c r="Q21" i="3" s="1"/>
  <c r="Q34" i="3" s="1"/>
  <c r="P10" i="3"/>
  <c r="O10" i="3"/>
  <c r="N10" i="3"/>
  <c r="M10" i="3"/>
  <c r="M9" i="3" s="1"/>
  <c r="M8" i="3" s="1"/>
  <c r="M21" i="3" s="1"/>
  <c r="M34" i="3" s="1"/>
  <c r="L10" i="3"/>
  <c r="K10" i="3"/>
  <c r="J10" i="3"/>
  <c r="I10" i="3"/>
  <c r="I9" i="3" s="1"/>
  <c r="I8" i="3" s="1"/>
  <c r="I21" i="3" s="1"/>
  <c r="I34" i="3" s="1"/>
  <c r="H10" i="3"/>
  <c r="G10" i="3"/>
  <c r="E10" i="3"/>
  <c r="E9" i="3" s="1"/>
  <c r="D10" i="3"/>
  <c r="F10" i="3" s="1"/>
  <c r="S9" i="3"/>
  <c r="R9" i="3"/>
  <c r="R8" i="3" s="1"/>
  <c r="R21" i="3" s="1"/>
  <c r="R34" i="3" s="1"/>
  <c r="P9" i="3"/>
  <c r="O9" i="3"/>
  <c r="N9" i="3"/>
  <c r="N8" i="3" s="1"/>
  <c r="N21" i="3" s="1"/>
  <c r="N34" i="3" s="1"/>
  <c r="L9" i="3"/>
  <c r="K9" i="3"/>
  <c r="J9" i="3"/>
  <c r="J8" i="3" s="1"/>
  <c r="J21" i="3" s="1"/>
  <c r="J34" i="3" s="1"/>
  <c r="H9" i="3"/>
  <c r="G9" i="3"/>
  <c r="D9" i="3"/>
  <c r="T9" i="3" s="1"/>
  <c r="P8" i="3"/>
  <c r="P21" i="3" s="1"/>
  <c r="P34" i="3" s="1"/>
  <c r="O8" i="3"/>
  <c r="O21" i="3" s="1"/>
  <c r="O34" i="3" s="1"/>
  <c r="K8" i="3"/>
  <c r="K21" i="3" s="1"/>
  <c r="K34" i="3" s="1"/>
  <c r="G8" i="3"/>
  <c r="G21" i="3" s="1"/>
  <c r="G34" i="3" s="1"/>
  <c r="D21" i="3" l="1"/>
  <c r="D34" i="3" s="1"/>
  <c r="S21" i="3"/>
  <c r="T8" i="3"/>
  <c r="E8" i="3"/>
  <c r="E21" i="3" s="1"/>
  <c r="E34" i="3" s="1"/>
  <c r="F9" i="3"/>
  <c r="L34" i="3"/>
  <c r="T26" i="3"/>
  <c r="S25" i="3"/>
  <c r="T25" i="3" l="1"/>
  <c r="S23" i="3"/>
  <c r="F8" i="3"/>
  <c r="F21" i="3" s="1"/>
  <c r="F34" i="3" s="1"/>
  <c r="T21" i="3" l="1"/>
  <c r="T23" i="3"/>
  <c r="S32" i="3"/>
  <c r="T32" i="3" l="1"/>
  <c r="S34" i="3"/>
  <c r="T34" i="3" s="1"/>
  <c r="U86" i="2" l="1"/>
  <c r="U96" i="2" s="1"/>
  <c r="T86" i="2"/>
  <c r="T96" i="2" s="1"/>
  <c r="S86" i="2"/>
  <c r="S96" i="2" s="1"/>
  <c r="Q86" i="2"/>
  <c r="Q96" i="2" s="1"/>
  <c r="P86" i="2"/>
  <c r="P96" i="2" s="1"/>
  <c r="R96" i="2" s="1"/>
  <c r="O86" i="2"/>
  <c r="M86" i="2"/>
  <c r="M96" i="2" s="1"/>
  <c r="L86" i="2"/>
  <c r="L96" i="2" s="1"/>
  <c r="N96" i="2" s="1"/>
  <c r="K86" i="2"/>
  <c r="J86" i="2"/>
  <c r="I86" i="2"/>
  <c r="I96" i="2" s="1"/>
  <c r="H86" i="2"/>
  <c r="H96" i="2" s="1"/>
  <c r="G86" i="2"/>
  <c r="F86" i="2"/>
  <c r="E86" i="2"/>
  <c r="E96" i="2" s="1"/>
  <c r="D86" i="2"/>
  <c r="D96" i="2" s="1"/>
  <c r="C86" i="2"/>
  <c r="B86" i="2"/>
  <c r="U83" i="2"/>
  <c r="T83" i="2"/>
  <c r="S83" i="2"/>
  <c r="Q83" i="2"/>
  <c r="P83" i="2"/>
  <c r="O83" i="2"/>
  <c r="O96" i="2" s="1"/>
  <c r="M83" i="2"/>
  <c r="L83" i="2"/>
  <c r="K83" i="2"/>
  <c r="K96" i="2" s="1"/>
  <c r="J83" i="2"/>
  <c r="J96" i="2" s="1"/>
  <c r="I83" i="2"/>
  <c r="H83" i="2"/>
  <c r="G83" i="2"/>
  <c r="G96" i="2" s="1"/>
  <c r="F83" i="2"/>
  <c r="F96" i="2" s="1"/>
  <c r="E83" i="2"/>
  <c r="D83" i="2"/>
  <c r="C83" i="2"/>
  <c r="C96" i="2" s="1"/>
  <c r="B83" i="2"/>
  <c r="B96" i="2" s="1"/>
  <c r="U37" i="2"/>
  <c r="T37" i="2"/>
  <c r="S37" i="2"/>
  <c r="Q37" i="2"/>
  <c r="P37" i="2"/>
  <c r="O37" i="2"/>
  <c r="M37" i="2"/>
  <c r="L37" i="2"/>
  <c r="K37" i="2"/>
  <c r="J37" i="2"/>
  <c r="I37" i="2"/>
  <c r="H37" i="2"/>
  <c r="G37" i="2"/>
  <c r="F37" i="2"/>
  <c r="E37" i="2"/>
  <c r="D37" i="2"/>
  <c r="C37" i="2"/>
  <c r="B37" i="2"/>
  <c r="U11" i="2"/>
  <c r="T11" i="2"/>
  <c r="S11" i="2"/>
  <c r="Q11" i="2"/>
  <c r="P11" i="2"/>
  <c r="O11" i="2"/>
  <c r="M11" i="2"/>
  <c r="L11" i="2"/>
  <c r="K11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<sst xmlns="http://schemas.openxmlformats.org/spreadsheetml/2006/main" count="534" uniqueCount="403">
  <si>
    <t>Ce.gestores / Pos.presupuestarias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</si>
  <si>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</si>
  <si>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</si>
  <si>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</si>
  <si>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</si>
  <si>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</si>
  <si>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</si>
  <si>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</si>
  <si>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</si>
  <si>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</si>
  <si>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</si>
  <si>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</si>
  <si>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</si>
  <si>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TOTAL</t>
  </si>
  <si>
    <t>0228-01  UNIDAD ADMINISTRATIVA ESPECIAL DE SERVIC</t>
  </si>
  <si>
    <t>12102050101010201  Servicios de alquiler o arrendamiento con o sin op</t>
  </si>
  <si>
    <t>12102050101010301  Servicios de oficinas centrales</t>
  </si>
  <si>
    <t>SISTEMA DE PRESUPUESTO DISTRITAL - BOGDATA</t>
  </si>
  <si>
    <t>EJECUCION PRESUPUESTAL</t>
  </si>
  <si>
    <t>SECRETARIA DE HACIENDA - DIRECCION DISTRITAL DE PRESUPUESTO</t>
  </si>
  <si>
    <t>EJECUCION DE PRESUPUESTO RENTAS E INGRESOS</t>
  </si>
  <si>
    <t>ENTIDAD:                                    228 - UNIDAD ADMINISTRATIVA ESPECIAL DE SERVICIOS PÚBLICOS</t>
  </si>
  <si>
    <t>UNIDAD EJECUTORA:               01 - UNIDAD 01</t>
  </si>
  <si>
    <t>MES:                                                          DICIEMBRE</t>
  </si>
  <si>
    <t>VIGENCIA FISCAL:                                              2020</t>
  </si>
  <si>
    <t>SANDRA RUIZ MEDELLIN</t>
  </si>
  <si>
    <t>LUZ AMANDA CAMACHO SANCHEZ</t>
  </si>
  <si>
    <t>RESPONSABLE DEL PRESUPUESTO</t>
  </si>
  <si>
    <t>ORDENADOR DEL GASTO</t>
  </si>
  <si>
    <t>CC No. 5237713</t>
  </si>
  <si>
    <t>CC No. 51816415 DE BOGOTÁ</t>
  </si>
  <si>
    <t>Teléfono: 3580400</t>
  </si>
  <si>
    <t>12102040109                Multas no especificadas en otro numeral rentístico</t>
  </si>
  <si>
    <t>121020501010104      Servicios Funerarios, de Cremación y Sepultura</t>
  </si>
  <si>
    <t>124030202                   Superávit fiscal de ingresos de destinación especí</t>
  </si>
  <si>
    <t>124030302                   Superávit fiscal no incorporado de ingresos de des</t>
  </si>
  <si>
    <t>124030303                   Superávit fiscal no incorporado de ingresos de lib</t>
  </si>
  <si>
    <t>124050203                   Recursos propios con destinación específica</t>
  </si>
  <si>
    <t>124050204                   Recursos propios de libre destinación</t>
  </si>
  <si>
    <t>12409                           REINTEGROS</t>
  </si>
  <si>
    <t>1250101                       Vigencia</t>
  </si>
  <si>
    <t>INFORME DE EJECUCION DEL PRESUPUESTO DE GASTOS E INVERSIONES</t>
  </si>
  <si>
    <t>ENTIDAD:                                          228 - UNIDAD ADMINISTRATIVA ESPECIAL DE SERVICIOS PÚBLICOS</t>
  </si>
  <si>
    <t>MES:                                                                                DICIEMBRE</t>
  </si>
  <si>
    <t>UNIDAD EJECUTORA:                      01 - UNIDAD 01</t>
  </si>
  <si>
    <t>VIGENCIA FISCAL:                                                                    2020</t>
  </si>
  <si>
    <t>Entidad/Proyecto/ObjetoGasto/Fuente</t>
  </si>
  <si>
    <t>Apropiación Inicial</t>
  </si>
  <si>
    <t>Modific. Acumulado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</si>
  <si>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</si>
  <si>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</si>
  <si>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</si>
  <si>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</si>
  <si>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</si>
  <si>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</si>
  <si>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</si>
  <si>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</si>
  <si>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</si>
  <si>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</si>
  <si>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</si>
  <si>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</si>
  <si>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</si>
  <si>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</si>
  <si>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</si>
  <si>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</si>
  <si>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0228-01  UNIDAD ADMINISTRATIVA ESPECIAL DE SERVICIOS PUBLICOS</t>
  </si>
  <si>
    <t>000000000000000000228  0228 - Programa Funcionamiento - UAESP</t>
  </si>
  <si>
    <t xml:space="preserve">GASTOS DE PERSONAL 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</si>
  <si>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</si>
  <si>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</si>
  <si>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</si>
  <si>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</si>
  <si>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</si>
  <si>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</si>
  <si>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</si>
  <si>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</si>
  <si>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</si>
  <si>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</si>
  <si>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</si>
  <si>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</si>
  <si>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</si>
  <si>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</si>
  <si>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</si>
  <si>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</si>
  <si>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</si>
  <si>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</si>
  <si>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</si>
  <si>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</si>
  <si>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</si>
  <si>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</si>
  <si>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</si>
  <si>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</si>
  <si>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</si>
  <si>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 xml:space="preserve">ADQUISICION DE BIENES Y SERVICIOS 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</si>
  <si>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</si>
  <si>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</si>
  <si>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</si>
  <si>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</si>
  <si>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</si>
  <si>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</si>
  <si>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</si>
  <si>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</si>
  <si>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</si>
  <si>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</si>
  <si>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</si>
  <si>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</si>
  <si>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</si>
  <si>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</si>
  <si>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</si>
  <si>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</si>
  <si>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</si>
  <si>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</si>
  <si>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</si>
  <si>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</si>
  <si>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</si>
  <si>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</si>
  <si>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</si>
  <si>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</si>
  <si>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131020202030301  Servicios de consultoría en administración y servi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</si>
  <si>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</si>
  <si>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</si>
  <si>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</si>
  <si>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</si>
  <si>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</si>
  <si>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</si>
  <si>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</si>
  <si>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</si>
  <si>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</si>
  <si>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</si>
  <si>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</si>
  <si>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</si>
  <si>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</si>
  <si>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</si>
  <si>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</si>
  <si>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</si>
  <si>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</si>
  <si>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</si>
  <si>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</si>
  <si>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</si>
  <si>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TRANSFERENCIAS CORRIENTES DE FUNCIONAMIENTO</t>
  </si>
  <si>
    <t>13105010204      Servicio de alumbrado público</t>
  </si>
  <si>
    <t>131050701        Sentencias</t>
  </si>
  <si>
    <t xml:space="preserve">INVERSION DIRECTA </t>
  </si>
  <si>
    <t>133011502130130001109  1109 - Manejo integral de residuos sólidos en el D</t>
  </si>
  <si>
    <t>133011502130132001048  1048 - Gestión para la ampliación y modernización</t>
  </si>
  <si>
    <t>133011503190148001045  1045 - Gestión para la eficiencia energética del s</t>
  </si>
  <si>
    <t>133011507420185001042  1042 - Fortalecimiento institucional en la gestión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</si>
  <si>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</si>
  <si>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</si>
  <si>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</si>
  <si>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</si>
  <si>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</si>
  <si>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</t>
  </si>
  <si>
    <t>Reservas Presupuestales</t>
  </si>
  <si>
    <t>Presupuesto de Rentas e Ingresos</t>
  </si>
  <si>
    <t>Entidad: UNIDAD ADMINISTRATIVA ESPECIAL DE SERVICIOS PUBLICOS - UAESP</t>
  </si>
  <si>
    <t>Vigencia fiscal 2020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</si>
  <si>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</si>
  <si>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</si>
  <si>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</si>
  <si>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</si>
  <si>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</si>
  <si>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</si>
  <si>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</si>
  <si>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</si>
  <si>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</si>
  <si>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</si>
  <si>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</si>
  <si>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</si>
  <si>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</si>
  <si>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</si>
  <si>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</si>
  <si>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</si>
  <si>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</si>
  <si>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</si>
  <si>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</si>
  <si>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</si>
  <si>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</si>
  <si>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</si>
  <si>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</si>
  <si>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</si>
  <si>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</si>
  <si>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</si>
  <si>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</si>
  <si>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</si>
  <si>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</si>
  <si>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</si>
  <si>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</si>
  <si>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</si>
  <si>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</si>
  <si>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</si>
  <si>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</si>
  <si>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</si>
  <si>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</si>
  <si>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</si>
  <si>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t>Rendimientos provenientes de Recursos de Destinación Específica</t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</si>
  <si>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</si>
  <si>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</si>
  <si>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</si>
  <si>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</si>
  <si>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</si>
  <si>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</si>
  <si>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</si>
  <si>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</si>
  <si>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</si>
  <si>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</si>
  <si>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</si>
  <si>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</si>
  <si>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</si>
  <si>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</si>
  <si>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</si>
  <si>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</si>
  <si>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</si>
  <si>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</si>
  <si>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</si>
  <si>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</si>
  <si>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</si>
  <si>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 xml:space="preserve">SANDRA RUIZ MEDELLIN 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</si>
  <si>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</si>
  <si>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</si>
  <si>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PREDIS</t>
    </r>
  </si>
  <si>
    <t>INFORME DE EJECUCION RESERVAS PRESUPUESTALES</t>
  </si>
  <si>
    <t>MES:                                                           DICIEMBRE</t>
  </si>
  <si>
    <t>VIGENCIA FISCAL:                                               2020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</si>
  <si>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</si>
  <si>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</si>
  <si>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</si>
  <si>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</si>
  <si>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</si>
  <si>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</si>
  <si>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</si>
  <si>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</si>
  <si>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</si>
  <si>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</si>
  <si>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</si>
  <si>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2020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</si>
  <si>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</si>
  <si>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</si>
  <si>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</si>
  <si>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</si>
  <si>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</si>
  <si>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</si>
  <si>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</si>
  <si>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</si>
  <si>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</si>
  <si>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</si>
  <si>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</si>
  <si>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</si>
  <si>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</si>
  <si>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</si>
  <si>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</si>
  <si>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</si>
  <si>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</si>
  <si>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</si>
  <si>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1310202010203</t>
  </si>
  <si>
    <t>Productos de hornos de coque, de refinación de petróleo y combustible</t>
  </si>
  <si>
    <t>1310202010206</t>
  </si>
  <si>
    <t>Productos de caucho y plástico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</si>
  <si>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</si>
  <si>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</si>
  <si>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</si>
  <si>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</si>
  <si>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</si>
  <si>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</si>
  <si>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</si>
  <si>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</si>
  <si>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</si>
  <si>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</si>
  <si>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</si>
  <si>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</si>
  <si>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131020202020108</t>
  </si>
  <si>
    <t>Servicios de seguros contra incendio, terremoto o sustracción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</si>
  <si>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</si>
  <si>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</si>
  <si>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</si>
  <si>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</si>
  <si>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</si>
  <si>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</si>
  <si>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</si>
  <si>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</si>
  <si>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</si>
  <si>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</si>
  <si>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</si>
  <si>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</si>
  <si>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</si>
  <si>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</si>
  <si>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</si>
  <si>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</si>
  <si>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</si>
  <si>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</si>
  <si>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</si>
  <si>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</si>
  <si>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</si>
  <si>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</si>
  <si>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</si>
  <si>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</si>
  <si>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</si>
  <si>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</si>
  <si>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</si>
  <si>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</si>
  <si>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</si>
  <si>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</si>
  <si>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</si>
  <si>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</si>
  <si>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131020202030611</t>
  </si>
  <si>
    <t>Servicios de mantenimiento y reparación de ascensores y escaleras mecánicas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</si>
  <si>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</si>
  <si>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</si>
  <si>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</si>
  <si>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</si>
  <si>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</si>
  <si>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</si>
  <si>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</si>
  <si>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</si>
  <si>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</si>
  <si>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</si>
  <si>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</si>
  <si>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</si>
  <si>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13102020207</t>
  </si>
  <si>
    <t>Bienestar e incentivos</t>
  </si>
  <si>
    <t>13102020208</t>
  </si>
  <si>
    <t>Salud ocupacional</t>
  </si>
  <si>
    <t>133</t>
  </si>
  <si>
    <t>INVERSION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</si>
  <si>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</si>
  <si>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</si>
  <si>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</si>
  <si>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</si>
  <si>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</si>
  <si>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</si>
  <si>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</si>
  <si>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</si>
  <si>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</si>
  <si>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</si>
  <si>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</si>
  <si>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</si>
  <si>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</si>
  <si>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</si>
  <si>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</si>
  <si>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</si>
  <si>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1010200270</t>
  </si>
  <si>
    <t>Adquisición de predios</t>
  </si>
  <si>
    <t>1020600892</t>
  </si>
  <si>
    <t>Adquisición de servicios de transporte para apoyar el desarrollo de las labores de los proyectos de la entidad</t>
  </si>
  <si>
    <t>1020601333</t>
  </si>
  <si>
    <t>Vigilancia</t>
  </si>
  <si>
    <t>1030101690</t>
  </si>
  <si>
    <t>Gastos de divulgación institucional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</si>
  <si>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</si>
  <si>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</si>
  <si>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</si>
  <si>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</si>
  <si>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</si>
  <si>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</si>
  <si>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1050300130</t>
  </si>
  <si>
    <t>Interventoria a las actividades de las obligaciones de hacer</t>
  </si>
  <si>
    <t>1010105480</t>
  </si>
  <si>
    <t>Prestación del servicio público de aseo</t>
  </si>
  <si>
    <t>1030200121</t>
  </si>
  <si>
    <t>Plan gestión social reciclaje</t>
  </si>
  <si>
    <t>1020301290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</si>
  <si>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</si>
  <si>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</si>
  <si>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</si>
  <si>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</si>
  <si>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</si>
  <si>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</si>
  <si>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</si>
  <si>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</si>
  <si>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1020300110</t>
  </si>
  <si>
    <t>Equipos, materiales, suministros y servicios para el proceso de gestión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</si>
  <si>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</si>
  <si>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</si>
  <si>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</si>
  <si>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</si>
  <si>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1020602502</t>
  </si>
  <si>
    <t>Subsidios para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</si>
  <si>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</si>
  <si>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</si>
  <si>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</si>
  <si>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</si>
  <si>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</si>
  <si>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</si>
  <si>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</si>
  <si>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</si>
  <si>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</si>
  <si>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</si>
  <si>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</si>
  <si>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</si>
  <si>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</si>
  <si>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</si>
  <si>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</si>
  <si>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</si>
  <si>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</si>
  <si>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</si>
  <si>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</si>
  <si>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</si>
  <si>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1020300500</t>
  </si>
  <si>
    <t>Compras equipo, licencias y software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</si>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</sst>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18" fillId="0" borderId="0" xfId="0" applyFont="1" applyAlignment="1">
      <alignment horizontal="center" wrapText="1"/>
    </xf>
    <xf numFmtId="0" fontId="16" fillId="0" borderId="10" xfId="0" applyFont="1" applyBorder="1"/>
    <xf numFmtId="164" fontId="16" fillId="0" borderId="11" xfId="1" applyNumberFormat="1" applyFont="1" applyBorder="1"/>
    <xf numFmtId="0" fontId="16" fillId="0" borderId="11" xfId="0" applyFont="1" applyBorder="1"/>
    <xf numFmtId="0" fontId="16" fillId="0" borderId="13" xfId="0" applyFont="1" applyBorder="1"/>
    <xf numFmtId="164" fontId="16" fillId="0" borderId="14" xfId="1" applyNumberFormat="1" applyFont="1" applyBorder="1"/>
    <xf numFmtId="0" fontId="16" fillId="0" borderId="14" xfId="0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6" xfId="0" applyFont="1" applyBorder="1"/>
    <xf numFmtId="164" fontId="16" fillId="0" borderId="16" xfId="1" applyNumberFormat="1" applyFont="1" applyBorder="1"/>
    <xf numFmtId="2" fontId="16" fillId="0" borderId="16" xfId="0" applyNumberFormat="1" applyFont="1" applyBorder="1"/>
    <xf numFmtId="0" fontId="16" fillId="0" borderId="0" xfId="0" applyFont="1"/>
    <xf numFmtId="0" fontId="0" fillId="0" borderId="16" xfId="0" applyBorder="1"/>
    <xf numFmtId="164" fontId="0" fillId="0" borderId="16" xfId="1" applyNumberFormat="1" applyFont="1" applyBorder="1"/>
    <xf numFmtId="2" fontId="0" fillId="0" borderId="16" xfId="0" applyNumberFormat="1" applyBorder="1"/>
    <xf numFmtId="43" fontId="0" fillId="0" borderId="16" xfId="1" applyFont="1" applyBorder="1"/>
    <xf numFmtId="164" fontId="0" fillId="0" borderId="14" xfId="1" applyNumberFormat="1" applyFont="1" applyBorder="1"/>
    <xf numFmtId="164" fontId="16" fillId="0" borderId="0" xfId="1" applyNumberFormat="1" applyFont="1"/>
    <xf numFmtId="164" fontId="0" fillId="33" borderId="16" xfId="1" applyNumberFormat="1" applyFont="1" applyFill="1" applyBorder="1"/>
    <xf numFmtId="164" fontId="0" fillId="33" borderId="0" xfId="1" applyNumberFormat="1" applyFont="1" applyFill="1"/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11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6" fillId="33" borderId="10" xfId="0" applyFont="1" applyFill="1" applyBorder="1"/>
    <xf numFmtId="164" fontId="16" fillId="33" borderId="11" xfId="1" applyNumberFormat="1" applyFont="1" applyFill="1" applyBorder="1"/>
    <xf numFmtId="0" fontId="16" fillId="33" borderId="11" xfId="0" applyFont="1" applyFill="1" applyBorder="1"/>
    <xf numFmtId="164" fontId="0" fillId="33" borderId="11" xfId="1" applyNumberFormat="1" applyFont="1" applyFill="1" applyBorder="1"/>
    <xf numFmtId="43" fontId="0" fillId="33" borderId="11" xfId="1" applyFont="1" applyFill="1" applyBorder="1"/>
    <xf numFmtId="0" fontId="0" fillId="33" borderId="11" xfId="0" applyFill="1" applyBorder="1"/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16" fillId="33" borderId="13" xfId="0" applyFont="1" applyFill="1" applyBorder="1"/>
    <xf numFmtId="164" fontId="16" fillId="33" borderId="14" xfId="1" applyNumberFormat="1" applyFont="1" applyFill="1" applyBorder="1"/>
    <xf numFmtId="0" fontId="16" fillId="33" borderId="14" xfId="0" applyFont="1" applyFill="1" applyBorder="1"/>
    <xf numFmtId="164" fontId="0" fillId="33" borderId="14" xfId="1" applyNumberFormat="1" applyFont="1" applyFill="1" applyBorder="1"/>
    <xf numFmtId="43" fontId="0" fillId="33" borderId="14" xfId="1" applyFont="1" applyFill="1" applyBorder="1"/>
    <xf numFmtId="0" fontId="0" fillId="33" borderId="14" xfId="0" applyFill="1" applyBorder="1"/>
    <xf numFmtId="0" fontId="16" fillId="33" borderId="14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vertical="center"/>
    </xf>
    <xf numFmtId="0" fontId="20" fillId="33" borderId="16" xfId="0" applyFont="1" applyFill="1" applyBorder="1" applyAlignment="1">
      <alignment horizontal="center" vertical="center" wrapText="1"/>
    </xf>
    <xf numFmtId="43" fontId="20" fillId="33" borderId="16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center"/>
    </xf>
    <xf numFmtId="10" fontId="16" fillId="0" borderId="0" xfId="43" applyNumberFormat="1" applyFont="1"/>
    <xf numFmtId="0" fontId="16" fillId="33" borderId="16" xfId="0" applyFont="1" applyFill="1" applyBorder="1"/>
    <xf numFmtId="164" fontId="16" fillId="33" borderId="16" xfId="1" applyNumberFormat="1" applyFont="1" applyFill="1" applyBorder="1"/>
    <xf numFmtId="43" fontId="16" fillId="33" borderId="16" xfId="1" applyFont="1" applyFill="1" applyBorder="1"/>
    <xf numFmtId="0" fontId="16" fillId="33" borderId="0" xfId="0" applyFont="1" applyFill="1" applyAlignment="1">
      <alignment horizontal="left"/>
    </xf>
    <xf numFmtId="2" fontId="16" fillId="33" borderId="16" xfId="1" applyNumberFormat="1" applyFont="1" applyFill="1" applyBorder="1"/>
    <xf numFmtId="9" fontId="16" fillId="0" borderId="0" xfId="43" applyFont="1"/>
    <xf numFmtId="10" fontId="16" fillId="33" borderId="16" xfId="43" applyNumberFormat="1" applyFont="1" applyFill="1" applyBorder="1"/>
    <xf numFmtId="43" fontId="0" fillId="0" borderId="0" xfId="0" applyNumberFormat="1"/>
    <xf numFmtId="0" fontId="0" fillId="33" borderId="0" xfId="0" applyFill="1"/>
    <xf numFmtId="43" fontId="0" fillId="33" borderId="0" xfId="1" applyFont="1" applyFill="1"/>
    <xf numFmtId="164" fontId="21" fillId="33" borderId="0" xfId="1" applyNumberFormat="1" applyFont="1" applyFill="1"/>
    <xf numFmtId="0" fontId="16" fillId="33" borderId="11" xfId="0" applyFont="1" applyFill="1" applyBorder="1" applyAlignment="1">
      <alignment horizontal="center" wrapText="1"/>
    </xf>
    <xf numFmtId="164" fontId="16" fillId="33" borderId="11" xfId="1" applyNumberFormat="1" applyFont="1" applyFill="1" applyBorder="1" applyAlignment="1">
      <alignment horizontal="center"/>
    </xf>
    <xf numFmtId="0" fontId="16" fillId="33" borderId="0" xfId="0" applyFont="1" applyFill="1" applyAlignment="1">
      <alignment horizontal="center" wrapText="1"/>
    </xf>
    <xf numFmtId="164" fontId="16" fillId="33" borderId="0" xfId="1" applyNumberFormat="1" applyFont="1" applyFill="1" applyAlignment="1">
      <alignment horizontal="center"/>
    </xf>
    <xf numFmtId="0" fontId="22" fillId="33" borderId="0" xfId="0" applyFont="1" applyFill="1"/>
    <xf numFmtId="164" fontId="22" fillId="33" borderId="0" xfId="1" applyNumberFormat="1" applyFont="1" applyFill="1"/>
    <xf numFmtId="0" fontId="19" fillId="33" borderId="0" xfId="0" applyFont="1" applyFill="1" applyAlignment="1">
      <alignment horizontal="center"/>
    </xf>
    <xf numFmtId="43" fontId="22" fillId="33" borderId="0" xfId="1" applyFont="1" applyFill="1"/>
    <xf numFmtId="164" fontId="19" fillId="33" borderId="0" xfId="1" applyNumberFormat="1" applyFont="1" applyFill="1" applyAlignment="1">
      <alignment horizontal="center"/>
    </xf>
    <xf numFmtId="0" fontId="16" fillId="0" borderId="0" xfId="0" quotePrefix="1" applyFont="1" applyAlignment="1">
      <alignment horizontal="left"/>
    </xf>
    <xf numFmtId="0" fontId="16" fillId="34" borderId="17" xfId="0" applyFont="1" applyFill="1" applyBorder="1" applyAlignment="1">
      <alignment vertic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8" xfId="0" quotePrefix="1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6" fontId="0" fillId="0" borderId="0" xfId="1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6" fontId="0" fillId="0" borderId="0" xfId="0" applyNumberFormat="1"/>
    <xf numFmtId="0" fontId="16" fillId="35" borderId="17" xfId="0" applyFont="1" applyFill="1" applyBorder="1" applyAlignment="1">
      <alignment vertical="center"/>
    </xf>
    <xf numFmtId="166" fontId="16" fillId="35" borderId="18" xfId="1" applyNumberFormat="1" applyFont="1" applyFill="1" applyBorder="1" applyAlignment="1">
      <alignment horizontal="right" vertical="center" wrapText="1"/>
    </xf>
    <xf numFmtId="9" fontId="16" fillId="35" borderId="19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0" fontId="16" fillId="36" borderId="17" xfId="0" applyFont="1" applyFill="1" applyBorder="1" applyAlignment="1">
      <alignment vertical="center"/>
    </xf>
    <xf numFmtId="166" fontId="16" fillId="36" borderId="18" xfId="1" applyNumberFormat="1" applyFont="1" applyFill="1" applyBorder="1" applyAlignment="1">
      <alignment horizontal="right" vertical="center" wrapText="1"/>
    </xf>
    <xf numFmtId="10" fontId="16" fillId="36" borderId="19" xfId="43" applyNumberFormat="1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vertical="center"/>
    </xf>
    <xf numFmtId="166" fontId="16" fillId="37" borderId="18" xfId="1" applyNumberFormat="1" applyFont="1" applyFill="1" applyBorder="1" applyAlignment="1">
      <alignment horizontal="right" vertical="center" wrapText="1"/>
    </xf>
    <xf numFmtId="10" fontId="16" fillId="37" borderId="19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6" fontId="16" fillId="37" borderId="0" xfId="1" applyNumberFormat="1" applyFont="1" applyFill="1" applyBorder="1" applyAlignment="1">
      <alignment horizontal="right" vertical="center" wrapText="1"/>
    </xf>
    <xf numFmtId="166" fontId="16" fillId="37" borderId="20" xfId="1" applyNumberFormat="1" applyFont="1" applyFill="1" applyBorder="1" applyAlignment="1">
      <alignment horizontal="right" vertical="center" wrapText="1"/>
    </xf>
    <xf numFmtId="10" fontId="16" fillId="37" borderId="20" xfId="43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1" xfId="0" applyBorder="1"/>
    <xf numFmtId="166" fontId="0" fillId="0" borderId="21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11" xfId="0" quotePrefix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25" fillId="0" borderId="0" xfId="0" applyFont="1"/>
    <xf numFmtId="0" fontId="26" fillId="33" borderId="16" xfId="0" applyFont="1" applyFill="1" applyBorder="1"/>
    <xf numFmtId="164" fontId="26" fillId="33" borderId="16" xfId="1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wrapText="1"/>
    </xf>
    <xf numFmtId="0" fontId="26" fillId="33" borderId="0" xfId="0" applyFont="1" applyFill="1"/>
    <xf numFmtId="0" fontId="26" fillId="0" borderId="16" xfId="0" applyFont="1" applyBorder="1"/>
    <xf numFmtId="164" fontId="26" fillId="0" borderId="16" xfId="1" applyNumberFormat="1" applyFont="1" applyBorder="1" applyAlignment="1">
      <alignment horizontal="right"/>
    </xf>
    <xf numFmtId="4" fontId="26" fillId="0" borderId="16" xfId="0" applyNumberFormat="1" applyFont="1" applyBorder="1" applyAlignment="1">
      <alignment horizontal="right"/>
    </xf>
    <xf numFmtId="0" fontId="26" fillId="0" borderId="0" xfId="0" applyFont="1"/>
    <xf numFmtId="0" fontId="25" fillId="0" borderId="16" xfId="0" applyFont="1" applyBorder="1"/>
    <xf numFmtId="4" fontId="25" fillId="0" borderId="16" xfId="0" applyNumberFormat="1" applyFont="1" applyBorder="1" applyAlignment="1">
      <alignment horizontal="right"/>
    </xf>
    <xf numFmtId="164" fontId="25" fillId="0" borderId="0" xfId="1" applyNumberFormat="1" applyFont="1"/>
    <xf numFmtId="0" fontId="25" fillId="33" borderId="0" xfId="0" applyFont="1" applyFill="1"/>
    <xf numFmtId="0" fontId="26" fillId="33" borderId="11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164" fontId="16" fillId="33" borderId="0" xfId="1" applyNumberFormat="1" applyFont="1" applyFill="1" applyBorder="1" applyAlignment="1">
      <alignment horizontal="center"/>
    </xf>
    <xf numFmtId="0" fontId="27" fillId="33" borderId="0" xfId="0" applyFont="1" applyFill="1" applyAlignment="1">
      <alignment horizontal="center"/>
    </xf>
    <xf numFmtId="164" fontId="28" fillId="33" borderId="0" xfId="1" applyNumberFormat="1" applyFont="1" applyFill="1" applyBorder="1" applyAlignment="1">
      <alignment horizontal="center"/>
    </xf>
    <xf numFmtId="164" fontId="29" fillId="33" borderId="0" xfId="1" applyNumberFormat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A13" sqref="A13"/>
    </sheetView>
  </sheetViews>
  <sheetFormatPr baseColWidth="10" defaultRowHeight="14.5"/>
  <cols>
    <col min="1" max="1" width="61.1796875" customWidth="1"/>
    <col min="2" max="2" width="18.26953125" style="2" bestFit="1" customWidth="1"/>
    <col min="3" max="3" width="14.6328125" style="2" bestFit="1" customWidth="1"/>
    <col min="4" max="4" width="16.26953125" style="2" bestFit="1" customWidth="1"/>
    <col min="5" max="5" width="18.26953125" style="2" bestFit="1" customWidth="1"/>
    <col min="6" max="6" width="17.26953125" style="2" bestFit="1" customWidth="1"/>
    <col min="7" max="8" width="18.26953125" style="2" bestFit="1" customWidth="1"/>
    <col min="10" max="10" width="17.90625" style="1" customWidth="1"/>
    <col min="11" max="11" width="18.54296875" style="1" customWidth="1"/>
    <col min="12" max="13" width="10.90625" style="1"/>
  </cols>
  <sheetData>
    <row r="1" spans="1:13" ht="15.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.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5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4" t="s">
        <v>21</v>
      </c>
      <c r="B6" s="5"/>
      <c r="C6" s="5"/>
      <c r="D6" s="5"/>
      <c r="E6" s="5"/>
      <c r="F6" s="5"/>
      <c r="G6" s="5"/>
      <c r="H6" s="5"/>
      <c r="I6" s="6"/>
      <c r="J6" s="27" t="s">
        <v>23</v>
      </c>
      <c r="K6" s="27"/>
      <c r="L6" s="27"/>
      <c r="M6" s="28"/>
    </row>
    <row r="7" spans="1:13">
      <c r="A7" s="7" t="s">
        <v>22</v>
      </c>
      <c r="B7" s="8"/>
      <c r="C7" s="8"/>
      <c r="D7" s="8"/>
      <c r="E7" s="8"/>
      <c r="F7" s="8"/>
      <c r="G7" s="8"/>
      <c r="H7" s="8"/>
      <c r="I7" s="9"/>
      <c r="J7" s="24" t="s">
        <v>24</v>
      </c>
      <c r="K7" s="24"/>
      <c r="L7" s="24"/>
      <c r="M7" s="25"/>
    </row>
    <row r="8" spans="1:13" s="11" customFormat="1" ht="29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</row>
    <row r="9" spans="1:13" s="15" customFormat="1">
      <c r="A9" s="12" t="s">
        <v>13</v>
      </c>
      <c r="B9" s="13">
        <v>-446804744000</v>
      </c>
      <c r="C9" s="13">
        <v>-800000000</v>
      </c>
      <c r="D9" s="13">
        <v>1875300000</v>
      </c>
      <c r="E9" s="13">
        <v>-444929444000</v>
      </c>
      <c r="F9" s="13">
        <v>-81768813298</v>
      </c>
      <c r="G9" s="13">
        <v>-296393825703</v>
      </c>
      <c r="H9" s="13">
        <v>-148535618297</v>
      </c>
      <c r="I9" s="14">
        <v>66.615899999999996</v>
      </c>
      <c r="J9" s="13">
        <v>-43298640993</v>
      </c>
      <c r="K9" s="13">
        <v>-43298640993</v>
      </c>
      <c r="L9" s="13">
        <v>0</v>
      </c>
      <c r="M9" s="13">
        <v>9.7316000000000003</v>
      </c>
    </row>
    <row r="10" spans="1:13" s="15" customFormat="1">
      <c r="A10" s="12" t="s">
        <v>14</v>
      </c>
      <c r="B10" s="13">
        <v>-446804744000</v>
      </c>
      <c r="C10" s="13">
        <v>-800000000</v>
      </c>
      <c r="D10" s="13">
        <v>1875300000</v>
      </c>
      <c r="E10" s="13">
        <v>-444929444000</v>
      </c>
      <c r="F10" s="13">
        <v>-81768813298</v>
      </c>
      <c r="G10" s="13">
        <v>-296393825703</v>
      </c>
      <c r="H10" s="13">
        <v>-148535618297</v>
      </c>
      <c r="I10" s="14">
        <v>66.615899999999996</v>
      </c>
      <c r="J10" s="13">
        <v>-43298640993</v>
      </c>
      <c r="K10" s="13">
        <v>-43298640993</v>
      </c>
      <c r="L10" s="13">
        <v>0</v>
      </c>
      <c r="M10" s="13">
        <v>9.7316000000000003</v>
      </c>
    </row>
    <row r="11" spans="1:13">
      <c r="A11" s="16" t="s">
        <v>32</v>
      </c>
      <c r="B11" s="17">
        <v>0</v>
      </c>
      <c r="C11" s="17">
        <v>0</v>
      </c>
      <c r="D11" s="17">
        <v>0</v>
      </c>
      <c r="E11" s="17">
        <v>0</v>
      </c>
      <c r="F11" s="22">
        <v>0</v>
      </c>
      <c r="G11" s="17">
        <v>-4561000</v>
      </c>
      <c r="H11" s="17">
        <v>4561000</v>
      </c>
      <c r="I11" s="18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>
      <c r="A12" s="16" t="s">
        <v>15</v>
      </c>
      <c r="B12" s="17">
        <v>-64517000</v>
      </c>
      <c r="C12" s="17">
        <v>0</v>
      </c>
      <c r="D12" s="17">
        <v>0</v>
      </c>
      <c r="E12" s="17">
        <v>-64517000</v>
      </c>
      <c r="F12" s="22">
        <v>-3787023</v>
      </c>
      <c r="G12" s="17">
        <v>-27605270</v>
      </c>
      <c r="H12" s="17">
        <v>-36911730</v>
      </c>
      <c r="I12" s="18">
        <v>42.787599999999998</v>
      </c>
      <c r="J12" s="19">
        <v>0</v>
      </c>
      <c r="K12" s="19">
        <v>0</v>
      </c>
      <c r="L12" s="19">
        <v>0</v>
      </c>
      <c r="M12" s="19">
        <v>0</v>
      </c>
    </row>
    <row r="13" spans="1:13">
      <c r="A13" s="16" t="s">
        <v>16</v>
      </c>
      <c r="B13" s="17">
        <v>-213580000</v>
      </c>
      <c r="C13" s="17">
        <v>0</v>
      </c>
      <c r="D13" s="17">
        <v>0</v>
      </c>
      <c r="E13" s="17">
        <v>-213580000</v>
      </c>
      <c r="F13" s="22">
        <v>-99739707</v>
      </c>
      <c r="G13" s="17">
        <v>-2958561271</v>
      </c>
      <c r="H13" s="17">
        <v>2744981271</v>
      </c>
      <c r="I13" s="18">
        <v>1385.2239</v>
      </c>
      <c r="J13" s="19">
        <v>0</v>
      </c>
      <c r="K13" s="19">
        <v>0</v>
      </c>
      <c r="L13" s="19">
        <v>0</v>
      </c>
      <c r="M13" s="19">
        <v>0</v>
      </c>
    </row>
    <row r="14" spans="1:13">
      <c r="A14" s="16" t="s">
        <v>33</v>
      </c>
      <c r="B14" s="17">
        <v>-1569163000</v>
      </c>
      <c r="C14" s="17">
        <v>0</v>
      </c>
      <c r="D14" s="17">
        <v>0</v>
      </c>
      <c r="E14" s="17">
        <v>-1569163000</v>
      </c>
      <c r="F14" s="22">
        <v>0</v>
      </c>
      <c r="G14" s="17">
        <v>-1909154949</v>
      </c>
      <c r="H14" s="17">
        <v>339991949</v>
      </c>
      <c r="I14" s="18">
        <v>121.6671</v>
      </c>
      <c r="J14" s="19">
        <v>0</v>
      </c>
      <c r="K14" s="19">
        <v>0</v>
      </c>
      <c r="L14" s="19">
        <v>0</v>
      </c>
      <c r="M14" s="19">
        <v>0</v>
      </c>
    </row>
    <row r="15" spans="1:13">
      <c r="A15" s="16" t="s">
        <v>34</v>
      </c>
      <c r="B15" s="17">
        <v>-33198401000</v>
      </c>
      <c r="C15" s="17">
        <v>0</v>
      </c>
      <c r="D15" s="17">
        <v>0</v>
      </c>
      <c r="E15" s="17">
        <v>-33198401000</v>
      </c>
      <c r="F15" s="22">
        <v>0</v>
      </c>
      <c r="G15" s="17">
        <v>-33198401000</v>
      </c>
      <c r="H15" s="17">
        <v>0</v>
      </c>
      <c r="I15" s="18">
        <v>100</v>
      </c>
      <c r="J15" s="19">
        <v>0</v>
      </c>
      <c r="K15" s="19">
        <v>0</v>
      </c>
      <c r="L15" s="19">
        <v>0</v>
      </c>
      <c r="M15" s="19">
        <v>0</v>
      </c>
    </row>
    <row r="16" spans="1:13">
      <c r="A16" s="16" t="s">
        <v>35</v>
      </c>
      <c r="B16" s="17">
        <v>-11914271000</v>
      </c>
      <c r="C16" s="17">
        <v>0</v>
      </c>
      <c r="D16" s="17">
        <v>0</v>
      </c>
      <c r="E16" s="17">
        <v>-11914271000</v>
      </c>
      <c r="F16" s="22">
        <v>0</v>
      </c>
      <c r="G16" s="17">
        <v>-4985237916</v>
      </c>
      <c r="H16" s="17">
        <v>-6929033084</v>
      </c>
      <c r="I16" s="18">
        <v>41.842599999999997</v>
      </c>
      <c r="J16" s="19">
        <v>0</v>
      </c>
      <c r="K16" s="19">
        <v>0</v>
      </c>
      <c r="L16" s="19">
        <v>0</v>
      </c>
      <c r="M16" s="19">
        <v>0</v>
      </c>
    </row>
    <row r="17" spans="1:13">
      <c r="A17" s="16" t="s">
        <v>36</v>
      </c>
      <c r="B17" s="17">
        <v>-122277000</v>
      </c>
      <c r="C17" s="17">
        <v>0</v>
      </c>
      <c r="D17" s="17">
        <v>0</v>
      </c>
      <c r="E17" s="17">
        <v>-122277000</v>
      </c>
      <c r="F17" s="22">
        <v>0</v>
      </c>
      <c r="G17" s="17">
        <v>-122277000</v>
      </c>
      <c r="H17" s="17">
        <v>0</v>
      </c>
      <c r="I17" s="18">
        <v>100</v>
      </c>
      <c r="J17" s="19">
        <v>0</v>
      </c>
      <c r="K17" s="19">
        <v>0</v>
      </c>
      <c r="L17" s="19">
        <v>0</v>
      </c>
      <c r="M17" s="19">
        <v>0</v>
      </c>
    </row>
    <row r="18" spans="1:13">
      <c r="A18" s="16" t="s">
        <v>37</v>
      </c>
      <c r="B18" s="17">
        <v>-4000000000</v>
      </c>
      <c r="C18" s="17">
        <v>0</v>
      </c>
      <c r="D18" s="17">
        <v>0</v>
      </c>
      <c r="E18" s="17">
        <v>-4000000000</v>
      </c>
      <c r="F18" s="22">
        <v>-147376887</v>
      </c>
      <c r="G18" s="17">
        <v>-3363813240</v>
      </c>
      <c r="H18" s="17">
        <v>-636186760</v>
      </c>
      <c r="I18" s="18">
        <v>84.095299999999995</v>
      </c>
      <c r="J18" s="19">
        <v>0</v>
      </c>
      <c r="K18" s="19">
        <v>0</v>
      </c>
      <c r="L18" s="19">
        <v>0</v>
      </c>
      <c r="M18" s="19">
        <v>0</v>
      </c>
    </row>
    <row r="19" spans="1:13">
      <c r="A19" s="16" t="s">
        <v>38</v>
      </c>
      <c r="B19" s="17">
        <v>-250000000</v>
      </c>
      <c r="C19" s="17">
        <v>0</v>
      </c>
      <c r="D19" s="17">
        <v>0</v>
      </c>
      <c r="E19" s="17">
        <v>-250000000</v>
      </c>
      <c r="F19" s="22">
        <v>-11269711</v>
      </c>
      <c r="G19" s="17">
        <v>-238591926</v>
      </c>
      <c r="H19" s="17">
        <v>-11408074</v>
      </c>
      <c r="I19" s="18">
        <v>95.436800000000005</v>
      </c>
      <c r="J19" s="19">
        <v>0</v>
      </c>
      <c r="K19" s="19">
        <v>0</v>
      </c>
      <c r="L19" s="19">
        <v>0</v>
      </c>
      <c r="M19" s="19">
        <v>0</v>
      </c>
    </row>
    <row r="20" spans="1:13">
      <c r="A20" s="16" t="s">
        <v>39</v>
      </c>
      <c r="B20" s="17">
        <v>0</v>
      </c>
      <c r="C20" s="17">
        <v>0</v>
      </c>
      <c r="D20" s="17">
        <v>0</v>
      </c>
      <c r="E20" s="17">
        <v>0</v>
      </c>
      <c r="F20" s="22">
        <v>-38103</v>
      </c>
      <c r="G20" s="17">
        <v>-789471</v>
      </c>
      <c r="H20" s="17">
        <v>789471</v>
      </c>
      <c r="I20" s="18">
        <v>0</v>
      </c>
      <c r="J20" s="19">
        <v>0</v>
      </c>
      <c r="K20" s="19">
        <v>0</v>
      </c>
      <c r="L20" s="19">
        <v>0</v>
      </c>
      <c r="M20" s="19">
        <v>0</v>
      </c>
    </row>
    <row r="21" spans="1:13">
      <c r="A21" s="16" t="s">
        <v>40</v>
      </c>
      <c r="B21" s="17">
        <v>-395472535000</v>
      </c>
      <c r="C21" s="17">
        <v>-800000000</v>
      </c>
      <c r="D21" s="17">
        <v>1875300000</v>
      </c>
      <c r="E21" s="17">
        <v>-393597235000</v>
      </c>
      <c r="F21" s="22">
        <v>-81506601867</v>
      </c>
      <c r="G21" s="17">
        <v>-249584832660</v>
      </c>
      <c r="H21" s="17">
        <v>-144012402340</v>
      </c>
      <c r="I21" s="18">
        <v>63.411200000000001</v>
      </c>
      <c r="J21" s="19">
        <v>-43298640993</v>
      </c>
      <c r="K21" s="19">
        <v>-43298640993</v>
      </c>
      <c r="L21" s="19">
        <v>0</v>
      </c>
      <c r="M21" s="19">
        <v>11.0007</v>
      </c>
    </row>
    <row r="22" spans="1:13">
      <c r="F22" s="23"/>
    </row>
    <row r="23" spans="1:13">
      <c r="F23" s="23"/>
    </row>
    <row r="24" spans="1:13">
      <c r="J24" s="2"/>
      <c r="K24" s="2"/>
      <c r="L24" s="2"/>
      <c r="M24"/>
    </row>
    <row r="25" spans="1:13">
      <c r="J25" s="2"/>
      <c r="K25" s="2"/>
      <c r="L25" s="2"/>
      <c r="M25"/>
    </row>
    <row r="26" spans="1:13">
      <c r="J26" s="2"/>
      <c r="K26" s="2"/>
      <c r="L26" s="2"/>
      <c r="M26"/>
    </row>
    <row r="27" spans="1:13">
      <c r="J27" s="2"/>
      <c r="K27" s="2"/>
      <c r="L27" s="2"/>
      <c r="M27"/>
    </row>
    <row r="28" spans="1:13">
      <c r="J28" s="2"/>
      <c r="K28" s="2"/>
      <c r="L28" s="2"/>
      <c r="M28"/>
    </row>
    <row r="29" spans="1:13">
      <c r="B29" s="20"/>
      <c r="C29" s="20"/>
      <c r="J29" s="2"/>
      <c r="K29" s="2"/>
      <c r="L29" s="2"/>
      <c r="M29"/>
    </row>
    <row r="30" spans="1:13" s="15" customFormat="1">
      <c r="B30" s="31" t="s">
        <v>25</v>
      </c>
      <c r="C30" s="31"/>
      <c r="D30" s="21"/>
      <c r="E30" s="21"/>
      <c r="F30" s="21"/>
      <c r="G30" s="32" t="s">
        <v>26</v>
      </c>
      <c r="H30" s="32"/>
      <c r="I30"/>
      <c r="J30" s="2"/>
      <c r="K30" s="2"/>
      <c r="L30" s="2"/>
    </row>
    <row r="31" spans="1:13" s="15" customFormat="1">
      <c r="B31" s="31" t="s">
        <v>27</v>
      </c>
      <c r="C31" s="31"/>
      <c r="D31" s="21"/>
      <c r="E31" s="21"/>
      <c r="F31" s="21"/>
      <c r="G31" s="33" t="s">
        <v>28</v>
      </c>
      <c r="H31" s="33"/>
      <c r="I31"/>
      <c r="J31" s="2"/>
      <c r="K31" s="2"/>
      <c r="L31" s="2"/>
    </row>
    <row r="32" spans="1:13">
      <c r="B32" s="29" t="s">
        <v>29</v>
      </c>
      <c r="C32" s="29"/>
      <c r="G32" s="30" t="s">
        <v>30</v>
      </c>
      <c r="H32" s="30"/>
      <c r="J32" s="2"/>
      <c r="K32" s="2"/>
      <c r="L32" s="2"/>
      <c r="M32"/>
    </row>
    <row r="33" spans="2:14">
      <c r="B33" s="29" t="s">
        <v>31</v>
      </c>
      <c r="C33" s="29"/>
      <c r="G33" s="30" t="s">
        <v>31</v>
      </c>
      <c r="H33" s="30"/>
      <c r="J33" s="2"/>
      <c r="K33" s="2"/>
      <c r="L33" s="2"/>
      <c r="M33"/>
    </row>
    <row r="34" spans="2:14">
      <c r="I34" s="1"/>
      <c r="J34" s="2"/>
      <c r="K34" s="2"/>
      <c r="L34" s="2"/>
      <c r="M34" s="2"/>
      <c r="N34" s="1"/>
    </row>
    <row r="35" spans="2:14">
      <c r="I35" s="1"/>
      <c r="J35" s="2"/>
      <c r="K35" s="2"/>
      <c r="L35" s="2"/>
      <c r="M35" s="2"/>
      <c r="N35" s="1"/>
    </row>
    <row r="36" spans="2:14">
      <c r="I36" s="1"/>
      <c r="J36" s="2"/>
      <c r="K36" s="2"/>
      <c r="L36" s="2"/>
      <c r="M36" s="2"/>
      <c r="N36" s="1"/>
    </row>
    <row r="37" spans="2:14">
      <c r="I37" s="1"/>
      <c r="J37" s="2"/>
      <c r="K37" s="2"/>
      <c r="L37" s="2"/>
      <c r="M37" s="2"/>
      <c r="N37" s="1"/>
    </row>
    <row r="38" spans="2:14">
      <c r="I38" s="1"/>
      <c r="J38" s="2"/>
      <c r="K38" s="2"/>
      <c r="L38" s="2"/>
      <c r="M38" s="2"/>
      <c r="N38" s="1"/>
    </row>
    <row r="39" spans="2:14">
      <c r="I39" s="1"/>
      <c r="J39" s="2"/>
      <c r="K39" s="2"/>
      <c r="L39" s="2"/>
      <c r="M39" s="2"/>
      <c r="N39" s="1"/>
    </row>
    <row r="40" spans="2:14">
      <c r="I40" s="1"/>
      <c r="J40" s="2"/>
      <c r="K40" s="2"/>
      <c r="L40" s="2"/>
      <c r="M40" s="2"/>
      <c r="N40" s="1"/>
    </row>
    <row r="41" spans="2:14">
      <c r="I41" s="1"/>
      <c r="J41" s="2"/>
      <c r="K41" s="2"/>
      <c r="L41" s="2"/>
      <c r="M41" s="2"/>
      <c r="N41" s="1"/>
    </row>
    <row r="42" spans="2:14">
      <c r="I42" s="1"/>
      <c r="J42" s="2"/>
      <c r="K42" s="2"/>
      <c r="L42" s="2"/>
      <c r="M42" s="2"/>
      <c r="N42" s="1"/>
    </row>
    <row r="43" spans="2:14">
      <c r="I43" s="1"/>
      <c r="J43" s="2"/>
      <c r="K43" s="2"/>
      <c r="L43" s="2"/>
      <c r="M43" s="2"/>
      <c r="N43" s="1"/>
    </row>
    <row r="44" spans="2:14">
      <c r="I44" s="1"/>
      <c r="J44" s="2"/>
      <c r="K44" s="2"/>
      <c r="L44" s="2"/>
      <c r="M44" s="2"/>
      <c r="N44" s="1"/>
    </row>
    <row r="45" spans="2:14">
      <c r="I45" s="1"/>
      <c r="J45" s="2"/>
      <c r="K45" s="2"/>
      <c r="L45" s="2"/>
      <c r="M45" s="2"/>
      <c r="N45" s="1"/>
    </row>
    <row r="46" spans="2:14">
      <c r="I46" s="1"/>
      <c r="J46" s="2"/>
      <c r="K46" s="2"/>
      <c r="L46" s="2"/>
      <c r="M46" s="2"/>
      <c r="N46" s="1"/>
    </row>
    <row r="47" spans="2:14">
      <c r="I47" s="1"/>
      <c r="J47" s="2"/>
      <c r="K47" s="2"/>
      <c r="L47" s="2"/>
      <c r="M47" s="2"/>
      <c r="N47" s="1"/>
    </row>
    <row r="48" spans="2:14">
      <c r="I48" s="1"/>
      <c r="J48" s="2"/>
      <c r="K48" s="2"/>
      <c r="L48" s="2"/>
      <c r="M48" s="2"/>
      <c r="N48" s="1"/>
    </row>
    <row r="49" spans="9:14">
      <c r="I49" s="1"/>
      <c r="J49" s="2"/>
      <c r="K49" s="2"/>
      <c r="L49" s="2"/>
      <c r="M49" s="2"/>
      <c r="N49" s="1"/>
    </row>
  </sheetData>
  <mergeCells count="14">
    <mergeCell ref="B33:C33"/>
    <mergeCell ref="G33:H33"/>
    <mergeCell ref="B30:C30"/>
    <mergeCell ref="G30:H30"/>
    <mergeCell ref="B31:C31"/>
    <mergeCell ref="G31:H31"/>
    <mergeCell ref="B32:C32"/>
    <mergeCell ref="G32:H32"/>
    <mergeCell ref="J7:M7"/>
    <mergeCell ref="A1:M1"/>
    <mergeCell ref="A2:M2"/>
    <mergeCell ref="A3:M3"/>
    <mergeCell ref="A4:M4"/>
    <mergeCell ref="J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CEAD-C840-45DC-BB7E-7CCB1C33E363}">
  <dimension ref="A1:Y113"/>
  <sheetViews>
    <sheetView workbookViewId="0">
      <selection activeCell="A7" sqref="A7"/>
    </sheetView>
  </sheetViews>
  <sheetFormatPr baseColWidth="10" defaultRowHeight="14.5"/>
  <cols>
    <col min="1" max="1" width="69.54296875" customWidth="1"/>
    <col min="2" max="2" width="18.26953125" style="2" bestFit="1" customWidth="1"/>
    <col min="3" max="3" width="17.7265625" style="2" customWidth="1"/>
    <col min="4" max="4" width="17.26953125" style="2" bestFit="1" customWidth="1"/>
    <col min="5" max="5" width="18.26953125" style="2" bestFit="1" customWidth="1"/>
    <col min="6" max="6" width="12.81640625" style="2" customWidth="1"/>
    <col min="7" max="7" width="18.26953125" style="2" bestFit="1" customWidth="1"/>
    <col min="8" max="8" width="17.26953125" style="2" bestFit="1" customWidth="1"/>
    <col min="9" max="10" width="18.26953125" style="2" bestFit="1" customWidth="1"/>
    <col min="11" max="11" width="17.26953125" style="2" bestFit="1" customWidth="1"/>
    <col min="12" max="12" width="18.26953125" style="2" bestFit="1" customWidth="1"/>
    <col min="13" max="13" width="16.7265625" style="2" customWidth="1"/>
    <col min="15" max="15" width="17.26953125" style="2" bestFit="1" customWidth="1"/>
    <col min="16" max="16" width="18.26953125" style="2" bestFit="1" customWidth="1"/>
    <col min="17" max="17" width="17.26953125" style="2" bestFit="1" customWidth="1"/>
    <col min="18" max="18" width="20.453125" customWidth="1"/>
    <col min="19" max="19" width="17.26953125" style="2" bestFit="1" customWidth="1"/>
    <col min="20" max="20" width="18.26953125" style="2" bestFit="1" customWidth="1"/>
    <col min="21" max="21" width="16.26953125" style="2" bestFit="1" customWidth="1"/>
  </cols>
  <sheetData>
    <row r="1" spans="1:22" ht="15.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.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15.5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ht="15.5">
      <c r="A4" s="34" t="s">
        <v>41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>
      <c r="A5" s="36" t="s">
        <v>42</v>
      </c>
      <c r="B5" s="37"/>
      <c r="C5" s="37"/>
      <c r="D5" s="37"/>
      <c r="E5" s="37"/>
      <c r="F5" s="37"/>
      <c r="G5" s="37"/>
      <c r="H5" s="37"/>
      <c r="I5" s="38"/>
      <c r="J5" s="39"/>
      <c r="K5" s="39"/>
      <c r="L5" s="39"/>
      <c r="M5" s="39"/>
      <c r="N5" s="40"/>
      <c r="O5" s="39"/>
      <c r="P5" s="39"/>
      <c r="Q5" s="39"/>
      <c r="R5" s="41"/>
      <c r="S5" s="42" t="s">
        <v>43</v>
      </c>
      <c r="T5" s="42"/>
      <c r="U5" s="43"/>
    </row>
    <row r="6" spans="1:22">
      <c r="A6" s="44" t="s">
        <v>44</v>
      </c>
      <c r="B6" s="45"/>
      <c r="C6" s="45"/>
      <c r="D6" s="45"/>
      <c r="E6" s="45"/>
      <c r="F6" s="45"/>
      <c r="G6" s="45"/>
      <c r="H6" s="45"/>
      <c r="I6" s="46"/>
      <c r="J6" s="47"/>
      <c r="K6" s="47"/>
      <c r="L6" s="47"/>
      <c r="M6" s="47"/>
      <c r="N6" s="48"/>
      <c r="O6" s="47"/>
      <c r="P6" s="47"/>
      <c r="Q6" s="47"/>
      <c r="R6" s="49"/>
      <c r="S6" s="50" t="s">
        <v>45</v>
      </c>
      <c r="T6" s="50"/>
      <c r="U6" s="51"/>
    </row>
    <row r="7" spans="1:22" s="55" customFormat="1" ht="55.5">
      <c r="A7" s="52" t="s">
        <v>46</v>
      </c>
      <c r="B7" s="53" t="s">
        <v>47</v>
      </c>
      <c r="C7" s="53" t="s">
        <v>2</v>
      </c>
      <c r="D7" s="53" t="s">
        <v>48</v>
      </c>
      <c r="E7" s="53" t="s">
        <v>4</v>
      </c>
      <c r="F7" s="53" t="s">
        <v>49</v>
      </c>
      <c r="G7" s="53" t="s">
        <v>50</v>
      </c>
      <c r="H7" s="53" t="s">
        <v>51</v>
      </c>
      <c r="I7" s="53" t="s">
        <v>52</v>
      </c>
      <c r="J7" s="53" t="s">
        <v>53</v>
      </c>
      <c r="K7" s="53" t="s">
        <v>54</v>
      </c>
      <c r="L7" s="53" t="s">
        <v>55</v>
      </c>
      <c r="M7" s="53" t="s">
        <v>56</v>
      </c>
      <c r="N7" s="54" t="s">
        <v>57</v>
      </c>
      <c r="O7" s="53" t="s">
        <v>58</v>
      </c>
      <c r="P7" s="53" t="s">
        <v>59</v>
      </c>
      <c r="Q7" s="53" t="s">
        <v>60</v>
      </c>
      <c r="R7" s="53" t="s">
        <v>61</v>
      </c>
      <c r="S7" s="53" t="s">
        <v>62</v>
      </c>
      <c r="T7" s="53" t="s">
        <v>63</v>
      </c>
      <c r="U7" s="53" t="s">
        <v>64</v>
      </c>
    </row>
    <row r="8" spans="1:22" s="15" customFormat="1">
      <c r="A8" s="12" t="s">
        <v>13</v>
      </c>
      <c r="B8" s="13">
        <v>446804744000</v>
      </c>
      <c r="C8" s="13">
        <v>800000000</v>
      </c>
      <c r="D8" s="13">
        <v>-1875300000</v>
      </c>
      <c r="E8" s="13">
        <v>444929444000</v>
      </c>
      <c r="F8" s="13">
        <v>0</v>
      </c>
      <c r="G8" s="13">
        <v>444929444000</v>
      </c>
      <c r="H8" s="13">
        <v>-91155828562</v>
      </c>
      <c r="I8" s="13">
        <v>301595087145</v>
      </c>
      <c r="J8" s="13">
        <v>143334356855</v>
      </c>
      <c r="K8" s="13">
        <v>75362387750</v>
      </c>
      <c r="L8" s="13">
        <v>301595087145</v>
      </c>
      <c r="M8" s="13">
        <v>0</v>
      </c>
      <c r="N8" s="14">
        <v>67.784899999999993</v>
      </c>
      <c r="O8" s="13">
        <v>86265013116</v>
      </c>
      <c r="P8" s="13">
        <v>256565946554</v>
      </c>
      <c r="Q8" s="13">
        <v>45029140591</v>
      </c>
      <c r="R8" s="14">
        <v>57.664400000000001</v>
      </c>
      <c r="S8" s="13">
        <v>82661787438</v>
      </c>
      <c r="T8" s="13">
        <v>252962720873</v>
      </c>
      <c r="U8" s="13">
        <v>3603225681</v>
      </c>
      <c r="V8" s="56"/>
    </row>
    <row r="9" spans="1:22" s="15" customFormat="1">
      <c r="A9" s="12" t="s">
        <v>65</v>
      </c>
      <c r="B9" s="13">
        <v>446804744000</v>
      </c>
      <c r="C9" s="13">
        <v>800000000</v>
      </c>
      <c r="D9" s="13">
        <v>-1875300000</v>
      </c>
      <c r="E9" s="13">
        <v>444929444000</v>
      </c>
      <c r="F9" s="13">
        <v>0</v>
      </c>
      <c r="G9" s="13">
        <v>444929444000</v>
      </c>
      <c r="H9" s="13">
        <v>-91155828562</v>
      </c>
      <c r="I9" s="13">
        <v>301595087145</v>
      </c>
      <c r="J9" s="13">
        <v>143334356855</v>
      </c>
      <c r="K9" s="13">
        <v>75362387750</v>
      </c>
      <c r="L9" s="13">
        <v>301595087145</v>
      </c>
      <c r="M9" s="13">
        <v>0</v>
      </c>
      <c r="N9" s="14">
        <v>67.784899999999993</v>
      </c>
      <c r="O9" s="13">
        <v>86265013116</v>
      </c>
      <c r="P9" s="13">
        <v>256565946554</v>
      </c>
      <c r="Q9" s="13">
        <v>45029140591</v>
      </c>
      <c r="R9" s="14">
        <v>57.664400000000001</v>
      </c>
      <c r="S9" s="13">
        <v>82661787438</v>
      </c>
      <c r="T9" s="13">
        <v>252962720873</v>
      </c>
      <c r="U9" s="13">
        <v>3603225681</v>
      </c>
      <c r="V9" s="56"/>
    </row>
    <row r="10" spans="1:22" s="15" customFormat="1">
      <c r="A10" s="12" t="s">
        <v>66</v>
      </c>
      <c r="B10" s="13">
        <v>312543876000</v>
      </c>
      <c r="C10" s="13">
        <v>800000000</v>
      </c>
      <c r="D10" s="13">
        <v>-50107200</v>
      </c>
      <c r="E10" s="13">
        <v>312493768800</v>
      </c>
      <c r="F10" s="13">
        <v>0</v>
      </c>
      <c r="G10" s="13">
        <v>312493768800</v>
      </c>
      <c r="H10" s="13">
        <v>-91463362016</v>
      </c>
      <c r="I10" s="13">
        <v>214699055385</v>
      </c>
      <c r="J10" s="13">
        <v>97794713415</v>
      </c>
      <c r="K10" s="13">
        <v>54492242241</v>
      </c>
      <c r="L10" s="13">
        <v>214699055385</v>
      </c>
      <c r="M10" s="13">
        <v>0</v>
      </c>
      <c r="N10" s="14">
        <v>68.705100000000002</v>
      </c>
      <c r="O10" s="13">
        <v>70090635251</v>
      </c>
      <c r="P10" s="13">
        <v>211596072908</v>
      </c>
      <c r="Q10" s="13">
        <v>3102982477</v>
      </c>
      <c r="R10" s="14">
        <v>67.712100000000007</v>
      </c>
      <c r="S10" s="13">
        <v>68807935418</v>
      </c>
      <c r="T10" s="13">
        <v>210313373071</v>
      </c>
      <c r="U10" s="13">
        <v>1282699837</v>
      </c>
      <c r="V10" s="56"/>
    </row>
    <row r="11" spans="1:22" s="60" customFormat="1" ht="14" customHeight="1">
      <c r="A11" s="57" t="s">
        <v>67</v>
      </c>
      <c r="B11" s="58">
        <f>+B12+B13+B14+B15+B16+B17+B18+B19+B20+B21+B22+B23+B24+B25+B26+B27+B28+B29+B30+B31+B32+B33+B34+B35+B36</f>
        <v>17142804000</v>
      </c>
      <c r="C11" s="58">
        <f t="shared" ref="C11:U11" si="0">+C12+C13+C14+C15+C16+C17+C18+C19+C20+C21+C22+C23+C24+C25+C26+C27+C28+C29+C30+C31+C32+C33+C34+C35+C36</f>
        <v>800000000</v>
      </c>
      <c r="D11" s="58">
        <f t="shared" si="0"/>
        <v>345000000</v>
      </c>
      <c r="E11" s="58">
        <f t="shared" si="0"/>
        <v>17487804000</v>
      </c>
      <c r="F11" s="58">
        <f t="shared" si="0"/>
        <v>0</v>
      </c>
      <c r="G11" s="58">
        <f t="shared" si="0"/>
        <v>17487804000</v>
      </c>
      <c r="H11" s="58">
        <f t="shared" si="0"/>
        <v>3949544639</v>
      </c>
      <c r="I11" s="58">
        <f t="shared" si="0"/>
        <v>16961715223</v>
      </c>
      <c r="J11" s="58">
        <f t="shared" si="0"/>
        <v>526088777</v>
      </c>
      <c r="K11" s="58">
        <f t="shared" si="0"/>
        <v>3949544639</v>
      </c>
      <c r="L11" s="58">
        <f t="shared" si="0"/>
        <v>16961715223</v>
      </c>
      <c r="M11" s="58">
        <f t="shared" si="0"/>
        <v>0</v>
      </c>
      <c r="N11" s="59">
        <v>96.99</v>
      </c>
      <c r="O11" s="58">
        <f t="shared" si="0"/>
        <v>3093352448</v>
      </c>
      <c r="P11" s="58">
        <f t="shared" si="0"/>
        <v>16105523032</v>
      </c>
      <c r="Q11" s="58">
        <f t="shared" si="0"/>
        <v>856192191</v>
      </c>
      <c r="R11" s="59">
        <v>92.1</v>
      </c>
      <c r="S11" s="58">
        <f t="shared" si="0"/>
        <v>1889379381</v>
      </c>
      <c r="T11" s="58">
        <f t="shared" si="0"/>
        <v>14901549967</v>
      </c>
      <c r="U11" s="58">
        <f t="shared" si="0"/>
        <v>1203973065</v>
      </c>
      <c r="V11" s="56"/>
    </row>
    <row r="12" spans="1:22">
      <c r="A12" s="16" t="s">
        <v>68</v>
      </c>
      <c r="B12" s="17">
        <v>6684506000</v>
      </c>
      <c r="C12" s="17">
        <v>-83000000</v>
      </c>
      <c r="D12" s="17">
        <v>-143800000</v>
      </c>
      <c r="E12" s="17">
        <v>6540706000</v>
      </c>
      <c r="F12" s="17">
        <v>0</v>
      </c>
      <c r="G12" s="17">
        <v>6540706000</v>
      </c>
      <c r="H12" s="17">
        <v>547678456</v>
      </c>
      <c r="I12" s="17">
        <v>6540622675</v>
      </c>
      <c r="J12" s="17">
        <v>83325</v>
      </c>
      <c r="K12" s="17">
        <v>547678456</v>
      </c>
      <c r="L12" s="17">
        <v>6540622675</v>
      </c>
      <c r="M12" s="17">
        <v>0</v>
      </c>
      <c r="N12" s="18">
        <v>99.998699999999999</v>
      </c>
      <c r="O12" s="17">
        <v>546695588</v>
      </c>
      <c r="P12" s="17">
        <v>6539639807</v>
      </c>
      <c r="Q12" s="17">
        <v>982868</v>
      </c>
      <c r="R12" s="18">
        <v>99.983699999999999</v>
      </c>
      <c r="S12" s="17">
        <v>546695580</v>
      </c>
      <c r="T12" s="17">
        <v>6539639801</v>
      </c>
      <c r="U12" s="17">
        <v>6</v>
      </c>
    </row>
    <row r="13" spans="1:22">
      <c r="A13" s="16" t="s">
        <v>69</v>
      </c>
      <c r="B13" s="17">
        <v>512450000</v>
      </c>
      <c r="C13" s="17">
        <v>-1000000</v>
      </c>
      <c r="D13" s="17">
        <v>-631000</v>
      </c>
      <c r="E13" s="17">
        <v>511819000</v>
      </c>
      <c r="F13" s="17">
        <v>0</v>
      </c>
      <c r="G13" s="17">
        <v>511819000</v>
      </c>
      <c r="H13" s="17">
        <v>40181728</v>
      </c>
      <c r="I13" s="17">
        <v>505658255</v>
      </c>
      <c r="J13" s="17">
        <v>6160745</v>
      </c>
      <c r="K13" s="17">
        <v>40181728</v>
      </c>
      <c r="L13" s="17">
        <v>505658255</v>
      </c>
      <c r="M13" s="17">
        <v>0</v>
      </c>
      <c r="N13" s="18">
        <v>98.796300000000002</v>
      </c>
      <c r="O13" s="17">
        <v>40181728</v>
      </c>
      <c r="P13" s="17">
        <v>505658255</v>
      </c>
      <c r="Q13" s="17">
        <v>0</v>
      </c>
      <c r="R13" s="18">
        <v>98.796300000000002</v>
      </c>
      <c r="S13" s="17">
        <v>40181729</v>
      </c>
      <c r="T13" s="17">
        <v>505658256</v>
      </c>
      <c r="U13" s="17">
        <v>-1</v>
      </c>
    </row>
    <row r="14" spans="1:22">
      <c r="A14" s="16" t="s">
        <v>70</v>
      </c>
      <c r="B14" s="17">
        <v>77833000</v>
      </c>
      <c r="C14" s="17">
        <v>0</v>
      </c>
      <c r="D14" s="17">
        <v>-30622000</v>
      </c>
      <c r="E14" s="17">
        <v>47211000</v>
      </c>
      <c r="F14" s="17">
        <v>0</v>
      </c>
      <c r="G14" s="17">
        <v>47211000</v>
      </c>
      <c r="H14" s="17">
        <v>1613510</v>
      </c>
      <c r="I14" s="17">
        <v>45281959</v>
      </c>
      <c r="J14" s="17">
        <v>1929041</v>
      </c>
      <c r="K14" s="17">
        <v>1613510</v>
      </c>
      <c r="L14" s="17">
        <v>45281959</v>
      </c>
      <c r="M14" s="17">
        <v>0</v>
      </c>
      <c r="N14" s="18">
        <v>95.914000000000001</v>
      </c>
      <c r="O14" s="17">
        <v>1613510</v>
      </c>
      <c r="P14" s="17">
        <v>45281959</v>
      </c>
      <c r="Q14" s="17">
        <v>0</v>
      </c>
      <c r="R14" s="18">
        <v>95.914000000000001</v>
      </c>
      <c r="S14" s="17">
        <v>1613512</v>
      </c>
      <c r="T14" s="17">
        <v>45281960</v>
      </c>
      <c r="U14" s="17">
        <v>-1</v>
      </c>
    </row>
    <row r="15" spans="1:22">
      <c r="A15" s="16" t="s">
        <v>71</v>
      </c>
      <c r="B15" s="17">
        <v>13387000</v>
      </c>
      <c r="C15" s="17">
        <v>0</v>
      </c>
      <c r="D15" s="17">
        <v>0</v>
      </c>
      <c r="E15" s="17">
        <v>13387000</v>
      </c>
      <c r="F15" s="17">
        <v>0</v>
      </c>
      <c r="G15" s="17">
        <v>13387000</v>
      </c>
      <c r="H15" s="17">
        <v>1004541</v>
      </c>
      <c r="I15" s="17">
        <v>11543391</v>
      </c>
      <c r="J15" s="17">
        <v>1843609</v>
      </c>
      <c r="K15" s="17">
        <v>1004541</v>
      </c>
      <c r="L15" s="17">
        <v>11543391</v>
      </c>
      <c r="M15" s="17">
        <v>0</v>
      </c>
      <c r="N15" s="18">
        <v>86.228399999999993</v>
      </c>
      <c r="O15" s="17">
        <v>1004541</v>
      </c>
      <c r="P15" s="17">
        <v>11543391</v>
      </c>
      <c r="Q15" s="17">
        <v>0</v>
      </c>
      <c r="R15" s="18">
        <v>86.228399999999993</v>
      </c>
      <c r="S15" s="17">
        <v>1004541</v>
      </c>
      <c r="T15" s="17">
        <v>11543392</v>
      </c>
      <c r="U15" s="17">
        <v>-1</v>
      </c>
    </row>
    <row r="16" spans="1:22">
      <c r="A16" s="16" t="s">
        <v>72</v>
      </c>
      <c r="B16" s="17">
        <v>8668000</v>
      </c>
      <c r="C16" s="17">
        <v>0</v>
      </c>
      <c r="D16" s="17">
        <v>0</v>
      </c>
      <c r="E16" s="17">
        <v>8668000</v>
      </c>
      <c r="F16" s="17">
        <v>0</v>
      </c>
      <c r="G16" s="17">
        <v>8668000</v>
      </c>
      <c r="H16" s="17">
        <v>645557</v>
      </c>
      <c r="I16" s="17">
        <v>7404549</v>
      </c>
      <c r="J16" s="17">
        <v>1263451</v>
      </c>
      <c r="K16" s="17">
        <v>645557</v>
      </c>
      <c r="L16" s="17">
        <v>7404549</v>
      </c>
      <c r="M16" s="17">
        <v>0</v>
      </c>
      <c r="N16" s="18">
        <v>85.424000000000007</v>
      </c>
      <c r="O16" s="17">
        <v>645557</v>
      </c>
      <c r="P16" s="17">
        <v>7404549</v>
      </c>
      <c r="Q16" s="17">
        <v>0</v>
      </c>
      <c r="R16" s="18">
        <v>85.424000000000007</v>
      </c>
      <c r="S16" s="17">
        <v>645558</v>
      </c>
      <c r="T16" s="17">
        <v>7404549</v>
      </c>
      <c r="U16" s="17">
        <v>0</v>
      </c>
    </row>
    <row r="17" spans="1:21">
      <c r="A17" s="16" t="s">
        <v>73</v>
      </c>
      <c r="B17" s="17">
        <v>218221000</v>
      </c>
      <c r="C17" s="17">
        <v>0</v>
      </c>
      <c r="D17" s="17">
        <v>-50341000</v>
      </c>
      <c r="E17" s="17">
        <v>167880000</v>
      </c>
      <c r="F17" s="17">
        <v>0</v>
      </c>
      <c r="G17" s="17">
        <v>167880000</v>
      </c>
      <c r="H17" s="17">
        <v>2596720</v>
      </c>
      <c r="I17" s="17">
        <v>164118862</v>
      </c>
      <c r="J17" s="17">
        <v>3761138</v>
      </c>
      <c r="K17" s="17">
        <v>2596720</v>
      </c>
      <c r="L17" s="17">
        <v>164118862</v>
      </c>
      <c r="M17" s="17">
        <v>0</v>
      </c>
      <c r="N17" s="18">
        <v>97.759600000000006</v>
      </c>
      <c r="O17" s="17">
        <v>2596720</v>
      </c>
      <c r="P17" s="17">
        <v>164118862</v>
      </c>
      <c r="Q17" s="17">
        <v>0</v>
      </c>
      <c r="R17" s="18">
        <v>97.759600000000006</v>
      </c>
      <c r="S17" s="17">
        <v>2596719</v>
      </c>
      <c r="T17" s="17">
        <v>164118862</v>
      </c>
      <c r="U17" s="17">
        <v>0</v>
      </c>
    </row>
    <row r="18" spans="1:21">
      <c r="A18" s="16" t="s">
        <v>74</v>
      </c>
      <c r="B18" s="17">
        <v>946973000</v>
      </c>
      <c r="C18" s="17">
        <v>0</v>
      </c>
      <c r="D18" s="17">
        <v>-48768000</v>
      </c>
      <c r="E18" s="17">
        <v>898205000</v>
      </c>
      <c r="F18" s="17">
        <v>0</v>
      </c>
      <c r="G18" s="17">
        <v>898205000</v>
      </c>
      <c r="H18" s="17">
        <v>871512301</v>
      </c>
      <c r="I18" s="17">
        <v>897971507</v>
      </c>
      <c r="J18" s="17">
        <v>233493</v>
      </c>
      <c r="K18" s="17">
        <v>871512301</v>
      </c>
      <c r="L18" s="17">
        <v>897971507</v>
      </c>
      <c r="M18" s="17">
        <v>0</v>
      </c>
      <c r="N18" s="18">
        <v>99.974000000000004</v>
      </c>
      <c r="O18" s="17">
        <v>853928490</v>
      </c>
      <c r="P18" s="17">
        <v>880387696</v>
      </c>
      <c r="Q18" s="17">
        <v>17583811</v>
      </c>
      <c r="R18" s="18">
        <v>98.016300000000001</v>
      </c>
      <c r="S18" s="17">
        <v>853928491</v>
      </c>
      <c r="T18" s="17">
        <v>880387697</v>
      </c>
      <c r="U18" s="17">
        <v>-1</v>
      </c>
    </row>
    <row r="19" spans="1:21">
      <c r="A19" s="16" t="s">
        <v>75</v>
      </c>
      <c r="B19" s="17">
        <v>454554000</v>
      </c>
      <c r="C19" s="17">
        <v>306404000</v>
      </c>
      <c r="D19" s="17">
        <v>306404000</v>
      </c>
      <c r="E19" s="17">
        <v>760958000</v>
      </c>
      <c r="F19" s="17">
        <v>0</v>
      </c>
      <c r="G19" s="17">
        <v>760958000</v>
      </c>
      <c r="H19" s="17">
        <v>257172227</v>
      </c>
      <c r="I19" s="17">
        <v>584645096</v>
      </c>
      <c r="J19" s="17">
        <v>176312904</v>
      </c>
      <c r="K19" s="17">
        <v>257172227</v>
      </c>
      <c r="L19" s="17">
        <v>584645096</v>
      </c>
      <c r="M19" s="17">
        <v>0</v>
      </c>
      <c r="N19" s="18">
        <v>76.830100000000002</v>
      </c>
      <c r="O19" s="17">
        <v>16039805</v>
      </c>
      <c r="P19" s="17">
        <v>343512674</v>
      </c>
      <c r="Q19" s="17">
        <v>241132422</v>
      </c>
      <c r="R19" s="18">
        <v>45.142099999999999</v>
      </c>
      <c r="S19" s="17">
        <v>16039807</v>
      </c>
      <c r="T19" s="17">
        <v>343512676</v>
      </c>
      <c r="U19" s="17">
        <v>-2</v>
      </c>
    </row>
    <row r="20" spans="1:21">
      <c r="A20" s="16" t="s">
        <v>76</v>
      </c>
      <c r="B20" s="17">
        <v>190149000</v>
      </c>
      <c r="C20" s="17">
        <v>10000000</v>
      </c>
      <c r="D20" s="17">
        <v>-37698000</v>
      </c>
      <c r="E20" s="17">
        <v>152451000</v>
      </c>
      <c r="F20" s="17">
        <v>0</v>
      </c>
      <c r="G20" s="17">
        <v>152451000</v>
      </c>
      <c r="H20" s="17">
        <v>8589368</v>
      </c>
      <c r="I20" s="17">
        <v>150800024</v>
      </c>
      <c r="J20" s="17">
        <v>1650976</v>
      </c>
      <c r="K20" s="17">
        <v>8589368</v>
      </c>
      <c r="L20" s="17">
        <v>150800024</v>
      </c>
      <c r="M20" s="17">
        <v>0</v>
      </c>
      <c r="N20" s="18">
        <v>98.917000000000002</v>
      </c>
      <c r="O20" s="17">
        <v>8589368</v>
      </c>
      <c r="P20" s="17">
        <v>150800024</v>
      </c>
      <c r="Q20" s="17">
        <v>0</v>
      </c>
      <c r="R20" s="18">
        <v>98.917000000000002</v>
      </c>
      <c r="S20" s="17">
        <v>8589369</v>
      </c>
      <c r="T20" s="17">
        <v>150800023</v>
      </c>
      <c r="U20" s="17">
        <v>1</v>
      </c>
    </row>
    <row r="21" spans="1:21">
      <c r="A21" s="16" t="s">
        <v>77</v>
      </c>
      <c r="B21" s="17">
        <v>2228034000</v>
      </c>
      <c r="C21" s="17">
        <v>-67000000</v>
      </c>
      <c r="D21" s="17">
        <v>-185830000</v>
      </c>
      <c r="E21" s="17">
        <v>2042204000</v>
      </c>
      <c r="F21" s="17">
        <v>0</v>
      </c>
      <c r="G21" s="17">
        <v>2042204000</v>
      </c>
      <c r="H21" s="17">
        <v>162561025</v>
      </c>
      <c r="I21" s="17">
        <v>2041738951</v>
      </c>
      <c r="J21" s="17">
        <v>465049</v>
      </c>
      <c r="K21" s="17">
        <v>162561025</v>
      </c>
      <c r="L21" s="17">
        <v>2041738951</v>
      </c>
      <c r="M21" s="17">
        <v>0</v>
      </c>
      <c r="N21" s="18">
        <v>99.977199999999996</v>
      </c>
      <c r="O21" s="17">
        <v>162266165</v>
      </c>
      <c r="P21" s="17">
        <v>2041444091</v>
      </c>
      <c r="Q21" s="17">
        <v>294860</v>
      </c>
      <c r="R21" s="18">
        <v>99.962800000000001</v>
      </c>
      <c r="S21" s="17">
        <v>162266166</v>
      </c>
      <c r="T21" s="17">
        <v>2041444093</v>
      </c>
      <c r="U21" s="17">
        <v>-2</v>
      </c>
    </row>
    <row r="22" spans="1:21">
      <c r="A22" s="16" t="s">
        <v>78</v>
      </c>
      <c r="B22" s="17">
        <v>1047454000</v>
      </c>
      <c r="C22" s="17">
        <v>0</v>
      </c>
      <c r="D22" s="17">
        <v>-98310000</v>
      </c>
      <c r="E22" s="17">
        <v>949144000</v>
      </c>
      <c r="F22" s="17">
        <v>0</v>
      </c>
      <c r="G22" s="17">
        <v>949144000</v>
      </c>
      <c r="H22" s="17">
        <v>0</v>
      </c>
      <c r="I22" s="17">
        <v>949143145</v>
      </c>
      <c r="J22" s="17">
        <v>855</v>
      </c>
      <c r="K22" s="17">
        <v>0</v>
      </c>
      <c r="L22" s="17">
        <v>949143145</v>
      </c>
      <c r="M22" s="17">
        <v>0</v>
      </c>
      <c r="N22" s="18">
        <v>99.999899999999997</v>
      </c>
      <c r="O22" s="17">
        <v>0</v>
      </c>
      <c r="P22" s="17">
        <v>949143145</v>
      </c>
      <c r="Q22" s="17">
        <v>0</v>
      </c>
      <c r="R22" s="18">
        <v>99.999899999999997</v>
      </c>
      <c r="S22" s="17">
        <v>0</v>
      </c>
      <c r="T22" s="17">
        <v>949143145</v>
      </c>
      <c r="U22" s="17">
        <v>0</v>
      </c>
    </row>
    <row r="23" spans="1:21">
      <c r="A23" s="16" t="s">
        <v>79</v>
      </c>
      <c r="B23" s="17">
        <v>679637000</v>
      </c>
      <c r="C23" s="17">
        <v>0</v>
      </c>
      <c r="D23" s="17">
        <v>0</v>
      </c>
      <c r="E23" s="17">
        <v>679637000</v>
      </c>
      <c r="F23" s="17">
        <v>0</v>
      </c>
      <c r="G23" s="17">
        <v>679637000</v>
      </c>
      <c r="H23" s="17">
        <v>105278250</v>
      </c>
      <c r="I23" s="17">
        <v>645129250</v>
      </c>
      <c r="J23" s="17">
        <v>34507750</v>
      </c>
      <c r="K23" s="17">
        <v>105278250</v>
      </c>
      <c r="L23" s="17">
        <v>645129250</v>
      </c>
      <c r="M23" s="17">
        <v>0</v>
      </c>
      <c r="N23" s="18">
        <v>94.922600000000003</v>
      </c>
      <c r="O23" s="17">
        <v>105278250</v>
      </c>
      <c r="P23" s="17">
        <v>645129250</v>
      </c>
      <c r="Q23" s="17">
        <v>0</v>
      </c>
      <c r="R23" s="18">
        <v>94.922600000000003</v>
      </c>
      <c r="S23" s="17">
        <v>51022351</v>
      </c>
      <c r="T23" s="17">
        <v>590873352</v>
      </c>
      <c r="U23" s="17">
        <v>54255898</v>
      </c>
    </row>
    <row r="24" spans="1:21">
      <c r="A24" s="16" t="s">
        <v>80</v>
      </c>
      <c r="B24" s="17">
        <v>510459000</v>
      </c>
      <c r="C24" s="17">
        <v>0</v>
      </c>
      <c r="D24" s="17">
        <v>0</v>
      </c>
      <c r="E24" s="17">
        <v>510459000</v>
      </c>
      <c r="F24" s="17">
        <v>0</v>
      </c>
      <c r="G24" s="17">
        <v>510459000</v>
      </c>
      <c r="H24" s="17">
        <v>75143250</v>
      </c>
      <c r="I24" s="17">
        <v>475357350</v>
      </c>
      <c r="J24" s="17">
        <v>35101650</v>
      </c>
      <c r="K24" s="17">
        <v>75143250</v>
      </c>
      <c r="L24" s="17">
        <v>475357350</v>
      </c>
      <c r="M24" s="17">
        <v>0</v>
      </c>
      <c r="N24" s="18">
        <v>93.123500000000007</v>
      </c>
      <c r="O24" s="17">
        <v>75143250</v>
      </c>
      <c r="P24" s="17">
        <v>475357350</v>
      </c>
      <c r="Q24" s="17">
        <v>0</v>
      </c>
      <c r="R24" s="18">
        <v>93.123500000000007</v>
      </c>
      <c r="S24" s="17">
        <v>37807951</v>
      </c>
      <c r="T24" s="17">
        <v>438022051</v>
      </c>
      <c r="U24" s="17">
        <v>37335299</v>
      </c>
    </row>
    <row r="25" spans="1:21">
      <c r="A25" s="16" t="s">
        <v>81</v>
      </c>
      <c r="B25" s="17">
        <v>57051000</v>
      </c>
      <c r="C25" s="17">
        <v>-40000000</v>
      </c>
      <c r="D25" s="17">
        <v>-40000000</v>
      </c>
      <c r="E25" s="17">
        <v>17051000</v>
      </c>
      <c r="F25" s="17">
        <v>0</v>
      </c>
      <c r="G25" s="17">
        <v>17051000</v>
      </c>
      <c r="H25" s="17">
        <v>0</v>
      </c>
      <c r="I25" s="17">
        <v>0</v>
      </c>
      <c r="J25" s="17">
        <v>17051000</v>
      </c>
      <c r="K25" s="17">
        <v>0</v>
      </c>
      <c r="L25" s="17">
        <v>0</v>
      </c>
      <c r="M25" s="17">
        <v>0</v>
      </c>
      <c r="N25" s="18">
        <v>0</v>
      </c>
      <c r="O25" s="17">
        <v>0</v>
      </c>
      <c r="P25" s="17">
        <v>0</v>
      </c>
      <c r="Q25" s="17">
        <v>0</v>
      </c>
      <c r="R25" s="18">
        <v>0</v>
      </c>
      <c r="S25" s="17">
        <v>0</v>
      </c>
      <c r="T25" s="17">
        <v>0</v>
      </c>
      <c r="U25" s="17">
        <v>0</v>
      </c>
    </row>
    <row r="26" spans="1:21">
      <c r="A26" s="16" t="s">
        <v>82</v>
      </c>
      <c r="B26" s="17">
        <v>785924000</v>
      </c>
      <c r="C26" s="17">
        <v>40000000</v>
      </c>
      <c r="D26" s="17">
        <v>19611000</v>
      </c>
      <c r="E26" s="17">
        <v>805535000</v>
      </c>
      <c r="F26" s="17">
        <v>0</v>
      </c>
      <c r="G26" s="17">
        <v>805535000</v>
      </c>
      <c r="H26" s="17">
        <v>129525924</v>
      </c>
      <c r="I26" s="17">
        <v>804528508</v>
      </c>
      <c r="J26" s="17">
        <v>1006492</v>
      </c>
      <c r="K26" s="17">
        <v>129525924</v>
      </c>
      <c r="L26" s="17">
        <v>804528508</v>
      </c>
      <c r="M26" s="17">
        <v>0</v>
      </c>
      <c r="N26" s="18">
        <v>99.875100000000003</v>
      </c>
      <c r="O26" s="17">
        <v>129525924</v>
      </c>
      <c r="P26" s="17">
        <v>804528508</v>
      </c>
      <c r="Q26" s="17">
        <v>0</v>
      </c>
      <c r="R26" s="18">
        <v>99.875100000000003</v>
      </c>
      <c r="S26" s="17">
        <v>63785902</v>
      </c>
      <c r="T26" s="17">
        <v>738788486</v>
      </c>
      <c r="U26" s="17">
        <v>65740022</v>
      </c>
    </row>
    <row r="27" spans="1:21">
      <c r="A27" s="16" t="s">
        <v>83</v>
      </c>
      <c r="B27" s="17">
        <v>837633000</v>
      </c>
      <c r="C27" s="17">
        <v>0</v>
      </c>
      <c r="D27" s="17">
        <v>0</v>
      </c>
      <c r="E27" s="17">
        <v>837633000</v>
      </c>
      <c r="F27" s="17">
        <v>0</v>
      </c>
      <c r="G27" s="17">
        <v>837633000</v>
      </c>
      <c r="H27" s="17">
        <v>793796430</v>
      </c>
      <c r="I27" s="17">
        <v>823179732</v>
      </c>
      <c r="J27" s="17">
        <v>14453268</v>
      </c>
      <c r="K27" s="17">
        <v>793796430</v>
      </c>
      <c r="L27" s="17">
        <v>823179732</v>
      </c>
      <c r="M27" s="17">
        <v>0</v>
      </c>
      <c r="N27" s="18">
        <v>98.274500000000003</v>
      </c>
      <c r="O27" s="17">
        <v>793796430</v>
      </c>
      <c r="P27" s="17">
        <v>823179732</v>
      </c>
      <c r="Q27" s="17">
        <v>0</v>
      </c>
      <c r="R27" s="18">
        <v>98.274500000000003</v>
      </c>
      <c r="S27" s="17">
        <v>7806810</v>
      </c>
      <c r="T27" s="17">
        <v>37190112</v>
      </c>
      <c r="U27" s="17">
        <v>785989620</v>
      </c>
    </row>
    <row r="28" spans="1:21">
      <c r="A28" s="16" t="s">
        <v>84</v>
      </c>
      <c r="B28" s="17">
        <v>318271000</v>
      </c>
      <c r="C28" s="17">
        <v>0</v>
      </c>
      <c r="D28" s="17">
        <v>16882000</v>
      </c>
      <c r="E28" s="17">
        <v>335153000</v>
      </c>
      <c r="F28" s="17">
        <v>0</v>
      </c>
      <c r="G28" s="17">
        <v>335153000</v>
      </c>
      <c r="H28" s="17">
        <v>239293895</v>
      </c>
      <c r="I28" s="17">
        <v>245096330</v>
      </c>
      <c r="J28" s="17">
        <v>90056670</v>
      </c>
      <c r="K28" s="17">
        <v>239293895</v>
      </c>
      <c r="L28" s="17">
        <v>245096330</v>
      </c>
      <c r="M28" s="17">
        <v>0</v>
      </c>
      <c r="N28" s="18">
        <v>73.1297</v>
      </c>
      <c r="O28" s="17">
        <v>206064848</v>
      </c>
      <c r="P28" s="17">
        <v>211867283</v>
      </c>
      <c r="Q28" s="17">
        <v>33229047</v>
      </c>
      <c r="R28" s="18">
        <v>63.2151</v>
      </c>
      <c r="S28" s="17">
        <v>19689021</v>
      </c>
      <c r="T28" s="17">
        <v>25491456</v>
      </c>
      <c r="U28" s="17">
        <v>186375827</v>
      </c>
    </row>
    <row r="29" spans="1:21">
      <c r="A29" s="16" t="s">
        <v>85</v>
      </c>
      <c r="B29" s="17">
        <v>457139000</v>
      </c>
      <c r="C29" s="17">
        <v>0</v>
      </c>
      <c r="D29" s="17">
        <v>1535000</v>
      </c>
      <c r="E29" s="17">
        <v>458674000</v>
      </c>
      <c r="F29" s="17">
        <v>0</v>
      </c>
      <c r="G29" s="17">
        <v>458674000</v>
      </c>
      <c r="H29" s="17">
        <v>62031600</v>
      </c>
      <c r="I29" s="17">
        <v>449129848</v>
      </c>
      <c r="J29" s="17">
        <v>9544152</v>
      </c>
      <c r="K29" s="17">
        <v>62031600</v>
      </c>
      <c r="L29" s="17">
        <v>449129848</v>
      </c>
      <c r="M29" s="17">
        <v>0</v>
      </c>
      <c r="N29" s="18">
        <v>97.919200000000004</v>
      </c>
      <c r="O29" s="17">
        <v>62031600</v>
      </c>
      <c r="P29" s="17">
        <v>449129848</v>
      </c>
      <c r="Q29" s="17">
        <v>0</v>
      </c>
      <c r="R29" s="18">
        <v>97.919200000000004</v>
      </c>
      <c r="S29" s="17">
        <v>30913301</v>
      </c>
      <c r="T29" s="17">
        <v>418011550</v>
      </c>
      <c r="U29" s="17">
        <v>31118298</v>
      </c>
    </row>
    <row r="30" spans="1:21">
      <c r="A30" s="16" t="s">
        <v>86</v>
      </c>
      <c r="B30" s="17">
        <v>78410000</v>
      </c>
      <c r="C30" s="17">
        <v>0</v>
      </c>
      <c r="D30" s="17">
        <v>0</v>
      </c>
      <c r="E30" s="17">
        <v>78410000</v>
      </c>
      <c r="F30" s="17">
        <v>0</v>
      </c>
      <c r="G30" s="17">
        <v>78410000</v>
      </c>
      <c r="H30" s="17">
        <v>8609200</v>
      </c>
      <c r="I30" s="17">
        <v>56631700</v>
      </c>
      <c r="J30" s="17">
        <v>21778300</v>
      </c>
      <c r="K30" s="17">
        <v>8609200</v>
      </c>
      <c r="L30" s="17">
        <v>56631700</v>
      </c>
      <c r="M30" s="17">
        <v>0</v>
      </c>
      <c r="N30" s="18">
        <v>72.225099999999998</v>
      </c>
      <c r="O30" s="17">
        <v>8609200</v>
      </c>
      <c r="P30" s="17">
        <v>56631700</v>
      </c>
      <c r="Q30" s="17">
        <v>0</v>
      </c>
      <c r="R30" s="18">
        <v>72.225099999999998</v>
      </c>
      <c r="S30" s="17">
        <v>4357100</v>
      </c>
      <c r="T30" s="17">
        <v>52379599</v>
      </c>
      <c r="U30" s="17">
        <v>4252101</v>
      </c>
    </row>
    <row r="31" spans="1:21">
      <c r="A31" s="16" t="s">
        <v>87</v>
      </c>
      <c r="B31" s="17">
        <v>342834000</v>
      </c>
      <c r="C31" s="17">
        <v>0</v>
      </c>
      <c r="D31" s="17">
        <v>1186000</v>
      </c>
      <c r="E31" s="17">
        <v>344020000</v>
      </c>
      <c r="F31" s="17">
        <v>0</v>
      </c>
      <c r="G31" s="17">
        <v>344020000</v>
      </c>
      <c r="H31" s="17">
        <v>46530900</v>
      </c>
      <c r="I31" s="17">
        <v>336873251</v>
      </c>
      <c r="J31" s="17">
        <v>7146749</v>
      </c>
      <c r="K31" s="17">
        <v>46530900</v>
      </c>
      <c r="L31" s="17">
        <v>336873251</v>
      </c>
      <c r="M31" s="17">
        <v>0</v>
      </c>
      <c r="N31" s="18">
        <v>97.922600000000003</v>
      </c>
      <c r="O31" s="17">
        <v>46530900</v>
      </c>
      <c r="P31" s="17">
        <v>336873251</v>
      </c>
      <c r="Q31" s="17">
        <v>0</v>
      </c>
      <c r="R31" s="18">
        <v>97.922600000000003</v>
      </c>
      <c r="S31" s="17">
        <v>23188800</v>
      </c>
      <c r="T31" s="17">
        <v>313531152</v>
      </c>
      <c r="U31" s="17">
        <v>23342099</v>
      </c>
    </row>
    <row r="32" spans="1:21">
      <c r="A32" s="16" t="s">
        <v>88</v>
      </c>
      <c r="B32" s="17">
        <v>228585000</v>
      </c>
      <c r="C32" s="17">
        <v>0</v>
      </c>
      <c r="D32" s="17">
        <v>786000</v>
      </c>
      <c r="E32" s="17">
        <v>229371000</v>
      </c>
      <c r="F32" s="17">
        <v>0</v>
      </c>
      <c r="G32" s="17">
        <v>229371000</v>
      </c>
      <c r="H32" s="17">
        <v>31026300</v>
      </c>
      <c r="I32" s="17">
        <v>224617400</v>
      </c>
      <c r="J32" s="17">
        <v>4753600</v>
      </c>
      <c r="K32" s="17">
        <v>31026300</v>
      </c>
      <c r="L32" s="17">
        <v>224617400</v>
      </c>
      <c r="M32" s="17">
        <v>0</v>
      </c>
      <c r="N32" s="18">
        <v>97.927499999999995</v>
      </c>
      <c r="O32" s="17">
        <v>31026300</v>
      </c>
      <c r="P32" s="17">
        <v>224617400</v>
      </c>
      <c r="Q32" s="17">
        <v>0</v>
      </c>
      <c r="R32" s="18">
        <v>97.927499999999995</v>
      </c>
      <c r="S32" s="17">
        <v>15462399</v>
      </c>
      <c r="T32" s="17">
        <v>209053499</v>
      </c>
      <c r="U32" s="17">
        <v>15563901</v>
      </c>
    </row>
    <row r="33" spans="1:25">
      <c r="A33" s="16" t="s">
        <v>89</v>
      </c>
      <c r="B33" s="17">
        <v>253571000</v>
      </c>
      <c r="C33" s="17">
        <v>406231000</v>
      </c>
      <c r="D33" s="17">
        <v>406231000</v>
      </c>
      <c r="E33" s="17">
        <v>659802000</v>
      </c>
      <c r="F33" s="17">
        <v>0</v>
      </c>
      <c r="G33" s="17">
        <v>659802000</v>
      </c>
      <c r="H33" s="17">
        <v>404061519</v>
      </c>
      <c r="I33" s="17">
        <v>654558450</v>
      </c>
      <c r="J33" s="17">
        <v>5243550</v>
      </c>
      <c r="K33" s="17">
        <v>404061519</v>
      </c>
      <c r="L33" s="17">
        <v>654558450</v>
      </c>
      <c r="M33" s="17">
        <v>0</v>
      </c>
      <c r="N33" s="18">
        <v>99.205299999999994</v>
      </c>
      <c r="O33" s="17">
        <v>0</v>
      </c>
      <c r="P33" s="17">
        <v>250496931</v>
      </c>
      <c r="Q33" s="17">
        <v>404061519</v>
      </c>
      <c r="R33" s="18">
        <v>37.965499999999999</v>
      </c>
      <c r="S33" s="17">
        <v>0</v>
      </c>
      <c r="T33" s="17">
        <v>250496931</v>
      </c>
      <c r="U33" s="17">
        <v>0</v>
      </c>
    </row>
    <row r="34" spans="1:25">
      <c r="A34" s="16" t="s">
        <v>90</v>
      </c>
      <c r="B34" s="17">
        <v>37131000</v>
      </c>
      <c r="C34" s="17">
        <v>18000000</v>
      </c>
      <c r="D34" s="17">
        <v>18000000</v>
      </c>
      <c r="E34" s="17">
        <v>55131000</v>
      </c>
      <c r="F34" s="17">
        <v>0</v>
      </c>
      <c r="G34" s="17">
        <v>55131000</v>
      </c>
      <c r="H34" s="17">
        <v>22781953</v>
      </c>
      <c r="I34" s="17">
        <v>48043423</v>
      </c>
      <c r="J34" s="17">
        <v>7087577</v>
      </c>
      <c r="K34" s="17">
        <v>22781953</v>
      </c>
      <c r="L34" s="17">
        <v>48043423</v>
      </c>
      <c r="M34" s="17">
        <v>0</v>
      </c>
      <c r="N34" s="18">
        <v>87.144099999999995</v>
      </c>
      <c r="O34" s="17">
        <v>1254434</v>
      </c>
      <c r="P34" s="17">
        <v>26515904</v>
      </c>
      <c r="Q34" s="17">
        <v>21527519</v>
      </c>
      <c r="R34" s="18">
        <v>48.096200000000003</v>
      </c>
      <c r="S34" s="17">
        <v>1254434</v>
      </c>
      <c r="T34" s="17">
        <v>26515904</v>
      </c>
      <c r="U34" s="17">
        <v>0</v>
      </c>
    </row>
    <row r="35" spans="1:25">
      <c r="A35" s="16" t="s">
        <v>91</v>
      </c>
      <c r="B35" s="17">
        <v>167618000</v>
      </c>
      <c r="C35" s="17">
        <v>210365000</v>
      </c>
      <c r="D35" s="17">
        <v>210365000</v>
      </c>
      <c r="E35" s="17">
        <v>377983000</v>
      </c>
      <c r="F35" s="17">
        <v>0</v>
      </c>
      <c r="G35" s="17">
        <v>377983000</v>
      </c>
      <c r="H35" s="17">
        <v>137380145</v>
      </c>
      <c r="I35" s="17">
        <v>293470502</v>
      </c>
      <c r="J35" s="17">
        <v>84512498</v>
      </c>
      <c r="K35" s="17">
        <v>137380145</v>
      </c>
      <c r="L35" s="17">
        <v>293470502</v>
      </c>
      <c r="M35" s="17">
        <v>0</v>
      </c>
      <c r="N35" s="18">
        <v>77.641199999999998</v>
      </c>
      <c r="O35" s="17">
        <v>0</v>
      </c>
      <c r="P35" s="17">
        <v>156090357</v>
      </c>
      <c r="Q35" s="17">
        <v>137380145</v>
      </c>
      <c r="R35" s="18">
        <v>41.2956</v>
      </c>
      <c r="S35" s="17">
        <v>0</v>
      </c>
      <c r="T35" s="17">
        <v>156090357</v>
      </c>
      <c r="U35" s="17">
        <v>0</v>
      </c>
    </row>
    <row r="36" spans="1:25">
      <c r="A36" s="16" t="s">
        <v>92</v>
      </c>
      <c r="B36" s="17">
        <v>6312000</v>
      </c>
      <c r="C36" s="17">
        <v>0</v>
      </c>
      <c r="D36" s="17">
        <v>0</v>
      </c>
      <c r="E36" s="17">
        <v>6312000</v>
      </c>
      <c r="F36" s="17">
        <v>0</v>
      </c>
      <c r="G36" s="17">
        <v>6312000</v>
      </c>
      <c r="H36" s="17">
        <v>529840</v>
      </c>
      <c r="I36" s="17">
        <v>6171065</v>
      </c>
      <c r="J36" s="17">
        <v>140935</v>
      </c>
      <c r="K36" s="17">
        <v>529840</v>
      </c>
      <c r="L36" s="17">
        <v>6171065</v>
      </c>
      <c r="M36" s="17">
        <v>0</v>
      </c>
      <c r="N36" s="18">
        <v>97.767200000000003</v>
      </c>
      <c r="O36" s="17">
        <v>529840</v>
      </c>
      <c r="P36" s="17">
        <v>6171065</v>
      </c>
      <c r="Q36" s="17">
        <v>0</v>
      </c>
      <c r="R36" s="18">
        <v>97.767200000000003</v>
      </c>
      <c r="S36" s="17">
        <v>529840</v>
      </c>
      <c r="T36" s="17">
        <v>6171064</v>
      </c>
      <c r="U36" s="17">
        <v>1</v>
      </c>
      <c r="V36" s="56"/>
    </row>
    <row r="37" spans="1:25">
      <c r="A37" s="57" t="s">
        <v>93</v>
      </c>
      <c r="B37" s="58">
        <f>+B38+B39+B40+B41+B42+B43+B44+B45+B46+B47+B48+B49+B50+B51+B52+B53+B54+B55+B56+B57+B58+B59+B60+B61+B62+B63+B64+B65+B66+B67+B68+B69+B70+B71+B72+B73+B74+B75+B76+B77+B78+B79+B80+B81+B82</f>
        <v>8501072000</v>
      </c>
      <c r="C37" s="58">
        <f t="shared" ref="C37:U37" si="1">+C38+C39+C40+C41+C42+C43+C44+C45+C46+C47+C48+C49+C50+C51+C52+C53+C54+C55+C56+C57+C58+C59+C60+C61+C62+C63+C64+C65+C66+C67+C68+C69+C70+C71+C72+C73+C74+C75+C76+C77+C78+C79+C80+C81+C82</f>
        <v>0</v>
      </c>
      <c r="D37" s="58">
        <f t="shared" si="1"/>
        <v>-395107200</v>
      </c>
      <c r="E37" s="58">
        <f t="shared" si="1"/>
        <v>8105964800</v>
      </c>
      <c r="F37" s="58">
        <f t="shared" si="1"/>
        <v>0</v>
      </c>
      <c r="G37" s="58">
        <f t="shared" si="1"/>
        <v>8105964800</v>
      </c>
      <c r="H37" s="58">
        <f t="shared" si="1"/>
        <v>-137327196</v>
      </c>
      <c r="I37" s="58">
        <f t="shared" si="1"/>
        <v>6512919621</v>
      </c>
      <c r="J37" s="58">
        <f t="shared" si="1"/>
        <v>1593045179</v>
      </c>
      <c r="K37" s="58">
        <f t="shared" si="1"/>
        <v>621124919</v>
      </c>
      <c r="L37" s="58">
        <f t="shared" si="1"/>
        <v>6512919621</v>
      </c>
      <c r="M37" s="58">
        <f t="shared" si="1"/>
        <v>0</v>
      </c>
      <c r="N37" s="59">
        <v>80.349999999999994</v>
      </c>
      <c r="O37" s="58">
        <f t="shared" si="1"/>
        <v>1224767684</v>
      </c>
      <c r="P37" s="58">
        <f t="shared" si="1"/>
        <v>4266129335</v>
      </c>
      <c r="Q37" s="58">
        <f t="shared" si="1"/>
        <v>2246790286</v>
      </c>
      <c r="R37" s="61">
        <v>52.63</v>
      </c>
      <c r="S37" s="58">
        <f t="shared" si="1"/>
        <v>1146040918</v>
      </c>
      <c r="T37" s="58">
        <f t="shared" si="1"/>
        <v>4187402563</v>
      </c>
      <c r="U37" s="58">
        <f t="shared" si="1"/>
        <v>78726772</v>
      </c>
      <c r="V37" s="56"/>
      <c r="X37" s="21"/>
      <c r="Y37" s="62"/>
    </row>
    <row r="38" spans="1:25">
      <c r="A38" s="16" t="s">
        <v>94</v>
      </c>
      <c r="B38" s="17">
        <v>0</v>
      </c>
      <c r="C38" s="17">
        <v>0</v>
      </c>
      <c r="D38" s="17">
        <v>27000000</v>
      </c>
      <c r="E38" s="17">
        <v>27000000</v>
      </c>
      <c r="F38" s="17">
        <v>0</v>
      </c>
      <c r="G38" s="17">
        <v>27000000</v>
      </c>
      <c r="H38" s="17">
        <v>-4608110</v>
      </c>
      <c r="I38" s="17">
        <v>5391890</v>
      </c>
      <c r="J38" s="17">
        <v>21608110</v>
      </c>
      <c r="K38" s="17">
        <v>0</v>
      </c>
      <c r="L38" s="17">
        <v>5391890</v>
      </c>
      <c r="M38" s="17">
        <v>0</v>
      </c>
      <c r="N38" s="18">
        <v>19.97</v>
      </c>
      <c r="O38" s="17">
        <v>0</v>
      </c>
      <c r="P38" s="17">
        <v>0</v>
      </c>
      <c r="Q38" s="17">
        <v>5391890</v>
      </c>
      <c r="R38" s="18">
        <v>0</v>
      </c>
      <c r="S38" s="17">
        <v>0</v>
      </c>
      <c r="T38" s="17">
        <v>0</v>
      </c>
      <c r="U38" s="17">
        <v>0</v>
      </c>
    </row>
    <row r="39" spans="1:25">
      <c r="A39" s="16" t="s">
        <v>95</v>
      </c>
      <c r="B39" s="17">
        <v>15150000</v>
      </c>
      <c r="C39" s="17">
        <v>0</v>
      </c>
      <c r="D39" s="17">
        <v>0</v>
      </c>
      <c r="E39" s="17">
        <v>15150000</v>
      </c>
      <c r="F39" s="17">
        <v>0</v>
      </c>
      <c r="G39" s="17">
        <v>15150000</v>
      </c>
      <c r="H39" s="17">
        <v>-446308</v>
      </c>
      <c r="I39" s="17">
        <v>2628256</v>
      </c>
      <c r="J39" s="17">
        <v>12521744</v>
      </c>
      <c r="K39" s="17">
        <v>0</v>
      </c>
      <c r="L39" s="17">
        <v>2628256</v>
      </c>
      <c r="M39" s="17">
        <v>0</v>
      </c>
      <c r="N39" s="18">
        <v>17.348199999999999</v>
      </c>
      <c r="O39" s="17">
        <v>574800</v>
      </c>
      <c r="P39" s="17">
        <v>2628256</v>
      </c>
      <c r="Q39" s="17">
        <v>0</v>
      </c>
      <c r="R39" s="18">
        <v>17.348199999999999</v>
      </c>
      <c r="S39" s="17">
        <v>574800</v>
      </c>
      <c r="T39" s="17">
        <v>2628256</v>
      </c>
      <c r="U39" s="17">
        <v>0</v>
      </c>
    </row>
    <row r="40" spans="1:25">
      <c r="A40" s="16" t="s">
        <v>96</v>
      </c>
      <c r="B40" s="17">
        <v>5000000</v>
      </c>
      <c r="C40" s="17">
        <v>0</v>
      </c>
      <c r="D40" s="17">
        <v>-4000000</v>
      </c>
      <c r="E40" s="17">
        <v>1000000</v>
      </c>
      <c r="F40" s="17">
        <v>0</v>
      </c>
      <c r="G40" s="17">
        <v>1000000</v>
      </c>
      <c r="H40" s="17">
        <v>-930</v>
      </c>
      <c r="I40" s="17">
        <v>301070</v>
      </c>
      <c r="J40" s="17">
        <v>698930</v>
      </c>
      <c r="K40" s="17">
        <v>0</v>
      </c>
      <c r="L40" s="17">
        <v>301070</v>
      </c>
      <c r="M40" s="17">
        <v>0</v>
      </c>
      <c r="N40" s="18">
        <v>30.106999999999999</v>
      </c>
      <c r="O40" s="17">
        <v>301070</v>
      </c>
      <c r="P40" s="17">
        <v>301070</v>
      </c>
      <c r="Q40" s="17">
        <v>0</v>
      </c>
      <c r="R40" s="18">
        <v>30.106999999999999</v>
      </c>
      <c r="S40" s="17">
        <v>301070</v>
      </c>
      <c r="T40" s="17">
        <v>301070</v>
      </c>
      <c r="U40" s="17">
        <v>0</v>
      </c>
    </row>
    <row r="41" spans="1:25">
      <c r="A41" s="16" t="s">
        <v>97</v>
      </c>
      <c r="B41" s="17">
        <v>0</v>
      </c>
      <c r="C41" s="17">
        <v>0</v>
      </c>
      <c r="D41" s="17">
        <v>5000000</v>
      </c>
      <c r="E41" s="17">
        <v>5000000</v>
      </c>
      <c r="F41" s="17">
        <v>0</v>
      </c>
      <c r="G41" s="17">
        <v>5000000</v>
      </c>
      <c r="H41" s="17">
        <v>-1106558</v>
      </c>
      <c r="I41" s="17">
        <v>3893442</v>
      </c>
      <c r="J41" s="17">
        <v>1106558</v>
      </c>
      <c r="K41" s="17">
        <v>0</v>
      </c>
      <c r="L41" s="17">
        <v>3893442</v>
      </c>
      <c r="M41" s="17">
        <v>0</v>
      </c>
      <c r="N41" s="18">
        <v>77.868799999999993</v>
      </c>
      <c r="O41" s="17">
        <v>0</v>
      </c>
      <c r="P41" s="17">
        <v>0</v>
      </c>
      <c r="Q41" s="17">
        <v>3893442</v>
      </c>
      <c r="R41" s="18">
        <v>0</v>
      </c>
      <c r="S41" s="17">
        <v>0</v>
      </c>
      <c r="T41" s="17">
        <v>0</v>
      </c>
      <c r="U41" s="17">
        <v>0</v>
      </c>
    </row>
    <row r="42" spans="1:25">
      <c r="A42" s="16" t="s">
        <v>98</v>
      </c>
      <c r="B42" s="17">
        <v>15912000</v>
      </c>
      <c r="C42" s="17">
        <v>0</v>
      </c>
      <c r="D42" s="17">
        <v>0</v>
      </c>
      <c r="E42" s="17">
        <v>15912000</v>
      </c>
      <c r="F42" s="17">
        <v>0</v>
      </c>
      <c r="G42" s="17">
        <v>15912000</v>
      </c>
      <c r="H42" s="17">
        <v>-883575</v>
      </c>
      <c r="I42" s="17">
        <v>14850000</v>
      </c>
      <c r="J42" s="17">
        <v>1062000</v>
      </c>
      <c r="K42" s="17">
        <v>0</v>
      </c>
      <c r="L42" s="17">
        <v>14850000</v>
      </c>
      <c r="M42" s="17">
        <v>0</v>
      </c>
      <c r="N42" s="18">
        <v>93.325800000000001</v>
      </c>
      <c r="O42" s="17">
        <v>0</v>
      </c>
      <c r="P42" s="17">
        <v>8100000</v>
      </c>
      <c r="Q42" s="17">
        <v>6750000</v>
      </c>
      <c r="R42" s="18">
        <v>50.905000000000001</v>
      </c>
      <c r="S42" s="17">
        <v>0</v>
      </c>
      <c r="T42" s="17">
        <v>8100000</v>
      </c>
      <c r="U42" s="17">
        <v>0</v>
      </c>
    </row>
    <row r="43" spans="1:25">
      <c r="A43" s="16" t="s">
        <v>99</v>
      </c>
      <c r="B43" s="17">
        <v>112500000</v>
      </c>
      <c r="C43" s="17">
        <v>0</v>
      </c>
      <c r="D43" s="17">
        <v>-62811156</v>
      </c>
      <c r="E43" s="17">
        <v>49688844</v>
      </c>
      <c r="F43" s="17">
        <v>0</v>
      </c>
      <c r="G43" s="17">
        <v>49688844</v>
      </c>
      <c r="H43" s="17">
        <v>-7406309</v>
      </c>
      <c r="I43" s="17">
        <v>37611150</v>
      </c>
      <c r="J43" s="17">
        <v>12077694</v>
      </c>
      <c r="K43" s="17">
        <v>0</v>
      </c>
      <c r="L43" s="17">
        <v>37611150</v>
      </c>
      <c r="M43" s="17">
        <v>0</v>
      </c>
      <c r="N43" s="18">
        <v>75.693299999999994</v>
      </c>
      <c r="O43" s="17">
        <v>13447000</v>
      </c>
      <c r="P43" s="17">
        <v>37608150</v>
      </c>
      <c r="Q43" s="17">
        <v>3000</v>
      </c>
      <c r="R43" s="18">
        <v>75.687299999999993</v>
      </c>
      <c r="S43" s="17">
        <v>0</v>
      </c>
      <c r="T43" s="17">
        <v>24161150</v>
      </c>
      <c r="U43" s="17">
        <v>13447000</v>
      </c>
    </row>
    <row r="44" spans="1:25">
      <c r="A44" s="16" t="s">
        <v>100</v>
      </c>
      <c r="B44" s="17">
        <v>66500000</v>
      </c>
      <c r="C44" s="17">
        <v>0</v>
      </c>
      <c r="D44" s="17">
        <v>-30000000</v>
      </c>
      <c r="E44" s="17">
        <v>36500000</v>
      </c>
      <c r="F44" s="17">
        <v>0</v>
      </c>
      <c r="G44" s="17">
        <v>36500000</v>
      </c>
      <c r="H44" s="17">
        <v>-213032</v>
      </c>
      <c r="I44" s="17">
        <v>36286968</v>
      </c>
      <c r="J44" s="17">
        <v>213032</v>
      </c>
      <c r="K44" s="17">
        <v>0</v>
      </c>
      <c r="L44" s="17">
        <v>36286968</v>
      </c>
      <c r="M44" s="17">
        <v>0</v>
      </c>
      <c r="N44" s="18">
        <v>99.416399999999996</v>
      </c>
      <c r="O44" s="17">
        <v>1951060</v>
      </c>
      <c r="P44" s="17">
        <v>13752744</v>
      </c>
      <c r="Q44" s="17">
        <v>22534224</v>
      </c>
      <c r="R44" s="18">
        <v>37.678800000000003</v>
      </c>
      <c r="S44" s="17">
        <v>1951060</v>
      </c>
      <c r="T44" s="17">
        <v>13752744</v>
      </c>
      <c r="U44" s="17">
        <v>0</v>
      </c>
    </row>
    <row r="45" spans="1:25">
      <c r="A45" s="16" t="s">
        <v>101</v>
      </c>
      <c r="B45" s="17">
        <v>60000000</v>
      </c>
      <c r="C45" s="17">
        <v>0</v>
      </c>
      <c r="D45" s="17">
        <v>-32000000</v>
      </c>
      <c r="E45" s="17">
        <v>28000000</v>
      </c>
      <c r="F45" s="17">
        <v>0</v>
      </c>
      <c r="G45" s="17">
        <v>28000000</v>
      </c>
      <c r="H45" s="17">
        <v>-4674112</v>
      </c>
      <c r="I45" s="17">
        <v>22364288</v>
      </c>
      <c r="J45" s="17">
        <v>5635712</v>
      </c>
      <c r="K45" s="17">
        <v>1100000</v>
      </c>
      <c r="L45" s="17">
        <v>22364288</v>
      </c>
      <c r="M45" s="17">
        <v>0</v>
      </c>
      <c r="N45" s="18">
        <v>79.872500000000002</v>
      </c>
      <c r="O45" s="17">
        <v>2112871</v>
      </c>
      <c r="P45" s="17">
        <v>16972398</v>
      </c>
      <c r="Q45" s="17">
        <v>5391890</v>
      </c>
      <c r="R45" s="18">
        <v>60.615699999999997</v>
      </c>
      <c r="S45" s="17">
        <v>2112871</v>
      </c>
      <c r="T45" s="17">
        <v>16972398</v>
      </c>
      <c r="U45" s="17">
        <v>0</v>
      </c>
    </row>
    <row r="46" spans="1:25">
      <c r="A46" s="16" t="s">
        <v>102</v>
      </c>
      <c r="B46" s="17">
        <v>30000000</v>
      </c>
      <c r="C46" s="17">
        <v>0</v>
      </c>
      <c r="D46" s="17">
        <v>-15000000</v>
      </c>
      <c r="E46" s="17">
        <v>15000000</v>
      </c>
      <c r="F46" s="17">
        <v>0</v>
      </c>
      <c r="G46" s="17">
        <v>15000000</v>
      </c>
      <c r="H46" s="17">
        <v>-1285121</v>
      </c>
      <c r="I46" s="17">
        <v>8538321</v>
      </c>
      <c r="J46" s="17">
        <v>6461679</v>
      </c>
      <c r="K46" s="17">
        <v>1423680</v>
      </c>
      <c r="L46" s="17">
        <v>8538321</v>
      </c>
      <c r="M46" s="17">
        <v>0</v>
      </c>
      <c r="N46" s="18">
        <v>56.9221</v>
      </c>
      <c r="O46" s="17">
        <v>685480</v>
      </c>
      <c r="P46" s="17">
        <v>7538321</v>
      </c>
      <c r="Q46" s="17">
        <v>1000000</v>
      </c>
      <c r="R46" s="18">
        <v>50.255499999999998</v>
      </c>
      <c r="S46" s="17">
        <v>685480</v>
      </c>
      <c r="T46" s="17">
        <v>7538321</v>
      </c>
      <c r="U46" s="17">
        <v>0</v>
      </c>
    </row>
    <row r="47" spans="1:25">
      <c r="A47" s="16" t="s">
        <v>103</v>
      </c>
      <c r="B47" s="17">
        <v>3000000</v>
      </c>
      <c r="C47" s="17">
        <v>0</v>
      </c>
      <c r="D47" s="17">
        <v>0</v>
      </c>
      <c r="E47" s="17">
        <v>3000000</v>
      </c>
      <c r="F47" s="17">
        <v>0</v>
      </c>
      <c r="G47" s="17">
        <v>3000000</v>
      </c>
      <c r="H47" s="17">
        <v>-1113409</v>
      </c>
      <c r="I47" s="17">
        <v>1520000</v>
      </c>
      <c r="J47" s="17">
        <v>1480000</v>
      </c>
      <c r="K47" s="17">
        <v>0</v>
      </c>
      <c r="L47" s="17">
        <v>1520000</v>
      </c>
      <c r="M47" s="17">
        <v>0</v>
      </c>
      <c r="N47" s="18">
        <v>50.666699999999999</v>
      </c>
      <c r="O47" s="17">
        <v>0</v>
      </c>
      <c r="P47" s="17">
        <v>1244394</v>
      </c>
      <c r="Q47" s="17">
        <v>275606</v>
      </c>
      <c r="R47" s="18">
        <v>41.479799999999997</v>
      </c>
      <c r="S47" s="17">
        <v>0</v>
      </c>
      <c r="T47" s="17">
        <v>1244394</v>
      </c>
      <c r="U47" s="17">
        <v>0</v>
      </c>
    </row>
    <row r="48" spans="1:25">
      <c r="A48" s="16" t="s">
        <v>104</v>
      </c>
      <c r="B48" s="17">
        <v>5150000</v>
      </c>
      <c r="C48" s="17">
        <v>0</v>
      </c>
      <c r="D48" s="17">
        <v>0</v>
      </c>
      <c r="E48" s="17">
        <v>5150000</v>
      </c>
      <c r="F48" s="17">
        <v>0</v>
      </c>
      <c r="G48" s="17">
        <v>5150000</v>
      </c>
      <c r="H48" s="17">
        <v>-308901</v>
      </c>
      <c r="I48" s="17">
        <v>1568155</v>
      </c>
      <c r="J48" s="17">
        <v>3581845</v>
      </c>
      <c r="K48" s="17">
        <v>130000</v>
      </c>
      <c r="L48" s="17">
        <v>1568155</v>
      </c>
      <c r="M48" s="17">
        <v>0</v>
      </c>
      <c r="N48" s="18">
        <v>30.4496</v>
      </c>
      <c r="O48" s="17">
        <v>130000</v>
      </c>
      <c r="P48" s="17">
        <v>1568155</v>
      </c>
      <c r="Q48" s="17">
        <v>0</v>
      </c>
      <c r="R48" s="18">
        <v>30.4496</v>
      </c>
      <c r="S48" s="17">
        <v>130000</v>
      </c>
      <c r="T48" s="17">
        <v>1568155</v>
      </c>
      <c r="U48" s="17">
        <v>0</v>
      </c>
    </row>
    <row r="49" spans="1:21">
      <c r="A49" s="16" t="s">
        <v>105</v>
      </c>
      <c r="B49" s="17">
        <v>8000000</v>
      </c>
      <c r="C49" s="17">
        <v>0</v>
      </c>
      <c r="D49" s="17">
        <v>0</v>
      </c>
      <c r="E49" s="17">
        <v>8000000</v>
      </c>
      <c r="F49" s="17">
        <v>0</v>
      </c>
      <c r="G49" s="17">
        <v>8000000</v>
      </c>
      <c r="H49" s="17">
        <v>-1816859</v>
      </c>
      <c r="I49" s="17">
        <v>4920958</v>
      </c>
      <c r="J49" s="17">
        <v>3079042</v>
      </c>
      <c r="K49" s="17">
        <v>0</v>
      </c>
      <c r="L49" s="17">
        <v>4920958</v>
      </c>
      <c r="M49" s="17">
        <v>0</v>
      </c>
      <c r="N49" s="18">
        <v>61.512</v>
      </c>
      <c r="O49" s="17">
        <v>0</v>
      </c>
      <c r="P49" s="17">
        <v>4920958</v>
      </c>
      <c r="Q49" s="17">
        <v>0</v>
      </c>
      <c r="R49" s="18">
        <v>61.512</v>
      </c>
      <c r="S49" s="17">
        <v>0</v>
      </c>
      <c r="T49" s="17">
        <v>4920958</v>
      </c>
      <c r="U49" s="17">
        <v>0</v>
      </c>
    </row>
    <row r="50" spans="1:21">
      <c r="A50" s="16" t="s">
        <v>106</v>
      </c>
      <c r="B50" s="17">
        <v>3500000</v>
      </c>
      <c r="C50" s="17">
        <v>0</v>
      </c>
      <c r="D50" s="17">
        <v>0</v>
      </c>
      <c r="E50" s="17">
        <v>3500000</v>
      </c>
      <c r="F50" s="17">
        <v>0</v>
      </c>
      <c r="G50" s="17">
        <v>3500000</v>
      </c>
      <c r="H50" s="17">
        <v>-433502</v>
      </c>
      <c r="I50" s="17">
        <v>2638809</v>
      </c>
      <c r="J50" s="17">
        <v>861191</v>
      </c>
      <c r="K50" s="17">
        <v>0</v>
      </c>
      <c r="L50" s="17">
        <v>2638809</v>
      </c>
      <c r="M50" s="17">
        <v>0</v>
      </c>
      <c r="N50" s="18">
        <v>75.394499999999994</v>
      </c>
      <c r="O50" s="17">
        <v>0</v>
      </c>
      <c r="P50" s="17">
        <v>2346394</v>
      </c>
      <c r="Q50" s="17">
        <v>292415</v>
      </c>
      <c r="R50" s="18">
        <v>67.0398</v>
      </c>
      <c r="S50" s="17">
        <v>0</v>
      </c>
      <c r="T50" s="17">
        <v>2346394</v>
      </c>
      <c r="U50" s="17">
        <v>0</v>
      </c>
    </row>
    <row r="51" spans="1:21">
      <c r="A51" s="16" t="s">
        <v>107</v>
      </c>
      <c r="B51" s="17">
        <v>150000000</v>
      </c>
      <c r="C51" s="17">
        <v>0</v>
      </c>
      <c r="D51" s="17">
        <v>-10000000</v>
      </c>
      <c r="E51" s="17">
        <v>140000000</v>
      </c>
      <c r="F51" s="17">
        <v>0</v>
      </c>
      <c r="G51" s="17">
        <v>140000000</v>
      </c>
      <c r="H51" s="17">
        <v>0</v>
      </c>
      <c r="I51" s="17">
        <v>140000000</v>
      </c>
      <c r="J51" s="17">
        <v>0</v>
      </c>
      <c r="K51" s="17">
        <v>0</v>
      </c>
      <c r="L51" s="17">
        <v>140000000</v>
      </c>
      <c r="M51" s="17">
        <v>0</v>
      </c>
      <c r="N51" s="18">
        <v>100</v>
      </c>
      <c r="O51" s="17">
        <v>19474231</v>
      </c>
      <c r="P51" s="17">
        <v>59013443</v>
      </c>
      <c r="Q51" s="17">
        <v>80986557</v>
      </c>
      <c r="R51" s="18">
        <v>42.152500000000003</v>
      </c>
      <c r="S51" s="17">
        <v>19474231</v>
      </c>
      <c r="T51" s="17">
        <v>59013443</v>
      </c>
      <c r="U51" s="17">
        <v>0</v>
      </c>
    </row>
    <row r="52" spans="1:21">
      <c r="A52" s="16" t="s">
        <v>108</v>
      </c>
      <c r="B52" s="17">
        <v>25750000</v>
      </c>
      <c r="C52" s="17">
        <v>0</v>
      </c>
      <c r="D52" s="17">
        <v>1921812</v>
      </c>
      <c r="E52" s="17">
        <v>27671812</v>
      </c>
      <c r="F52" s="17">
        <v>0</v>
      </c>
      <c r="G52" s="17">
        <v>27671812</v>
      </c>
      <c r="H52" s="17">
        <v>0</v>
      </c>
      <c r="I52" s="17">
        <v>27671812</v>
      </c>
      <c r="J52" s="17">
        <v>0</v>
      </c>
      <c r="K52" s="17">
        <v>0</v>
      </c>
      <c r="L52" s="17">
        <v>27671812</v>
      </c>
      <c r="M52" s="17">
        <v>0</v>
      </c>
      <c r="N52" s="18">
        <v>100</v>
      </c>
      <c r="O52" s="17">
        <v>2582830</v>
      </c>
      <c r="P52" s="17">
        <v>27671812</v>
      </c>
      <c r="Q52" s="17">
        <v>0</v>
      </c>
      <c r="R52" s="18">
        <v>100</v>
      </c>
      <c r="S52" s="17">
        <v>2582829</v>
      </c>
      <c r="T52" s="17">
        <v>27671811</v>
      </c>
      <c r="U52" s="17">
        <v>1</v>
      </c>
    </row>
    <row r="53" spans="1:21">
      <c r="A53" s="16" t="s">
        <v>109</v>
      </c>
      <c r="B53" s="17">
        <v>103000000</v>
      </c>
      <c r="C53" s="17">
        <v>0</v>
      </c>
      <c r="D53" s="17">
        <v>77326885</v>
      </c>
      <c r="E53" s="17">
        <v>180326885</v>
      </c>
      <c r="F53" s="17">
        <v>0</v>
      </c>
      <c r="G53" s="17">
        <v>180326885</v>
      </c>
      <c r="H53" s="17">
        <v>-2</v>
      </c>
      <c r="I53" s="17">
        <v>180319544</v>
      </c>
      <c r="J53" s="17">
        <v>7341</v>
      </c>
      <c r="K53" s="17">
        <v>0</v>
      </c>
      <c r="L53" s="17">
        <v>180319544</v>
      </c>
      <c r="M53" s="17">
        <v>0</v>
      </c>
      <c r="N53" s="18">
        <v>99.995900000000006</v>
      </c>
      <c r="O53" s="17">
        <v>15376557</v>
      </c>
      <c r="P53" s="17">
        <v>180319544</v>
      </c>
      <c r="Q53" s="17">
        <v>0</v>
      </c>
      <c r="R53" s="18">
        <v>99.995900000000006</v>
      </c>
      <c r="S53" s="17">
        <v>15376558</v>
      </c>
      <c r="T53" s="17">
        <v>180319545</v>
      </c>
      <c r="U53" s="17">
        <v>-1</v>
      </c>
    </row>
    <row r="54" spans="1:21">
      <c r="A54" s="16" t="s">
        <v>110</v>
      </c>
      <c r="B54" s="17">
        <v>1000000000</v>
      </c>
      <c r="C54" s="17">
        <v>0</v>
      </c>
      <c r="D54" s="17">
        <v>41461158</v>
      </c>
      <c r="E54" s="17">
        <v>1041461158</v>
      </c>
      <c r="F54" s="17">
        <v>0</v>
      </c>
      <c r="G54" s="17">
        <v>1041461158</v>
      </c>
      <c r="H54" s="17">
        <v>-54927792</v>
      </c>
      <c r="I54" s="17">
        <v>986329435</v>
      </c>
      <c r="J54" s="17">
        <v>55131723</v>
      </c>
      <c r="K54" s="17">
        <v>0</v>
      </c>
      <c r="L54" s="17">
        <v>986329435</v>
      </c>
      <c r="M54" s="17">
        <v>0</v>
      </c>
      <c r="N54" s="18">
        <v>94.706299999999999</v>
      </c>
      <c r="O54" s="17">
        <v>748544611</v>
      </c>
      <c r="P54" s="17">
        <v>986329435</v>
      </c>
      <c r="Q54" s="17">
        <v>0</v>
      </c>
      <c r="R54" s="18">
        <v>94.706299999999999</v>
      </c>
      <c r="S54" s="17">
        <v>748544611</v>
      </c>
      <c r="T54" s="17">
        <v>986329435</v>
      </c>
      <c r="U54" s="17">
        <v>0</v>
      </c>
    </row>
    <row r="55" spans="1:21">
      <c r="A55" s="16" t="s">
        <v>111</v>
      </c>
      <c r="B55" s="17">
        <v>7210000</v>
      </c>
      <c r="C55" s="17">
        <v>0</v>
      </c>
      <c r="D55" s="17">
        <v>-662601</v>
      </c>
      <c r="E55" s="17">
        <v>6547399</v>
      </c>
      <c r="F55" s="17">
        <v>0</v>
      </c>
      <c r="G55" s="17">
        <v>6547399</v>
      </c>
      <c r="H55" s="17">
        <v>0</v>
      </c>
      <c r="I55" s="17">
        <v>5612274</v>
      </c>
      <c r="J55" s="17">
        <v>935125</v>
      </c>
      <c r="K55" s="17">
        <v>0</v>
      </c>
      <c r="L55" s="17">
        <v>5612274</v>
      </c>
      <c r="M55" s="17">
        <v>0</v>
      </c>
      <c r="N55" s="18">
        <v>85.717600000000004</v>
      </c>
      <c r="O55" s="17">
        <v>0</v>
      </c>
      <c r="P55" s="17">
        <v>622774</v>
      </c>
      <c r="Q55" s="17">
        <v>4989500</v>
      </c>
      <c r="R55" s="18">
        <v>9.5117999999999991</v>
      </c>
      <c r="S55" s="17">
        <v>0</v>
      </c>
      <c r="T55" s="17">
        <v>622774</v>
      </c>
      <c r="U55" s="17">
        <v>0</v>
      </c>
    </row>
    <row r="56" spans="1:21">
      <c r="A56" s="16" t="s">
        <v>112</v>
      </c>
      <c r="B56" s="17">
        <v>200000</v>
      </c>
      <c r="C56" s="17">
        <v>0</v>
      </c>
      <c r="D56" s="17">
        <v>0</v>
      </c>
      <c r="E56" s="17">
        <v>200000</v>
      </c>
      <c r="F56" s="17">
        <v>0</v>
      </c>
      <c r="G56" s="17">
        <v>200000</v>
      </c>
      <c r="H56" s="17">
        <v>37334</v>
      </c>
      <c r="I56" s="17">
        <v>174832</v>
      </c>
      <c r="J56" s="17">
        <v>25168</v>
      </c>
      <c r="K56" s="17">
        <v>37334</v>
      </c>
      <c r="L56" s="17">
        <v>174832</v>
      </c>
      <c r="M56" s="17">
        <v>0</v>
      </c>
      <c r="N56" s="18">
        <v>87.415999999999997</v>
      </c>
      <c r="O56" s="17">
        <v>37334</v>
      </c>
      <c r="P56" s="17">
        <v>174832</v>
      </c>
      <c r="Q56" s="17">
        <v>0</v>
      </c>
      <c r="R56" s="18">
        <v>87.415999999999997</v>
      </c>
      <c r="S56" s="17">
        <v>11943</v>
      </c>
      <c r="T56" s="17">
        <v>149439</v>
      </c>
      <c r="U56" s="17">
        <v>25393</v>
      </c>
    </row>
    <row r="57" spans="1:21">
      <c r="A57" s="16" t="s">
        <v>113</v>
      </c>
      <c r="B57" s="17">
        <v>206000000</v>
      </c>
      <c r="C57" s="17">
        <v>0</v>
      </c>
      <c r="D57" s="17">
        <v>-33483381</v>
      </c>
      <c r="E57" s="17">
        <v>172516619</v>
      </c>
      <c r="F57" s="17">
        <v>0</v>
      </c>
      <c r="G57" s="17">
        <v>172516619</v>
      </c>
      <c r="H57" s="17">
        <v>-10760000</v>
      </c>
      <c r="I57" s="17">
        <v>161716619</v>
      </c>
      <c r="J57" s="17">
        <v>10800000</v>
      </c>
      <c r="K57" s="17">
        <v>0</v>
      </c>
      <c r="L57" s="17">
        <v>161716619</v>
      </c>
      <c r="M57" s="17">
        <v>0</v>
      </c>
      <c r="N57" s="18">
        <v>93.739699999999999</v>
      </c>
      <c r="O57" s="17">
        <v>8494938</v>
      </c>
      <c r="P57" s="17">
        <v>155241811</v>
      </c>
      <c r="Q57" s="17">
        <v>6474808</v>
      </c>
      <c r="R57" s="18">
        <v>89.986599999999996</v>
      </c>
      <c r="S57" s="17">
        <v>8494938</v>
      </c>
      <c r="T57" s="17">
        <v>155241811</v>
      </c>
      <c r="U57" s="17">
        <v>0</v>
      </c>
    </row>
    <row r="58" spans="1:21">
      <c r="A58" s="16" t="s">
        <v>114</v>
      </c>
      <c r="B58" s="17">
        <v>422300000</v>
      </c>
      <c r="C58" s="17">
        <v>0</v>
      </c>
      <c r="D58" s="17">
        <v>-103296044</v>
      </c>
      <c r="E58" s="17">
        <v>319003956</v>
      </c>
      <c r="F58" s="17">
        <v>0</v>
      </c>
      <c r="G58" s="17">
        <v>319003956</v>
      </c>
      <c r="H58" s="17">
        <v>0</v>
      </c>
      <c r="I58" s="17">
        <v>319003956</v>
      </c>
      <c r="J58" s="17">
        <v>0</v>
      </c>
      <c r="K58" s="17">
        <v>0</v>
      </c>
      <c r="L58" s="17">
        <v>319003956</v>
      </c>
      <c r="M58" s="17">
        <v>0</v>
      </c>
      <c r="N58" s="18">
        <v>100</v>
      </c>
      <c r="O58" s="17">
        <v>26583662</v>
      </c>
      <c r="P58" s="17">
        <v>294192534</v>
      </c>
      <c r="Q58" s="17">
        <v>24811422</v>
      </c>
      <c r="R58" s="18">
        <v>92.222200000000001</v>
      </c>
      <c r="S58" s="17">
        <v>26583662</v>
      </c>
      <c r="T58" s="17">
        <v>294192534</v>
      </c>
      <c r="U58" s="17">
        <v>0</v>
      </c>
    </row>
    <row r="59" spans="1:21">
      <c r="A59" s="16" t="s">
        <v>115</v>
      </c>
      <c r="B59" s="17">
        <v>15000000</v>
      </c>
      <c r="C59" s="17">
        <v>0</v>
      </c>
      <c r="D59" s="17">
        <v>0</v>
      </c>
      <c r="E59" s="17">
        <v>15000000</v>
      </c>
      <c r="F59" s="17">
        <v>0</v>
      </c>
      <c r="G59" s="17">
        <v>15000000</v>
      </c>
      <c r="H59" s="17">
        <v>-1398266</v>
      </c>
      <c r="I59" s="17">
        <v>1235143</v>
      </c>
      <c r="J59" s="17">
        <v>13764857</v>
      </c>
      <c r="K59" s="17">
        <v>242000</v>
      </c>
      <c r="L59" s="17">
        <v>1235143</v>
      </c>
      <c r="M59" s="17">
        <v>0</v>
      </c>
      <c r="N59" s="18">
        <v>8.2342999999999993</v>
      </c>
      <c r="O59" s="17">
        <v>257900</v>
      </c>
      <c r="P59" s="17">
        <v>1235143</v>
      </c>
      <c r="Q59" s="17">
        <v>0</v>
      </c>
      <c r="R59" s="18">
        <v>8.2342999999999993</v>
      </c>
      <c r="S59" s="17">
        <v>257900</v>
      </c>
      <c r="T59" s="17">
        <v>1235143</v>
      </c>
      <c r="U59" s="17">
        <v>0</v>
      </c>
    </row>
    <row r="60" spans="1:21">
      <c r="A60" s="16" t="s">
        <v>116</v>
      </c>
      <c r="B60" s="17">
        <v>1000000000</v>
      </c>
      <c r="C60" s="17">
        <v>0</v>
      </c>
      <c r="D60" s="17">
        <v>0</v>
      </c>
      <c r="E60" s="17">
        <v>1000000000</v>
      </c>
      <c r="F60" s="17">
        <v>0</v>
      </c>
      <c r="G60" s="17">
        <v>1000000000</v>
      </c>
      <c r="H60" s="17">
        <v>142324000</v>
      </c>
      <c r="I60" s="17">
        <v>683590222</v>
      </c>
      <c r="J60" s="17">
        <v>316409778</v>
      </c>
      <c r="K60" s="17">
        <v>142324000</v>
      </c>
      <c r="L60" s="17">
        <v>683590222</v>
      </c>
      <c r="M60" s="17">
        <v>0</v>
      </c>
      <c r="N60" s="18">
        <v>68.358999999999995</v>
      </c>
      <c r="O60" s="17">
        <v>0</v>
      </c>
      <c r="P60" s="17">
        <v>541266222</v>
      </c>
      <c r="Q60" s="17">
        <v>142324000</v>
      </c>
      <c r="R60" s="18">
        <v>54.126600000000003</v>
      </c>
      <c r="S60" s="17">
        <v>0</v>
      </c>
      <c r="T60" s="17">
        <v>541266222</v>
      </c>
      <c r="U60" s="17">
        <v>0</v>
      </c>
    </row>
    <row r="61" spans="1:21">
      <c r="A61" s="16" t="s">
        <v>117</v>
      </c>
      <c r="B61" s="17">
        <v>1500000000</v>
      </c>
      <c r="C61" s="17">
        <v>0</v>
      </c>
      <c r="D61" s="17">
        <v>-130000000</v>
      </c>
      <c r="E61" s="17">
        <v>1370000000</v>
      </c>
      <c r="F61" s="17">
        <v>0</v>
      </c>
      <c r="G61" s="17">
        <v>1370000000</v>
      </c>
      <c r="H61" s="17">
        <v>-2345838</v>
      </c>
      <c r="I61" s="17">
        <v>975068372</v>
      </c>
      <c r="J61" s="17">
        <v>394931628</v>
      </c>
      <c r="K61" s="17">
        <v>10472</v>
      </c>
      <c r="L61" s="17">
        <v>975068372</v>
      </c>
      <c r="M61" s="17">
        <v>0</v>
      </c>
      <c r="N61" s="18">
        <v>71.172899999999998</v>
      </c>
      <c r="O61" s="17">
        <v>15010472</v>
      </c>
      <c r="P61" s="17">
        <v>117177139</v>
      </c>
      <c r="Q61" s="17">
        <v>857891233</v>
      </c>
      <c r="R61" s="18">
        <v>8.5531000000000006</v>
      </c>
      <c r="S61" s="17">
        <v>10472</v>
      </c>
      <c r="T61" s="17">
        <v>102177139</v>
      </c>
      <c r="U61" s="17">
        <v>15000000</v>
      </c>
    </row>
    <row r="62" spans="1:21">
      <c r="A62" s="16" t="s">
        <v>118</v>
      </c>
      <c r="B62" s="17">
        <v>0</v>
      </c>
      <c r="C62" s="17">
        <v>0</v>
      </c>
      <c r="D62" s="17">
        <v>455000000</v>
      </c>
      <c r="E62" s="17">
        <v>455000000</v>
      </c>
      <c r="F62" s="17">
        <v>0</v>
      </c>
      <c r="G62" s="17">
        <v>455000000</v>
      </c>
      <c r="H62" s="17">
        <v>0</v>
      </c>
      <c r="I62" s="17">
        <v>455000000</v>
      </c>
      <c r="J62" s="17">
        <v>0</v>
      </c>
      <c r="K62" s="17">
        <v>0</v>
      </c>
      <c r="L62" s="17">
        <v>455000000</v>
      </c>
      <c r="M62" s="17">
        <v>0</v>
      </c>
      <c r="N62" s="18">
        <v>100</v>
      </c>
      <c r="O62" s="17">
        <v>0</v>
      </c>
      <c r="P62" s="17">
        <v>455000000</v>
      </c>
      <c r="Q62" s="17">
        <v>0</v>
      </c>
      <c r="R62" s="18">
        <v>100</v>
      </c>
      <c r="S62" s="17">
        <v>0</v>
      </c>
      <c r="T62" s="17">
        <v>455000000</v>
      </c>
      <c r="U62" s="17">
        <v>0</v>
      </c>
    </row>
    <row r="63" spans="1:21">
      <c r="A63" s="16" t="s">
        <v>119</v>
      </c>
      <c r="B63" s="17">
        <v>10000000</v>
      </c>
      <c r="C63" s="17">
        <v>0</v>
      </c>
      <c r="D63" s="17">
        <v>0</v>
      </c>
      <c r="E63" s="17">
        <v>10000000</v>
      </c>
      <c r="F63" s="17">
        <v>0</v>
      </c>
      <c r="G63" s="17">
        <v>10000000</v>
      </c>
      <c r="H63" s="17">
        <v>-557804</v>
      </c>
      <c r="I63" s="17">
        <v>320000</v>
      </c>
      <c r="J63" s="17">
        <v>9680000</v>
      </c>
      <c r="K63" s="17">
        <v>0</v>
      </c>
      <c r="L63" s="17">
        <v>320000</v>
      </c>
      <c r="M63" s="17">
        <v>0</v>
      </c>
      <c r="N63" s="18">
        <v>3.2</v>
      </c>
      <c r="O63" s="17">
        <v>320000</v>
      </c>
      <c r="P63" s="17">
        <v>320000</v>
      </c>
      <c r="Q63" s="17">
        <v>0</v>
      </c>
      <c r="R63" s="18">
        <v>3.2</v>
      </c>
      <c r="S63" s="17">
        <v>320000</v>
      </c>
      <c r="T63" s="17">
        <v>320000</v>
      </c>
      <c r="U63" s="17">
        <v>0</v>
      </c>
    </row>
    <row r="64" spans="1:21">
      <c r="A64" s="16" t="s">
        <v>120</v>
      </c>
      <c r="B64" s="17">
        <v>1159600000</v>
      </c>
      <c r="C64" s="17">
        <v>0</v>
      </c>
      <c r="D64" s="17">
        <v>-350000000</v>
      </c>
      <c r="E64" s="17">
        <v>809600000</v>
      </c>
      <c r="F64" s="17">
        <v>0</v>
      </c>
      <c r="G64" s="17">
        <v>809600000</v>
      </c>
      <c r="H64" s="17">
        <v>-8418467</v>
      </c>
      <c r="I64" s="17">
        <v>642268357</v>
      </c>
      <c r="J64" s="17">
        <v>167331643</v>
      </c>
      <c r="K64" s="17">
        <v>200000000</v>
      </c>
      <c r="L64" s="17">
        <v>642268357</v>
      </c>
      <c r="M64" s="17">
        <v>0</v>
      </c>
      <c r="N64" s="18">
        <v>79.331599999999995</v>
      </c>
      <c r="O64" s="17">
        <v>73317452</v>
      </c>
      <c r="P64" s="17">
        <v>323077451</v>
      </c>
      <c r="Q64" s="17">
        <v>319190906</v>
      </c>
      <c r="R64" s="18">
        <v>39.905799999999999</v>
      </c>
      <c r="S64" s="17">
        <v>28045733</v>
      </c>
      <c r="T64" s="17">
        <v>277805732</v>
      </c>
      <c r="U64" s="17">
        <v>45271719</v>
      </c>
    </row>
    <row r="65" spans="1:21">
      <c r="A65" s="16" t="s">
        <v>121</v>
      </c>
      <c r="B65" s="17">
        <v>80000000</v>
      </c>
      <c r="C65" s="17">
        <v>0</v>
      </c>
      <c r="D65" s="17">
        <v>0</v>
      </c>
      <c r="E65" s="17">
        <v>80000000</v>
      </c>
      <c r="F65" s="17">
        <v>0</v>
      </c>
      <c r="G65" s="17">
        <v>80000000</v>
      </c>
      <c r="H65" s="17">
        <v>-48323637</v>
      </c>
      <c r="I65" s="17">
        <v>31676363</v>
      </c>
      <c r="J65" s="17">
        <v>48323637</v>
      </c>
      <c r="K65" s="17">
        <v>982616</v>
      </c>
      <c r="L65" s="17">
        <v>31676363</v>
      </c>
      <c r="M65" s="17">
        <v>0</v>
      </c>
      <c r="N65" s="18">
        <v>39.595500000000001</v>
      </c>
      <c r="O65" s="17">
        <v>8269796</v>
      </c>
      <c r="P65" s="17">
        <v>30172136</v>
      </c>
      <c r="Q65" s="17">
        <v>1504227</v>
      </c>
      <c r="R65" s="18">
        <v>37.715200000000003</v>
      </c>
      <c r="S65" s="17">
        <v>7287180</v>
      </c>
      <c r="T65" s="17">
        <v>29189520</v>
      </c>
      <c r="U65" s="17">
        <v>982616</v>
      </c>
    </row>
    <row r="66" spans="1:21">
      <c r="A66" s="16" t="s">
        <v>122</v>
      </c>
      <c r="B66" s="17">
        <v>41200000</v>
      </c>
      <c r="C66" s="17">
        <v>0</v>
      </c>
      <c r="D66" s="17">
        <v>0</v>
      </c>
      <c r="E66" s="17">
        <v>41200000</v>
      </c>
      <c r="F66" s="17">
        <v>0</v>
      </c>
      <c r="G66" s="17">
        <v>41200000</v>
      </c>
      <c r="H66" s="17">
        <v>0</v>
      </c>
      <c r="I66" s="17">
        <v>25000000</v>
      </c>
      <c r="J66" s="17">
        <v>16200000</v>
      </c>
      <c r="K66" s="17">
        <v>0</v>
      </c>
      <c r="L66" s="17">
        <v>25000000</v>
      </c>
      <c r="M66" s="17">
        <v>0</v>
      </c>
      <c r="N66" s="18">
        <v>60.679600000000001</v>
      </c>
      <c r="O66" s="17">
        <v>1692757</v>
      </c>
      <c r="P66" s="17">
        <v>7203284</v>
      </c>
      <c r="Q66" s="17">
        <v>17796716</v>
      </c>
      <c r="R66" s="18">
        <v>17.483699999999999</v>
      </c>
      <c r="S66" s="17">
        <v>1692757</v>
      </c>
      <c r="T66" s="17">
        <v>7203284</v>
      </c>
      <c r="U66" s="17">
        <v>0</v>
      </c>
    </row>
    <row r="67" spans="1:21">
      <c r="A67" s="16" t="s">
        <v>123</v>
      </c>
      <c r="B67" s="17">
        <v>18000000</v>
      </c>
      <c r="C67" s="17">
        <v>0</v>
      </c>
      <c r="D67" s="17">
        <v>-12000000</v>
      </c>
      <c r="E67" s="17">
        <v>6000000</v>
      </c>
      <c r="F67" s="17">
        <v>0</v>
      </c>
      <c r="G67" s="17">
        <v>6000000</v>
      </c>
      <c r="H67" s="17">
        <v>-505044</v>
      </c>
      <c r="I67" s="17">
        <v>4696580</v>
      </c>
      <c r="J67" s="17">
        <v>1303420</v>
      </c>
      <c r="K67" s="17">
        <v>1696580</v>
      </c>
      <c r="L67" s="17">
        <v>4696580</v>
      </c>
      <c r="M67" s="17">
        <v>0</v>
      </c>
      <c r="N67" s="18">
        <v>78.276300000000006</v>
      </c>
      <c r="O67" s="17">
        <v>1696580</v>
      </c>
      <c r="P67" s="17">
        <v>2949522</v>
      </c>
      <c r="Q67" s="17">
        <v>1747058</v>
      </c>
      <c r="R67" s="18">
        <v>49.158700000000003</v>
      </c>
      <c r="S67" s="17">
        <v>0</v>
      </c>
      <c r="T67" s="17">
        <v>1252942</v>
      </c>
      <c r="U67" s="17">
        <v>1696580</v>
      </c>
    </row>
    <row r="68" spans="1:21">
      <c r="A68" s="16" t="s">
        <v>124</v>
      </c>
      <c r="B68" s="17">
        <v>800000000</v>
      </c>
      <c r="C68" s="17">
        <v>0</v>
      </c>
      <c r="D68" s="17">
        <v>0</v>
      </c>
      <c r="E68" s="17">
        <v>800000000</v>
      </c>
      <c r="F68" s="17">
        <v>0</v>
      </c>
      <c r="G68" s="17">
        <v>800000000</v>
      </c>
      <c r="H68" s="17">
        <v>-93506800</v>
      </c>
      <c r="I68" s="17">
        <v>701624795</v>
      </c>
      <c r="J68" s="17">
        <v>98375205</v>
      </c>
      <c r="K68" s="17">
        <v>0</v>
      </c>
      <c r="L68" s="17">
        <v>701624795</v>
      </c>
      <c r="M68" s="17">
        <v>0</v>
      </c>
      <c r="N68" s="18">
        <v>87.703100000000006</v>
      </c>
      <c r="O68" s="17">
        <v>164361962</v>
      </c>
      <c r="P68" s="17">
        <v>432297421</v>
      </c>
      <c r="Q68" s="17">
        <v>269327374</v>
      </c>
      <c r="R68" s="18">
        <v>54.037199999999999</v>
      </c>
      <c r="S68" s="17">
        <v>164361962</v>
      </c>
      <c r="T68" s="17">
        <v>432297417</v>
      </c>
      <c r="U68" s="17">
        <v>4</v>
      </c>
    </row>
    <row r="69" spans="1:21">
      <c r="A69" s="16" t="s">
        <v>125</v>
      </c>
      <c r="B69" s="17">
        <v>430000000</v>
      </c>
      <c r="C69" s="17">
        <v>0</v>
      </c>
      <c r="D69" s="17">
        <v>0</v>
      </c>
      <c r="E69" s="17">
        <v>430000000</v>
      </c>
      <c r="F69" s="17">
        <v>0</v>
      </c>
      <c r="G69" s="17">
        <v>430000000</v>
      </c>
      <c r="H69" s="17">
        <v>-16000</v>
      </c>
      <c r="I69" s="17">
        <v>429983469</v>
      </c>
      <c r="J69" s="17">
        <v>16531</v>
      </c>
      <c r="K69" s="17">
        <v>0</v>
      </c>
      <c r="L69" s="17">
        <v>429983469</v>
      </c>
      <c r="M69" s="17">
        <v>0</v>
      </c>
      <c r="N69" s="18">
        <v>99.996200000000002</v>
      </c>
      <c r="O69" s="17">
        <v>70679686</v>
      </c>
      <c r="P69" s="17">
        <v>324140678</v>
      </c>
      <c r="Q69" s="17">
        <v>105842791</v>
      </c>
      <c r="R69" s="18">
        <v>75.381600000000006</v>
      </c>
      <c r="S69" s="17">
        <v>70679686</v>
      </c>
      <c r="T69" s="17">
        <v>324140678</v>
      </c>
      <c r="U69" s="17">
        <v>0</v>
      </c>
    </row>
    <row r="70" spans="1:21">
      <c r="A70" s="16" t="s">
        <v>126</v>
      </c>
      <c r="B70" s="17">
        <v>40000000</v>
      </c>
      <c r="C70" s="17">
        <v>0</v>
      </c>
      <c r="D70" s="17">
        <v>0</v>
      </c>
      <c r="E70" s="17">
        <v>40000000</v>
      </c>
      <c r="F70" s="17">
        <v>0</v>
      </c>
      <c r="G70" s="17">
        <v>40000000</v>
      </c>
      <c r="H70" s="17">
        <v>-3236113</v>
      </c>
      <c r="I70" s="17">
        <v>36314000</v>
      </c>
      <c r="J70" s="17">
        <v>3686000</v>
      </c>
      <c r="K70" s="17">
        <v>25600000</v>
      </c>
      <c r="L70" s="17">
        <v>36314000</v>
      </c>
      <c r="M70" s="17">
        <v>0</v>
      </c>
      <c r="N70" s="18">
        <v>90.784999999999997</v>
      </c>
      <c r="O70" s="17">
        <v>1312397</v>
      </c>
      <c r="P70" s="17">
        <v>10620461</v>
      </c>
      <c r="Q70" s="17">
        <v>25693539</v>
      </c>
      <c r="R70" s="18">
        <v>26.551200000000001</v>
      </c>
      <c r="S70" s="17">
        <v>0</v>
      </c>
      <c r="T70" s="17">
        <v>9308064</v>
      </c>
      <c r="U70" s="17">
        <v>1312397</v>
      </c>
    </row>
    <row r="71" spans="1:21">
      <c r="A71" s="16" t="s">
        <v>127</v>
      </c>
      <c r="B71" s="17">
        <v>50000000</v>
      </c>
      <c r="C71" s="17">
        <v>0</v>
      </c>
      <c r="D71" s="17">
        <v>-14563873</v>
      </c>
      <c r="E71" s="17">
        <v>35436127</v>
      </c>
      <c r="F71" s="17">
        <v>0</v>
      </c>
      <c r="G71" s="17">
        <v>35436127</v>
      </c>
      <c r="H71" s="17">
        <v>0</v>
      </c>
      <c r="I71" s="17">
        <v>0</v>
      </c>
      <c r="J71" s="17">
        <v>35436127</v>
      </c>
      <c r="K71" s="17">
        <v>0</v>
      </c>
      <c r="L71" s="17">
        <v>0</v>
      </c>
      <c r="M71" s="17">
        <v>0</v>
      </c>
      <c r="N71" s="18">
        <v>0</v>
      </c>
      <c r="O71" s="17">
        <v>0</v>
      </c>
      <c r="P71" s="17">
        <v>0</v>
      </c>
      <c r="Q71" s="17">
        <v>0</v>
      </c>
      <c r="R71" s="18">
        <v>0</v>
      </c>
      <c r="S71" s="17">
        <v>0</v>
      </c>
      <c r="T71" s="17">
        <v>0</v>
      </c>
      <c r="U71" s="17">
        <v>0</v>
      </c>
    </row>
    <row r="72" spans="1:21">
      <c r="A72" s="16" t="s">
        <v>128</v>
      </c>
      <c r="B72" s="17">
        <v>0</v>
      </c>
      <c r="C72" s="17">
        <v>0</v>
      </c>
      <c r="D72" s="17">
        <v>5000000</v>
      </c>
      <c r="E72" s="17">
        <v>5000000</v>
      </c>
      <c r="F72" s="17">
        <v>0</v>
      </c>
      <c r="G72" s="17">
        <v>5000000</v>
      </c>
      <c r="H72" s="17">
        <v>0</v>
      </c>
      <c r="I72" s="17">
        <v>0</v>
      </c>
      <c r="J72" s="17">
        <v>5000000</v>
      </c>
      <c r="K72" s="17">
        <v>0</v>
      </c>
      <c r="L72" s="17">
        <v>0</v>
      </c>
      <c r="M72" s="17">
        <v>0</v>
      </c>
      <c r="N72" s="18">
        <v>0</v>
      </c>
      <c r="O72" s="17">
        <v>0</v>
      </c>
      <c r="P72" s="17">
        <v>0</v>
      </c>
      <c r="Q72" s="17">
        <v>0</v>
      </c>
      <c r="R72" s="18">
        <v>0</v>
      </c>
      <c r="S72" s="17">
        <v>0</v>
      </c>
      <c r="T72" s="17">
        <v>0</v>
      </c>
      <c r="U72" s="17">
        <v>0</v>
      </c>
    </row>
    <row r="73" spans="1:21">
      <c r="A73" s="16" t="s">
        <v>129</v>
      </c>
      <c r="B73" s="17">
        <v>495000000</v>
      </c>
      <c r="C73" s="17">
        <v>0</v>
      </c>
      <c r="D73" s="17">
        <v>-200000000</v>
      </c>
      <c r="E73" s="17">
        <v>295000000</v>
      </c>
      <c r="F73" s="17">
        <v>0</v>
      </c>
      <c r="G73" s="17">
        <v>295000000</v>
      </c>
      <c r="H73" s="17">
        <v>-56230570</v>
      </c>
      <c r="I73" s="17">
        <v>0</v>
      </c>
      <c r="J73" s="17">
        <v>295000000</v>
      </c>
      <c r="K73" s="17">
        <v>0</v>
      </c>
      <c r="L73" s="17">
        <v>0</v>
      </c>
      <c r="M73" s="17">
        <v>0</v>
      </c>
      <c r="N73" s="18">
        <v>0</v>
      </c>
      <c r="O73" s="17">
        <v>0</v>
      </c>
      <c r="P73" s="17">
        <v>0</v>
      </c>
      <c r="Q73" s="17">
        <v>0</v>
      </c>
      <c r="R73" s="18">
        <v>0</v>
      </c>
      <c r="S73" s="17">
        <v>0</v>
      </c>
      <c r="T73" s="17">
        <v>0</v>
      </c>
      <c r="U73" s="17">
        <v>0</v>
      </c>
    </row>
    <row r="74" spans="1:21">
      <c r="A74" s="16" t="s">
        <v>130</v>
      </c>
      <c r="B74" s="17">
        <v>15000000</v>
      </c>
      <c r="C74" s="17">
        <v>0</v>
      </c>
      <c r="D74" s="17">
        <v>-10000000</v>
      </c>
      <c r="E74" s="17">
        <v>5000000</v>
      </c>
      <c r="F74" s="17">
        <v>0</v>
      </c>
      <c r="G74" s="17">
        <v>5000000</v>
      </c>
      <c r="H74" s="17">
        <v>-450354</v>
      </c>
      <c r="I74" s="17">
        <v>2183055</v>
      </c>
      <c r="J74" s="17">
        <v>2816945</v>
      </c>
      <c r="K74" s="17">
        <v>199900</v>
      </c>
      <c r="L74" s="17">
        <v>2183055</v>
      </c>
      <c r="M74" s="17">
        <v>0</v>
      </c>
      <c r="N74" s="18">
        <v>43.661099999999998</v>
      </c>
      <c r="O74" s="17">
        <v>1027955</v>
      </c>
      <c r="P74" s="17">
        <v>2183055</v>
      </c>
      <c r="Q74" s="17">
        <v>0</v>
      </c>
      <c r="R74" s="18">
        <v>43.661099999999998</v>
      </c>
      <c r="S74" s="17">
        <v>1027955</v>
      </c>
      <c r="T74" s="17">
        <v>2183055</v>
      </c>
      <c r="U74" s="17">
        <v>0</v>
      </c>
    </row>
    <row r="75" spans="1:21">
      <c r="A75" s="16" t="s">
        <v>131</v>
      </c>
      <c r="B75" s="17">
        <v>125000000</v>
      </c>
      <c r="C75" s="17">
        <v>0</v>
      </c>
      <c r="D75" s="17">
        <v>0</v>
      </c>
      <c r="E75" s="17">
        <v>125000000</v>
      </c>
      <c r="F75" s="17">
        <v>0</v>
      </c>
      <c r="G75" s="17">
        <v>125000000</v>
      </c>
      <c r="H75" s="17">
        <v>-283539</v>
      </c>
      <c r="I75" s="17">
        <v>124716461</v>
      </c>
      <c r="J75" s="17">
        <v>283539</v>
      </c>
      <c r="K75" s="17">
        <v>991063</v>
      </c>
      <c r="L75" s="17">
        <v>124716461</v>
      </c>
      <c r="M75" s="17">
        <v>0</v>
      </c>
      <c r="N75" s="18">
        <v>99.773200000000003</v>
      </c>
      <c r="O75" s="17">
        <v>13151903</v>
      </c>
      <c r="P75" s="17">
        <v>124540958</v>
      </c>
      <c r="Q75" s="17">
        <v>175503</v>
      </c>
      <c r="R75" s="18">
        <v>99.632800000000003</v>
      </c>
      <c r="S75" s="17">
        <v>12160840</v>
      </c>
      <c r="T75" s="17">
        <v>123549895</v>
      </c>
      <c r="U75" s="17">
        <v>991063</v>
      </c>
    </row>
    <row r="76" spans="1:21">
      <c r="A76" s="16" t="s">
        <v>132</v>
      </c>
      <c r="B76" s="17">
        <v>50000000</v>
      </c>
      <c r="C76" s="17">
        <v>0</v>
      </c>
      <c r="D76" s="17">
        <v>0</v>
      </c>
      <c r="E76" s="17">
        <v>50000000</v>
      </c>
      <c r="F76" s="17">
        <v>0</v>
      </c>
      <c r="G76" s="17">
        <v>50000000</v>
      </c>
      <c r="H76" s="17">
        <v>0</v>
      </c>
      <c r="I76" s="17">
        <v>50000000</v>
      </c>
      <c r="J76" s="17">
        <v>0</v>
      </c>
      <c r="K76" s="17">
        <v>0</v>
      </c>
      <c r="L76" s="17">
        <v>50000000</v>
      </c>
      <c r="M76" s="17">
        <v>0</v>
      </c>
      <c r="N76" s="18">
        <v>100</v>
      </c>
      <c r="O76" s="17">
        <v>4813570</v>
      </c>
      <c r="P76" s="17">
        <v>34484930</v>
      </c>
      <c r="Q76" s="17">
        <v>15515070</v>
      </c>
      <c r="R76" s="18">
        <v>68.969899999999996</v>
      </c>
      <c r="S76" s="17">
        <v>4813570</v>
      </c>
      <c r="T76" s="17">
        <v>34484930</v>
      </c>
      <c r="U76" s="17">
        <v>0</v>
      </c>
    </row>
    <row r="77" spans="1:21">
      <c r="A77" s="16" t="s">
        <v>133</v>
      </c>
      <c r="B77" s="17">
        <v>18000000</v>
      </c>
      <c r="C77" s="17">
        <v>0</v>
      </c>
      <c r="D77" s="17">
        <v>0</v>
      </c>
      <c r="E77" s="17">
        <v>18000000</v>
      </c>
      <c r="F77" s="17">
        <v>0</v>
      </c>
      <c r="G77" s="17">
        <v>18000000</v>
      </c>
      <c r="H77" s="17">
        <v>0</v>
      </c>
      <c r="I77" s="17">
        <v>18000000</v>
      </c>
      <c r="J77" s="17">
        <v>0</v>
      </c>
      <c r="K77" s="17">
        <v>0</v>
      </c>
      <c r="L77" s="17">
        <v>18000000</v>
      </c>
      <c r="M77" s="17">
        <v>0</v>
      </c>
      <c r="N77" s="18">
        <v>100</v>
      </c>
      <c r="O77" s="17">
        <v>0</v>
      </c>
      <c r="P77" s="17">
        <v>8910540</v>
      </c>
      <c r="Q77" s="17">
        <v>9089460</v>
      </c>
      <c r="R77" s="18">
        <v>49.503</v>
      </c>
      <c r="S77" s="17">
        <v>0</v>
      </c>
      <c r="T77" s="17">
        <v>8910540</v>
      </c>
      <c r="U77" s="17">
        <v>0</v>
      </c>
    </row>
    <row r="78" spans="1:21">
      <c r="A78" s="16" t="s">
        <v>134</v>
      </c>
      <c r="B78" s="17">
        <v>2000000</v>
      </c>
      <c r="C78" s="17">
        <v>0</v>
      </c>
      <c r="D78" s="17">
        <v>0</v>
      </c>
      <c r="E78" s="17">
        <v>2000000</v>
      </c>
      <c r="F78" s="17">
        <v>0</v>
      </c>
      <c r="G78" s="17">
        <v>2000000</v>
      </c>
      <c r="H78" s="17">
        <v>0</v>
      </c>
      <c r="I78" s="17">
        <v>2000000</v>
      </c>
      <c r="J78" s="17">
        <v>0</v>
      </c>
      <c r="K78" s="17">
        <v>0</v>
      </c>
      <c r="L78" s="17">
        <v>2000000</v>
      </c>
      <c r="M78" s="17">
        <v>0</v>
      </c>
      <c r="N78" s="18">
        <v>100</v>
      </c>
      <c r="O78" s="17">
        <v>6810</v>
      </c>
      <c r="P78" s="17">
        <v>307760</v>
      </c>
      <c r="Q78" s="17">
        <v>1692240</v>
      </c>
      <c r="R78" s="18">
        <v>15.388</v>
      </c>
      <c r="S78" s="17">
        <v>6810</v>
      </c>
      <c r="T78" s="17">
        <v>307760</v>
      </c>
      <c r="U78" s="17">
        <v>0</v>
      </c>
    </row>
    <row r="79" spans="1:21">
      <c r="A79" s="16" t="s">
        <v>135</v>
      </c>
      <c r="B79" s="17">
        <v>35000000</v>
      </c>
      <c r="C79" s="17">
        <v>0</v>
      </c>
      <c r="D79" s="17">
        <v>0</v>
      </c>
      <c r="E79" s="17">
        <v>35000000</v>
      </c>
      <c r="F79" s="17">
        <v>0</v>
      </c>
      <c r="G79" s="17">
        <v>35000000</v>
      </c>
      <c r="H79" s="17">
        <v>0</v>
      </c>
      <c r="I79" s="17">
        <v>0</v>
      </c>
      <c r="J79" s="17">
        <v>35000000</v>
      </c>
      <c r="K79" s="17">
        <v>0</v>
      </c>
      <c r="L79" s="17">
        <v>0</v>
      </c>
      <c r="M79" s="17">
        <v>0</v>
      </c>
      <c r="N79" s="18">
        <v>0</v>
      </c>
      <c r="O79" s="17">
        <v>0</v>
      </c>
      <c r="P79" s="17">
        <v>0</v>
      </c>
      <c r="Q79" s="17">
        <v>0</v>
      </c>
      <c r="R79" s="18">
        <v>0</v>
      </c>
      <c r="S79" s="17">
        <v>0</v>
      </c>
      <c r="T79" s="17">
        <v>0</v>
      </c>
      <c r="U79" s="17">
        <v>0</v>
      </c>
    </row>
    <row r="80" spans="1:21">
      <c r="A80" s="16" t="s">
        <v>136</v>
      </c>
      <c r="B80" s="17">
        <v>72100000</v>
      </c>
      <c r="C80" s="17">
        <v>0</v>
      </c>
      <c r="D80" s="17">
        <v>0</v>
      </c>
      <c r="E80" s="17">
        <v>72100000</v>
      </c>
      <c r="F80" s="17">
        <v>0</v>
      </c>
      <c r="G80" s="17">
        <v>72100000</v>
      </c>
      <c r="H80" s="17">
        <v>21229600</v>
      </c>
      <c r="I80" s="17">
        <v>70991600</v>
      </c>
      <c r="J80" s="17">
        <v>1108400</v>
      </c>
      <c r="K80" s="17">
        <v>31229600</v>
      </c>
      <c r="L80" s="17">
        <v>70991600</v>
      </c>
      <c r="M80" s="17">
        <v>0</v>
      </c>
      <c r="N80" s="18">
        <v>98.462699999999998</v>
      </c>
      <c r="O80" s="17">
        <v>27852000</v>
      </c>
      <c r="P80" s="17">
        <v>39762000</v>
      </c>
      <c r="Q80" s="17">
        <v>31229600</v>
      </c>
      <c r="R80" s="18">
        <v>55.148400000000002</v>
      </c>
      <c r="S80" s="17">
        <v>27852000</v>
      </c>
      <c r="T80" s="17">
        <v>39762000</v>
      </c>
      <c r="U80" s="17">
        <v>0</v>
      </c>
    </row>
    <row r="81" spans="1:22">
      <c r="A81" s="16" t="s">
        <v>137</v>
      </c>
      <c r="B81" s="17">
        <v>206000000</v>
      </c>
      <c r="C81" s="17">
        <v>0</v>
      </c>
      <c r="D81" s="17">
        <v>0</v>
      </c>
      <c r="E81" s="17">
        <v>206000000</v>
      </c>
      <c r="F81" s="17">
        <v>0</v>
      </c>
      <c r="G81" s="17">
        <v>206000000</v>
      </c>
      <c r="H81" s="17">
        <v>-1755606</v>
      </c>
      <c r="I81" s="17">
        <v>198000000</v>
      </c>
      <c r="J81" s="17">
        <v>8000000</v>
      </c>
      <c r="K81" s="17">
        <v>198000000</v>
      </c>
      <c r="L81" s="17">
        <v>198000000</v>
      </c>
      <c r="M81" s="17">
        <v>0</v>
      </c>
      <c r="N81" s="18">
        <v>96.116500000000002</v>
      </c>
      <c r="O81" s="17">
        <v>0</v>
      </c>
      <c r="P81" s="17">
        <v>0</v>
      </c>
      <c r="Q81" s="17">
        <v>198000000</v>
      </c>
      <c r="R81" s="18">
        <v>0</v>
      </c>
      <c r="S81" s="17">
        <v>0</v>
      </c>
      <c r="T81" s="17">
        <v>0</v>
      </c>
      <c r="U81" s="17">
        <v>0</v>
      </c>
    </row>
    <row r="82" spans="1:22">
      <c r="A82" s="16" t="s">
        <v>138</v>
      </c>
      <c r="B82" s="17">
        <v>100000000</v>
      </c>
      <c r="C82" s="17">
        <v>0</v>
      </c>
      <c r="D82" s="17">
        <v>0</v>
      </c>
      <c r="E82" s="17">
        <v>100000000</v>
      </c>
      <c r="F82" s="17">
        <v>0</v>
      </c>
      <c r="G82" s="17">
        <v>100000000</v>
      </c>
      <c r="H82" s="17">
        <v>6094428</v>
      </c>
      <c r="I82" s="17">
        <v>96909425</v>
      </c>
      <c r="J82" s="17">
        <v>3090575</v>
      </c>
      <c r="K82" s="17">
        <v>17157674</v>
      </c>
      <c r="L82" s="17">
        <v>96909425</v>
      </c>
      <c r="M82" s="17">
        <v>0</v>
      </c>
      <c r="N82" s="18">
        <v>96.909400000000005</v>
      </c>
      <c r="O82" s="17">
        <v>700000</v>
      </c>
      <c r="P82" s="17">
        <v>9933610</v>
      </c>
      <c r="Q82" s="17">
        <v>86975815</v>
      </c>
      <c r="R82" s="18">
        <v>9.9336000000000002</v>
      </c>
      <c r="S82" s="17">
        <v>700000</v>
      </c>
      <c r="T82" s="17">
        <v>9933610</v>
      </c>
      <c r="U82" s="17">
        <v>0</v>
      </c>
      <c r="V82" s="56"/>
    </row>
    <row r="83" spans="1:22">
      <c r="A83" s="57" t="s">
        <v>139</v>
      </c>
      <c r="B83" s="58">
        <f>+B84+B85</f>
        <v>286900000000</v>
      </c>
      <c r="C83" s="58">
        <f t="shared" ref="C83:U83" si="2">+C84+C85</f>
        <v>0</v>
      </c>
      <c r="D83" s="58">
        <f t="shared" si="2"/>
        <v>0</v>
      </c>
      <c r="E83" s="58">
        <f t="shared" si="2"/>
        <v>286900000000</v>
      </c>
      <c r="F83" s="58">
        <f t="shared" si="2"/>
        <v>0</v>
      </c>
      <c r="G83" s="58">
        <f t="shared" si="2"/>
        <v>286900000000</v>
      </c>
      <c r="H83" s="58">
        <f t="shared" si="2"/>
        <v>-95275579459</v>
      </c>
      <c r="I83" s="58">
        <f t="shared" si="2"/>
        <v>191224420541</v>
      </c>
      <c r="J83" s="58">
        <f t="shared" si="2"/>
        <v>95675579459</v>
      </c>
      <c r="K83" s="58">
        <f t="shared" si="2"/>
        <v>49921572683</v>
      </c>
      <c r="L83" s="58">
        <f t="shared" si="2"/>
        <v>191224420541</v>
      </c>
      <c r="M83" s="58">
        <f t="shared" si="2"/>
        <v>0</v>
      </c>
      <c r="N83" s="59">
        <v>66.650000000000006</v>
      </c>
      <c r="O83" s="58">
        <f t="shared" si="2"/>
        <v>65772515119</v>
      </c>
      <c r="P83" s="58">
        <f t="shared" si="2"/>
        <v>191224420541</v>
      </c>
      <c r="Q83" s="58">
        <f t="shared" si="2"/>
        <v>0</v>
      </c>
      <c r="R83" s="61">
        <v>66.650000000000006</v>
      </c>
      <c r="S83" s="58">
        <f t="shared" si="2"/>
        <v>65772515119</v>
      </c>
      <c r="T83" s="58">
        <f t="shared" si="2"/>
        <v>191224420541</v>
      </c>
      <c r="U83" s="58">
        <f t="shared" si="2"/>
        <v>0</v>
      </c>
      <c r="V83" s="56"/>
    </row>
    <row r="84" spans="1:22">
      <c r="A84" s="16" t="s">
        <v>140</v>
      </c>
      <c r="B84" s="17">
        <v>286500000000</v>
      </c>
      <c r="C84" s="17">
        <v>0</v>
      </c>
      <c r="D84" s="17">
        <v>0</v>
      </c>
      <c r="E84" s="17">
        <v>286500000000</v>
      </c>
      <c r="F84" s="17">
        <v>0</v>
      </c>
      <c r="G84" s="17">
        <v>286500000000</v>
      </c>
      <c r="H84" s="17">
        <v>-95275579459</v>
      </c>
      <c r="I84" s="17">
        <v>191224420541</v>
      </c>
      <c r="J84" s="17">
        <v>95275579459</v>
      </c>
      <c r="K84" s="17">
        <v>49921572683</v>
      </c>
      <c r="L84" s="17">
        <v>191224420541</v>
      </c>
      <c r="M84" s="17">
        <v>0</v>
      </c>
      <c r="N84" s="18">
        <v>66.745000000000005</v>
      </c>
      <c r="O84" s="17">
        <v>65772515119</v>
      </c>
      <c r="P84" s="17">
        <v>191224420541</v>
      </c>
      <c r="Q84" s="17">
        <v>0</v>
      </c>
      <c r="R84" s="18">
        <v>66.745000000000005</v>
      </c>
      <c r="S84" s="17">
        <v>65772515119</v>
      </c>
      <c r="T84" s="17">
        <v>191224420541</v>
      </c>
      <c r="U84" s="17">
        <v>0</v>
      </c>
    </row>
    <row r="85" spans="1:22">
      <c r="A85" s="16" t="s">
        <v>141</v>
      </c>
      <c r="B85" s="17">
        <v>400000000</v>
      </c>
      <c r="C85" s="17">
        <v>0</v>
      </c>
      <c r="D85" s="17">
        <v>0</v>
      </c>
      <c r="E85" s="17">
        <v>400000000</v>
      </c>
      <c r="F85" s="17">
        <v>0</v>
      </c>
      <c r="G85" s="17">
        <v>400000000</v>
      </c>
      <c r="H85" s="17">
        <v>0</v>
      </c>
      <c r="I85" s="17">
        <v>0</v>
      </c>
      <c r="J85" s="17">
        <v>400000000</v>
      </c>
      <c r="K85" s="17">
        <v>0</v>
      </c>
      <c r="L85" s="17">
        <v>0</v>
      </c>
      <c r="M85" s="17">
        <v>0</v>
      </c>
      <c r="N85" s="18">
        <v>0</v>
      </c>
      <c r="O85" s="17">
        <v>0</v>
      </c>
      <c r="P85" s="17">
        <v>0</v>
      </c>
      <c r="Q85" s="17">
        <v>0</v>
      </c>
      <c r="R85" s="18">
        <v>0</v>
      </c>
      <c r="S85" s="17">
        <v>0</v>
      </c>
      <c r="T85" s="17">
        <v>0</v>
      </c>
      <c r="U85" s="17">
        <v>0</v>
      </c>
      <c r="V85" s="56"/>
    </row>
    <row r="86" spans="1:22">
      <c r="A86" s="57" t="s">
        <v>142</v>
      </c>
      <c r="B86" s="58">
        <f>+B87+B88+B89+B90+B91+B92+B93+B94+B95</f>
        <v>134260868000</v>
      </c>
      <c r="C86" s="58">
        <f t="shared" ref="C86:U86" si="3">+C87+C88+C89+C90+C91+C92+C93+C94+C95</f>
        <v>0</v>
      </c>
      <c r="D86" s="58">
        <f t="shared" si="3"/>
        <v>-1825192800</v>
      </c>
      <c r="E86" s="58">
        <f t="shared" si="3"/>
        <v>132435675200</v>
      </c>
      <c r="F86" s="58">
        <f t="shared" si="3"/>
        <v>0</v>
      </c>
      <c r="G86" s="58">
        <f t="shared" si="3"/>
        <v>132435675200</v>
      </c>
      <c r="H86" s="58">
        <f t="shared" si="3"/>
        <v>307533454</v>
      </c>
      <c r="I86" s="58">
        <f t="shared" si="3"/>
        <v>86896031760</v>
      </c>
      <c r="J86" s="58">
        <f t="shared" si="3"/>
        <v>45539643440</v>
      </c>
      <c r="K86" s="58">
        <f t="shared" si="3"/>
        <v>20870145509</v>
      </c>
      <c r="L86" s="58">
        <f t="shared" si="3"/>
        <v>86896031760</v>
      </c>
      <c r="M86" s="58">
        <f t="shared" si="3"/>
        <v>0</v>
      </c>
      <c r="N86" s="59">
        <v>65.61</v>
      </c>
      <c r="O86" s="58">
        <f t="shared" si="3"/>
        <v>16174377865</v>
      </c>
      <c r="P86" s="58">
        <f t="shared" si="3"/>
        <v>44969873646</v>
      </c>
      <c r="Q86" s="58">
        <f t="shared" si="3"/>
        <v>41926158114</v>
      </c>
      <c r="R86" s="61">
        <v>33.96</v>
      </c>
      <c r="S86" s="58">
        <f>+S87+S88+S89+S90+S91+S92+S93+S94+S95</f>
        <v>13853852020</v>
      </c>
      <c r="T86" s="58">
        <f t="shared" si="3"/>
        <v>42649347802</v>
      </c>
      <c r="U86" s="58">
        <f t="shared" si="3"/>
        <v>2320525844</v>
      </c>
      <c r="V86" s="56"/>
    </row>
    <row r="87" spans="1:22">
      <c r="A87" s="16" t="s">
        <v>143</v>
      </c>
      <c r="B87" s="17">
        <v>102355830000</v>
      </c>
      <c r="C87" s="17">
        <v>0</v>
      </c>
      <c r="D87" s="17">
        <v>-76280927658</v>
      </c>
      <c r="E87" s="17">
        <v>26074902342</v>
      </c>
      <c r="F87" s="17">
        <v>0</v>
      </c>
      <c r="G87" s="17">
        <v>26074902342</v>
      </c>
      <c r="H87" s="17">
        <v>-572462</v>
      </c>
      <c r="I87" s="17">
        <v>26070567515</v>
      </c>
      <c r="J87" s="17">
        <v>4334827</v>
      </c>
      <c r="K87" s="17">
        <v>-572462</v>
      </c>
      <c r="L87" s="17">
        <v>26070567515</v>
      </c>
      <c r="M87" s="17">
        <v>0</v>
      </c>
      <c r="N87" s="18">
        <v>99.983400000000003</v>
      </c>
      <c r="O87" s="17">
        <v>6735996197</v>
      </c>
      <c r="P87" s="17">
        <v>21611904656</v>
      </c>
      <c r="Q87" s="17">
        <v>4458662859</v>
      </c>
      <c r="R87" s="18">
        <v>82.883899999999997</v>
      </c>
      <c r="S87" s="17">
        <v>6684499556</v>
      </c>
      <c r="T87" s="17">
        <v>21560408015</v>
      </c>
      <c r="U87" s="17">
        <v>51496641</v>
      </c>
    </row>
    <row r="88" spans="1:22">
      <c r="A88" s="16" t="s">
        <v>144</v>
      </c>
      <c r="B88" s="17">
        <v>7170824000</v>
      </c>
      <c r="C88" s="17">
        <v>0</v>
      </c>
      <c r="D88" s="17">
        <v>-5201961989</v>
      </c>
      <c r="E88" s="17">
        <v>1968862011</v>
      </c>
      <c r="F88" s="17">
        <v>0</v>
      </c>
      <c r="G88" s="17">
        <v>1968862011</v>
      </c>
      <c r="H88" s="17">
        <v>0</v>
      </c>
      <c r="I88" s="17">
        <v>1968862011</v>
      </c>
      <c r="J88" s="17">
        <v>0</v>
      </c>
      <c r="K88" s="17">
        <v>0</v>
      </c>
      <c r="L88" s="17">
        <v>1968862011</v>
      </c>
      <c r="M88" s="17">
        <v>0</v>
      </c>
      <c r="N88" s="18">
        <v>100</v>
      </c>
      <c r="O88" s="17">
        <v>12698580</v>
      </c>
      <c r="P88" s="17">
        <v>1901347379</v>
      </c>
      <c r="Q88" s="17">
        <v>67514632</v>
      </c>
      <c r="R88" s="18">
        <v>96.570899999999995</v>
      </c>
      <c r="S88" s="17">
        <v>12698580</v>
      </c>
      <c r="T88" s="17">
        <v>1901347379</v>
      </c>
      <c r="U88" s="17">
        <v>0</v>
      </c>
    </row>
    <row r="89" spans="1:22">
      <c r="A89" s="16" t="s">
        <v>145</v>
      </c>
      <c r="B89" s="17">
        <v>6482286000</v>
      </c>
      <c r="C89" s="17">
        <v>0</v>
      </c>
      <c r="D89" s="17">
        <v>-4028596710</v>
      </c>
      <c r="E89" s="17">
        <v>2453689290</v>
      </c>
      <c r="F89" s="17">
        <v>0</v>
      </c>
      <c r="G89" s="17">
        <v>2453689290</v>
      </c>
      <c r="H89" s="17">
        <v>0</v>
      </c>
      <c r="I89" s="17">
        <v>2453689290</v>
      </c>
      <c r="J89" s="17">
        <v>0</v>
      </c>
      <c r="K89" s="17">
        <v>0</v>
      </c>
      <c r="L89" s="17">
        <v>2453689290</v>
      </c>
      <c r="M89" s="17">
        <v>0</v>
      </c>
      <c r="N89" s="18">
        <v>100</v>
      </c>
      <c r="O89" s="17">
        <v>38474732</v>
      </c>
      <c r="P89" s="17">
        <v>2123974228</v>
      </c>
      <c r="Q89" s="17">
        <v>329715062</v>
      </c>
      <c r="R89" s="18">
        <v>86.5625</v>
      </c>
      <c r="S89" s="17">
        <v>38474732</v>
      </c>
      <c r="T89" s="17">
        <v>2123974228</v>
      </c>
      <c r="U89" s="17">
        <v>0</v>
      </c>
    </row>
    <row r="90" spans="1:22">
      <c r="A90" s="16" t="s">
        <v>146</v>
      </c>
      <c r="B90" s="17">
        <v>18251928000</v>
      </c>
      <c r="C90" s="17">
        <v>0</v>
      </c>
      <c r="D90" s="17">
        <v>-13084619574</v>
      </c>
      <c r="E90" s="17">
        <v>5167308426</v>
      </c>
      <c r="F90" s="17">
        <v>0</v>
      </c>
      <c r="G90" s="17">
        <v>5167308426</v>
      </c>
      <c r="H90" s="17">
        <v>0</v>
      </c>
      <c r="I90" s="17">
        <v>5167308426</v>
      </c>
      <c r="J90" s="17">
        <v>0</v>
      </c>
      <c r="K90" s="17">
        <v>0</v>
      </c>
      <c r="L90" s="17">
        <v>5167308426</v>
      </c>
      <c r="M90" s="17">
        <v>0</v>
      </c>
      <c r="N90" s="18">
        <v>100</v>
      </c>
      <c r="O90" s="17">
        <v>740953038</v>
      </c>
      <c r="P90" s="17">
        <v>4687472153</v>
      </c>
      <c r="Q90" s="17">
        <v>479836273</v>
      </c>
      <c r="R90" s="18">
        <v>90.713999999999999</v>
      </c>
      <c r="S90" s="17">
        <v>619095918</v>
      </c>
      <c r="T90" s="17">
        <v>4565615033</v>
      </c>
      <c r="U90" s="17">
        <v>121857120</v>
      </c>
    </row>
    <row r="91" spans="1:22">
      <c r="A91" s="16" t="s">
        <v>147</v>
      </c>
      <c r="B91" s="17">
        <v>0</v>
      </c>
      <c r="C91" s="17">
        <v>0</v>
      </c>
      <c r="D91" s="17">
        <v>400000000</v>
      </c>
      <c r="E91" s="17">
        <v>400000000</v>
      </c>
      <c r="F91" s="17">
        <v>0</v>
      </c>
      <c r="G91" s="17">
        <v>400000000</v>
      </c>
      <c r="H91" s="17">
        <v>0</v>
      </c>
      <c r="I91" s="17">
        <v>400000000</v>
      </c>
      <c r="J91" s="17">
        <v>0</v>
      </c>
      <c r="K91" s="17">
        <v>0</v>
      </c>
      <c r="L91" s="17">
        <v>400000000</v>
      </c>
      <c r="M91" s="17">
        <v>0</v>
      </c>
      <c r="N91" s="18">
        <v>100</v>
      </c>
      <c r="O91" s="17">
        <v>0</v>
      </c>
      <c r="P91" s="17">
        <v>0</v>
      </c>
      <c r="Q91" s="17">
        <v>400000000</v>
      </c>
      <c r="R91" s="18">
        <v>0</v>
      </c>
      <c r="S91" s="17">
        <v>0</v>
      </c>
      <c r="T91" s="17">
        <v>0</v>
      </c>
      <c r="U91" s="17">
        <v>0</v>
      </c>
    </row>
    <row r="92" spans="1:22">
      <c r="A92" s="16" t="s">
        <v>148</v>
      </c>
      <c r="B92" s="17">
        <v>0</v>
      </c>
      <c r="C92" s="17">
        <v>-106901268</v>
      </c>
      <c r="D92" s="17">
        <v>4695060721</v>
      </c>
      <c r="E92" s="17">
        <v>4695060721</v>
      </c>
      <c r="F92" s="17">
        <v>0</v>
      </c>
      <c r="G92" s="17">
        <v>4695060721</v>
      </c>
      <c r="H92" s="17">
        <v>46694281</v>
      </c>
      <c r="I92" s="17">
        <v>3197786117</v>
      </c>
      <c r="J92" s="17">
        <v>1497274604</v>
      </c>
      <c r="K92" s="17">
        <v>1233197885</v>
      </c>
      <c r="L92" s="17">
        <v>3197786117</v>
      </c>
      <c r="M92" s="17">
        <v>0</v>
      </c>
      <c r="N92" s="18">
        <v>68.1096</v>
      </c>
      <c r="O92" s="17">
        <v>710973720</v>
      </c>
      <c r="P92" s="17">
        <v>1264372619</v>
      </c>
      <c r="Q92" s="17">
        <v>1933413498</v>
      </c>
      <c r="R92" s="18">
        <v>26.9298</v>
      </c>
      <c r="S92" s="17">
        <v>632301178</v>
      </c>
      <c r="T92" s="17">
        <v>1185700078</v>
      </c>
      <c r="U92" s="17">
        <v>78672541</v>
      </c>
    </row>
    <row r="93" spans="1:22">
      <c r="A93" s="16" t="s">
        <v>149</v>
      </c>
      <c r="B93" s="17">
        <v>0</v>
      </c>
      <c r="C93" s="17">
        <v>753378442</v>
      </c>
      <c r="D93" s="17">
        <v>77737041600</v>
      </c>
      <c r="E93" s="17">
        <v>77737041600</v>
      </c>
      <c r="F93" s="17">
        <v>0</v>
      </c>
      <c r="G93" s="17">
        <v>77737041600</v>
      </c>
      <c r="H93" s="17">
        <v>-347213162</v>
      </c>
      <c r="I93" s="17">
        <v>34413888476</v>
      </c>
      <c r="J93" s="17">
        <v>43323153124</v>
      </c>
      <c r="K93" s="17">
        <v>15844339355</v>
      </c>
      <c r="L93" s="17">
        <v>34413888476</v>
      </c>
      <c r="M93" s="17">
        <v>0</v>
      </c>
      <c r="N93" s="18">
        <v>44.269599999999997</v>
      </c>
      <c r="O93" s="17">
        <v>5768131954</v>
      </c>
      <c r="P93" s="17">
        <v>9255819260</v>
      </c>
      <c r="Q93" s="17">
        <v>25158069216</v>
      </c>
      <c r="R93" s="18">
        <v>11.906599999999999</v>
      </c>
      <c r="S93" s="17">
        <v>4498002436</v>
      </c>
      <c r="T93" s="17">
        <v>7985689742</v>
      </c>
      <c r="U93" s="17">
        <v>1270129518</v>
      </c>
    </row>
    <row r="94" spans="1:22">
      <c r="A94" s="16" t="s">
        <v>150</v>
      </c>
      <c r="B94" s="17">
        <v>0</v>
      </c>
      <c r="C94" s="17">
        <v>-646477174</v>
      </c>
      <c r="D94" s="17">
        <v>3382119536</v>
      </c>
      <c r="E94" s="17">
        <v>3382119536</v>
      </c>
      <c r="F94" s="17">
        <v>0</v>
      </c>
      <c r="G94" s="17">
        <v>3382119536</v>
      </c>
      <c r="H94" s="17">
        <v>-87514373</v>
      </c>
      <c r="I94" s="17">
        <v>3314158497</v>
      </c>
      <c r="J94" s="17">
        <v>67961039</v>
      </c>
      <c r="K94" s="17">
        <v>83267000</v>
      </c>
      <c r="L94" s="17">
        <v>3314158497</v>
      </c>
      <c r="M94" s="17">
        <v>0</v>
      </c>
      <c r="N94" s="18">
        <v>97.990600000000001</v>
      </c>
      <c r="O94" s="17">
        <v>113634264</v>
      </c>
      <c r="P94" s="17">
        <v>593670117</v>
      </c>
      <c r="Q94" s="17">
        <v>2720488380</v>
      </c>
      <c r="R94" s="18">
        <v>17.5532</v>
      </c>
      <c r="S94" s="17">
        <v>56808929</v>
      </c>
      <c r="T94" s="17">
        <v>536844782</v>
      </c>
      <c r="U94" s="17">
        <v>56825335</v>
      </c>
    </row>
    <row r="95" spans="1:22">
      <c r="A95" s="16" t="s">
        <v>151</v>
      </c>
      <c r="B95" s="17">
        <v>0</v>
      </c>
      <c r="C95" s="17">
        <v>0</v>
      </c>
      <c r="D95" s="17">
        <v>10556691274</v>
      </c>
      <c r="E95" s="17">
        <v>10556691274</v>
      </c>
      <c r="F95" s="17">
        <v>0</v>
      </c>
      <c r="G95" s="17">
        <v>10556691274</v>
      </c>
      <c r="H95" s="17">
        <v>696139170</v>
      </c>
      <c r="I95" s="17">
        <v>9909771428</v>
      </c>
      <c r="J95" s="17">
        <v>646919846</v>
      </c>
      <c r="K95" s="17">
        <v>3709913731</v>
      </c>
      <c r="L95" s="17">
        <v>9909771428</v>
      </c>
      <c r="M95" s="17">
        <v>0</v>
      </c>
      <c r="N95" s="18">
        <v>93.871899999999997</v>
      </c>
      <c r="O95" s="17">
        <v>2053515380</v>
      </c>
      <c r="P95" s="17">
        <v>3531313234</v>
      </c>
      <c r="Q95" s="17">
        <v>6378458194</v>
      </c>
      <c r="R95" s="18">
        <v>33.450899999999997</v>
      </c>
      <c r="S95" s="17">
        <v>1311970691</v>
      </c>
      <c r="T95" s="17">
        <v>2789768545</v>
      </c>
      <c r="U95" s="17">
        <v>741544689</v>
      </c>
      <c r="V95" s="56"/>
    </row>
    <row r="96" spans="1:22">
      <c r="A96" s="57" t="s">
        <v>152</v>
      </c>
      <c r="B96" s="58">
        <f>+B86+B83+B37+B11</f>
        <v>446804744000</v>
      </c>
      <c r="C96" s="58">
        <f t="shared" ref="C96:U96" si="4">+C86+C83+C37+C11</f>
        <v>800000000</v>
      </c>
      <c r="D96" s="58">
        <f>+D86+D83+D37+D11</f>
        <v>-1875300000</v>
      </c>
      <c r="E96" s="58">
        <f t="shared" si="4"/>
        <v>444929444000</v>
      </c>
      <c r="F96" s="58">
        <f t="shared" si="4"/>
        <v>0</v>
      </c>
      <c r="G96" s="58">
        <f t="shared" si="4"/>
        <v>444929444000</v>
      </c>
      <c r="H96" s="58">
        <f t="shared" si="4"/>
        <v>-91155828562</v>
      </c>
      <c r="I96" s="58">
        <f t="shared" si="4"/>
        <v>301595087145</v>
      </c>
      <c r="J96" s="58">
        <f t="shared" si="4"/>
        <v>143334356855</v>
      </c>
      <c r="K96" s="58">
        <f t="shared" si="4"/>
        <v>75362387750</v>
      </c>
      <c r="L96" s="58">
        <f t="shared" si="4"/>
        <v>301595087145</v>
      </c>
      <c r="M96" s="58">
        <f t="shared" si="4"/>
        <v>0</v>
      </c>
      <c r="N96" s="63">
        <f>+L96/G96</f>
        <v>0.67784924376683864</v>
      </c>
      <c r="O96" s="58">
        <f t="shared" si="4"/>
        <v>86265013116</v>
      </c>
      <c r="P96" s="58">
        <f t="shared" si="4"/>
        <v>256565946554</v>
      </c>
      <c r="Q96" s="58">
        <f t="shared" si="4"/>
        <v>45029140591</v>
      </c>
      <c r="R96" s="63">
        <f>+P96/G96</f>
        <v>0.57664411742999866</v>
      </c>
      <c r="S96" s="58">
        <f t="shared" si="4"/>
        <v>82661787438</v>
      </c>
      <c r="T96" s="58">
        <f t="shared" si="4"/>
        <v>252962720873</v>
      </c>
      <c r="U96" s="58">
        <f t="shared" si="4"/>
        <v>3603225681</v>
      </c>
      <c r="V96" s="56"/>
    </row>
    <row r="97" spans="3:22">
      <c r="N97" s="2"/>
      <c r="R97" s="2"/>
    </row>
    <row r="98" spans="3:22">
      <c r="N98" s="64"/>
    </row>
    <row r="99" spans="3:22" s="65" customFormat="1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66"/>
      <c r="P99" s="23"/>
      <c r="Q99" s="23"/>
      <c r="R99" s="23"/>
      <c r="T99" s="23"/>
      <c r="U99" s="23"/>
      <c r="V99" s="23"/>
    </row>
    <row r="100" spans="3:22" s="65" customFormat="1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66"/>
      <c r="P100" s="23"/>
      <c r="Q100" s="23"/>
      <c r="R100" s="23"/>
      <c r="T100" s="67"/>
      <c r="U100" s="23"/>
      <c r="V100" s="23"/>
    </row>
    <row r="101" spans="3:22" s="65" customFormat="1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66"/>
      <c r="P101" s="23"/>
      <c r="Q101" s="23"/>
      <c r="R101" s="23"/>
      <c r="T101" s="67"/>
      <c r="U101" s="23"/>
      <c r="V101" s="23"/>
    </row>
    <row r="102" spans="3:22" s="65" customFormat="1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66"/>
      <c r="P102" s="23"/>
      <c r="Q102" s="23"/>
      <c r="R102" s="23"/>
      <c r="T102" s="67"/>
      <c r="U102" s="23"/>
      <c r="V102" s="23"/>
    </row>
    <row r="103" spans="3:22" s="65" customFormat="1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66"/>
      <c r="P103" s="23"/>
      <c r="Q103" s="23"/>
      <c r="R103" s="23"/>
      <c r="T103" s="67"/>
      <c r="U103" s="23"/>
      <c r="V103" s="23"/>
    </row>
    <row r="104" spans="3:22" s="65" customFormat="1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66"/>
      <c r="P104" s="23"/>
      <c r="Q104" s="23"/>
      <c r="R104" s="23"/>
      <c r="T104" s="67"/>
      <c r="U104" s="23"/>
      <c r="V104" s="23"/>
    </row>
    <row r="105" spans="3:22" s="65" customFormat="1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66"/>
      <c r="P105" s="23"/>
      <c r="Q105" s="23"/>
      <c r="R105" s="23"/>
      <c r="T105" s="23"/>
      <c r="U105" s="23"/>
      <c r="V105" s="23"/>
    </row>
    <row r="106" spans="3:22" s="65" customFormat="1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66"/>
      <c r="P106" s="23"/>
      <c r="Q106" s="23"/>
      <c r="R106" s="23"/>
      <c r="T106" s="23"/>
      <c r="U106" s="23"/>
      <c r="V106" s="23"/>
    </row>
    <row r="107" spans="3:22" s="65" customFormat="1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66"/>
      <c r="P107" s="23"/>
      <c r="Q107" s="23"/>
      <c r="R107" s="23"/>
      <c r="T107" s="23"/>
      <c r="U107" s="23"/>
      <c r="V107" s="23"/>
    </row>
    <row r="108" spans="3:22" s="65" customFormat="1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66"/>
      <c r="P108" s="23"/>
      <c r="Q108" s="23"/>
      <c r="R108" s="23"/>
      <c r="T108" s="23"/>
      <c r="U108" s="23"/>
      <c r="V108" s="23"/>
    </row>
    <row r="109" spans="3:22" s="65" customFormat="1">
      <c r="C109" s="23"/>
      <c r="D109" s="23"/>
      <c r="E109" s="68" t="s">
        <v>25</v>
      </c>
      <c r="F109" s="68"/>
      <c r="G109" s="23"/>
      <c r="H109" s="23"/>
      <c r="I109" s="23"/>
      <c r="J109" s="23"/>
      <c r="K109" s="23"/>
      <c r="L109" s="23"/>
      <c r="M109" s="23"/>
      <c r="N109" s="66"/>
      <c r="P109" s="23"/>
      <c r="Q109" s="69" t="s">
        <v>26</v>
      </c>
      <c r="R109" s="69"/>
      <c r="T109" s="23"/>
      <c r="U109" s="23"/>
      <c r="V109" s="23"/>
    </row>
    <row r="110" spans="3:22" s="65" customFormat="1">
      <c r="C110" s="23"/>
      <c r="D110" s="23"/>
      <c r="E110" s="70" t="s">
        <v>27</v>
      </c>
      <c r="F110" s="70"/>
      <c r="G110" s="23"/>
      <c r="H110" s="23"/>
      <c r="I110" s="23"/>
      <c r="J110" s="23"/>
      <c r="K110" s="23"/>
      <c r="L110" s="23"/>
      <c r="M110" s="23"/>
      <c r="N110" s="66"/>
      <c r="P110" s="23"/>
      <c r="Q110" s="71" t="s">
        <v>28</v>
      </c>
      <c r="R110" s="71"/>
      <c r="T110" s="23"/>
      <c r="U110" s="23"/>
      <c r="V110" s="23"/>
    </row>
    <row r="111" spans="3:22" s="72" customFormat="1" ht="12">
      <c r="C111" s="73"/>
      <c r="D111" s="73"/>
      <c r="E111" s="74" t="s">
        <v>29</v>
      </c>
      <c r="F111" s="74"/>
      <c r="G111" s="73"/>
      <c r="H111" s="73"/>
      <c r="I111" s="73"/>
      <c r="J111" s="73"/>
      <c r="K111" s="73"/>
      <c r="L111" s="73"/>
      <c r="M111" s="73"/>
      <c r="N111" s="75"/>
      <c r="P111" s="73"/>
      <c r="Q111" s="76" t="s">
        <v>30</v>
      </c>
      <c r="R111" s="76"/>
      <c r="T111" s="73"/>
      <c r="U111" s="73"/>
      <c r="V111" s="73"/>
    </row>
    <row r="112" spans="3:22" s="72" customFormat="1" ht="12">
      <c r="C112" s="73"/>
      <c r="D112" s="73"/>
      <c r="E112" s="74" t="s">
        <v>31</v>
      </c>
      <c r="F112" s="74"/>
      <c r="G112" s="73"/>
      <c r="H112" s="73"/>
      <c r="I112" s="73"/>
      <c r="J112" s="73"/>
      <c r="K112" s="73"/>
      <c r="L112" s="73"/>
      <c r="M112" s="73"/>
      <c r="N112" s="75"/>
      <c r="P112" s="73"/>
      <c r="Q112" s="76" t="s">
        <v>31</v>
      </c>
      <c r="R112" s="76"/>
      <c r="T112" s="73"/>
      <c r="U112" s="73"/>
      <c r="V112" s="73"/>
    </row>
    <row r="113" spans="3:22" s="65" customFormat="1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66"/>
      <c r="P113" s="23"/>
      <c r="Q113" s="23"/>
      <c r="R113" s="23"/>
      <c r="T113" s="23"/>
      <c r="U113" s="23"/>
      <c r="V113" s="23"/>
    </row>
  </sheetData>
  <mergeCells count="14">
    <mergeCell ref="E112:F112"/>
    <mergeCell ref="Q112:R112"/>
    <mergeCell ref="E109:F109"/>
    <mergeCell ref="Q109:R109"/>
    <mergeCell ref="E110:F110"/>
    <mergeCell ref="Q110:R110"/>
    <mergeCell ref="E111:F111"/>
    <mergeCell ref="Q111:R111"/>
    <mergeCell ref="A1:U1"/>
    <mergeCell ref="A2:U2"/>
    <mergeCell ref="A3:U3"/>
    <mergeCell ref="A4:U4"/>
    <mergeCell ref="S5:U5"/>
    <mergeCell ref="S6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916-EA66-498F-A6D4-0C9A626E52E5}">
  <dimension ref="A1:M115"/>
  <sheetViews>
    <sheetView workbookViewId="0">
      <selection sqref="A1:XFD1048576"/>
    </sheetView>
  </sheetViews>
  <sheetFormatPr baseColWidth="10" defaultRowHeight="12.5"/>
  <cols>
    <col min="1" max="1" width="7.54296875" style="115" bestFit="1" customWidth="1"/>
    <col min="2" max="2" width="22" style="115" bestFit="1" customWidth="1"/>
    <col min="3" max="3" width="54" style="115" customWidth="1"/>
    <col min="4" max="4" width="16.90625" style="115" bestFit="1" customWidth="1"/>
    <col min="5" max="5" width="14.26953125" style="115" bestFit="1" customWidth="1"/>
    <col min="6" max="6" width="20.54296875" style="115" bestFit="1" customWidth="1"/>
    <col min="7" max="7" width="16.08984375" style="115" bestFit="1" customWidth="1"/>
    <col min="8" max="8" width="18.54296875" style="115" bestFit="1" customWidth="1"/>
    <col min="9" max="9" width="18.453125" style="115" customWidth="1"/>
    <col min="10" max="10" width="19.36328125" style="115" bestFit="1" customWidth="1"/>
    <col min="11" max="11" width="24.81640625" style="115" bestFit="1" customWidth="1"/>
    <col min="12" max="16384" width="10.90625" style="115"/>
  </cols>
  <sheetData>
    <row r="1" spans="1:13" ht="15.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15.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ht="15.5">
      <c r="A3" s="34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15.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3" ht="14.5">
      <c r="A5" s="36"/>
      <c r="B5" s="36" t="s">
        <v>42</v>
      </c>
      <c r="C5" s="37"/>
      <c r="D5" s="37"/>
      <c r="E5" s="37"/>
      <c r="F5" s="37"/>
      <c r="G5" s="37"/>
      <c r="H5" s="37"/>
      <c r="I5" s="38"/>
      <c r="J5" s="42" t="s">
        <v>222</v>
      </c>
      <c r="K5" s="43"/>
    </row>
    <row r="6" spans="1:13" ht="14.5">
      <c r="A6" s="44"/>
      <c r="B6" s="44" t="s">
        <v>44</v>
      </c>
      <c r="C6" s="45"/>
      <c r="D6" s="45"/>
      <c r="E6" s="45"/>
      <c r="F6" s="45"/>
      <c r="G6" s="45"/>
      <c r="H6" s="45"/>
      <c r="I6" s="46"/>
      <c r="J6" s="50" t="s">
        <v>223</v>
      </c>
      <c r="K6" s="51"/>
    </row>
    <row r="7" spans="1:13" s="119" customFormat="1" ht="26">
      <c r="A7" s="116" t="s">
        <v>224</v>
      </c>
      <c r="B7" s="117" t="s">
        <v>225</v>
      </c>
      <c r="C7" s="117" t="s">
        <v>226</v>
      </c>
      <c r="D7" s="117" t="s">
        <v>227</v>
      </c>
      <c r="E7" s="117" t="s">
        <v>228</v>
      </c>
      <c r="F7" s="117" t="s">
        <v>229</v>
      </c>
      <c r="G7" s="117" t="s">
        <v>230</v>
      </c>
      <c r="H7" s="117" t="s">
        <v>231</v>
      </c>
      <c r="I7" s="117" t="s">
        <v>232</v>
      </c>
      <c r="J7" s="117" t="s">
        <v>233</v>
      </c>
      <c r="K7" s="117" t="s">
        <v>234</v>
      </c>
      <c r="L7" s="118"/>
      <c r="M7" s="118"/>
    </row>
    <row r="8" spans="1:13" s="123" customFormat="1" ht="13">
      <c r="A8" s="120" t="s">
        <v>235</v>
      </c>
      <c r="B8" s="120" t="s">
        <v>236</v>
      </c>
      <c r="C8" s="120" t="s">
        <v>237</v>
      </c>
      <c r="D8" s="121">
        <v>60269046497</v>
      </c>
      <c r="E8" s="121">
        <v>-12040422</v>
      </c>
      <c r="F8" s="121">
        <v>-380668886</v>
      </c>
      <c r="G8" s="121">
        <v>59888377611</v>
      </c>
      <c r="H8" s="121">
        <v>3093059197</v>
      </c>
      <c r="I8" s="121">
        <v>47842285897</v>
      </c>
      <c r="J8" s="122">
        <v>79.89</v>
      </c>
      <c r="K8" s="121">
        <v>12046091714</v>
      </c>
    </row>
    <row r="9" spans="1:13" s="123" customFormat="1" ht="13">
      <c r="A9" s="120" t="s">
        <v>235</v>
      </c>
      <c r="B9" s="120" t="s">
        <v>238</v>
      </c>
      <c r="C9" s="120" t="s">
        <v>239</v>
      </c>
      <c r="D9" s="121">
        <v>60269046497</v>
      </c>
      <c r="E9" s="121">
        <v>-12040422</v>
      </c>
      <c r="F9" s="121">
        <v>-380668886</v>
      </c>
      <c r="G9" s="121">
        <v>59888377611</v>
      </c>
      <c r="H9" s="121">
        <v>3093059197</v>
      </c>
      <c r="I9" s="121">
        <v>47842285897</v>
      </c>
      <c r="J9" s="122">
        <v>79.89</v>
      </c>
      <c r="K9" s="121">
        <v>12046091714</v>
      </c>
    </row>
    <row r="10" spans="1:13" s="123" customFormat="1" ht="13">
      <c r="A10" s="120" t="s">
        <v>235</v>
      </c>
      <c r="B10" s="120" t="s">
        <v>240</v>
      </c>
      <c r="C10" s="120" t="s">
        <v>241</v>
      </c>
      <c r="D10" s="121">
        <v>1015867070</v>
      </c>
      <c r="E10" s="121">
        <v>0</v>
      </c>
      <c r="F10" s="121">
        <v>-379211</v>
      </c>
      <c r="G10" s="121">
        <v>1015487859</v>
      </c>
      <c r="H10" s="121">
        <v>51408411</v>
      </c>
      <c r="I10" s="121">
        <v>878750142</v>
      </c>
      <c r="J10" s="122">
        <v>86.53</v>
      </c>
      <c r="K10" s="121">
        <v>136737717</v>
      </c>
    </row>
    <row r="11" spans="1:13">
      <c r="A11" s="124" t="s">
        <v>235</v>
      </c>
      <c r="B11" s="124" t="s">
        <v>242</v>
      </c>
      <c r="C11" s="124" t="s">
        <v>243</v>
      </c>
      <c r="D11" s="125">
        <v>1015867070</v>
      </c>
      <c r="E11" s="125">
        <v>0</v>
      </c>
      <c r="F11" s="125">
        <v>-379211</v>
      </c>
      <c r="G11" s="125">
        <v>1015487859</v>
      </c>
      <c r="H11" s="125">
        <v>51408411</v>
      </c>
      <c r="I11" s="125">
        <v>878750142</v>
      </c>
      <c r="J11" s="125">
        <v>86.53</v>
      </c>
      <c r="K11" s="125">
        <v>136737717</v>
      </c>
    </row>
    <row r="12" spans="1:13">
      <c r="A12" s="124" t="s">
        <v>235</v>
      </c>
      <c r="B12" s="124" t="s">
        <v>244</v>
      </c>
      <c r="C12" s="124" t="s">
        <v>245</v>
      </c>
      <c r="D12" s="125">
        <v>1015867070</v>
      </c>
      <c r="E12" s="125">
        <v>0</v>
      </c>
      <c r="F12" s="125">
        <v>-379211</v>
      </c>
      <c r="G12" s="125">
        <v>1015487859</v>
      </c>
      <c r="H12" s="125">
        <v>51408411</v>
      </c>
      <c r="I12" s="125">
        <v>878750142</v>
      </c>
      <c r="J12" s="125">
        <v>86.53</v>
      </c>
      <c r="K12" s="125">
        <v>136737717</v>
      </c>
    </row>
    <row r="13" spans="1:13">
      <c r="A13" s="124" t="s">
        <v>235</v>
      </c>
      <c r="B13" s="124" t="s">
        <v>246</v>
      </c>
      <c r="C13" s="124" t="s">
        <v>247</v>
      </c>
      <c r="D13" s="125">
        <v>36780104</v>
      </c>
      <c r="E13" s="125">
        <v>0</v>
      </c>
      <c r="F13" s="125">
        <v>0</v>
      </c>
      <c r="G13" s="125">
        <v>36780104</v>
      </c>
      <c r="H13" s="125">
        <v>16322878</v>
      </c>
      <c r="I13" s="125">
        <v>28985499</v>
      </c>
      <c r="J13" s="125">
        <v>78.81</v>
      </c>
      <c r="K13" s="125">
        <v>7794605</v>
      </c>
    </row>
    <row r="14" spans="1:13">
      <c r="A14" s="124" t="s">
        <v>235</v>
      </c>
      <c r="B14" s="124" t="s">
        <v>248</v>
      </c>
      <c r="C14" s="124" t="s">
        <v>249</v>
      </c>
      <c r="D14" s="125">
        <v>800000</v>
      </c>
      <c r="E14" s="125">
        <v>0</v>
      </c>
      <c r="F14" s="125">
        <v>0</v>
      </c>
      <c r="G14" s="125">
        <v>800000</v>
      </c>
      <c r="H14" s="125">
        <v>0</v>
      </c>
      <c r="I14" s="125">
        <v>0</v>
      </c>
      <c r="J14" s="125">
        <v>0</v>
      </c>
      <c r="K14" s="125">
        <v>800000</v>
      </c>
    </row>
    <row r="15" spans="1:13">
      <c r="A15" s="124" t="s">
        <v>235</v>
      </c>
      <c r="B15" s="124" t="s">
        <v>250</v>
      </c>
      <c r="C15" s="124" t="s">
        <v>251</v>
      </c>
      <c r="D15" s="125">
        <v>800000</v>
      </c>
      <c r="E15" s="125">
        <v>0</v>
      </c>
      <c r="F15" s="125">
        <v>0</v>
      </c>
      <c r="G15" s="125">
        <v>800000</v>
      </c>
      <c r="H15" s="125">
        <v>0</v>
      </c>
      <c r="I15" s="125">
        <v>0</v>
      </c>
      <c r="J15" s="125">
        <v>0</v>
      </c>
      <c r="K15" s="125">
        <v>800000</v>
      </c>
    </row>
    <row r="16" spans="1:13">
      <c r="A16" s="124" t="s">
        <v>235</v>
      </c>
      <c r="B16" s="124" t="s">
        <v>252</v>
      </c>
      <c r="C16" s="124" t="s">
        <v>253</v>
      </c>
      <c r="D16" s="125">
        <v>35980104</v>
      </c>
      <c r="E16" s="125">
        <v>0</v>
      </c>
      <c r="F16" s="125">
        <v>0</v>
      </c>
      <c r="G16" s="125">
        <v>35980104</v>
      </c>
      <c r="H16" s="125">
        <v>16322878</v>
      </c>
      <c r="I16" s="125">
        <v>28985499</v>
      </c>
      <c r="J16" s="125">
        <v>80.56</v>
      </c>
      <c r="K16" s="125">
        <v>6994605</v>
      </c>
    </row>
    <row r="17" spans="1:11">
      <c r="A17" s="124" t="s">
        <v>235</v>
      </c>
      <c r="B17" s="124" t="s">
        <v>254</v>
      </c>
      <c r="C17" s="124" t="s">
        <v>255</v>
      </c>
      <c r="D17" s="125">
        <v>27260103</v>
      </c>
      <c r="E17" s="125">
        <v>0</v>
      </c>
      <c r="F17" s="125">
        <v>0</v>
      </c>
      <c r="G17" s="125">
        <v>27260103</v>
      </c>
      <c r="H17" s="125">
        <v>7951380</v>
      </c>
      <c r="I17" s="125">
        <v>20370252</v>
      </c>
      <c r="J17" s="125">
        <v>74.73</v>
      </c>
      <c r="K17" s="125">
        <v>6889851</v>
      </c>
    </row>
    <row r="18" spans="1:11">
      <c r="A18" s="124" t="s">
        <v>235</v>
      </c>
      <c r="B18" s="124" t="s">
        <v>256</v>
      </c>
      <c r="C18" s="124" t="s">
        <v>257</v>
      </c>
      <c r="D18" s="125">
        <v>8720001</v>
      </c>
      <c r="E18" s="125">
        <v>0</v>
      </c>
      <c r="F18" s="125">
        <v>0</v>
      </c>
      <c r="G18" s="125">
        <v>8720001</v>
      </c>
      <c r="H18" s="125">
        <v>8371498</v>
      </c>
      <c r="I18" s="125">
        <v>8615247</v>
      </c>
      <c r="J18" s="125">
        <v>98.8</v>
      </c>
      <c r="K18" s="125">
        <v>104754</v>
      </c>
    </row>
    <row r="19" spans="1:11">
      <c r="A19" s="124" t="s">
        <v>235</v>
      </c>
      <c r="B19" s="124" t="s">
        <v>258</v>
      </c>
      <c r="C19" s="124" t="s">
        <v>259</v>
      </c>
      <c r="D19" s="125">
        <v>979086966</v>
      </c>
      <c r="E19" s="125">
        <v>0</v>
      </c>
      <c r="F19" s="125">
        <v>-379211</v>
      </c>
      <c r="G19" s="125">
        <v>978707755</v>
      </c>
      <c r="H19" s="125">
        <v>35085533</v>
      </c>
      <c r="I19" s="125">
        <v>849764643</v>
      </c>
      <c r="J19" s="125">
        <v>86.83</v>
      </c>
      <c r="K19" s="125">
        <v>128943112</v>
      </c>
    </row>
    <row r="20" spans="1:11">
      <c r="A20" s="124" t="s">
        <v>235</v>
      </c>
      <c r="B20" s="124" t="s">
        <v>260</v>
      </c>
      <c r="C20" s="124" t="s">
        <v>261</v>
      </c>
      <c r="D20" s="125">
        <v>30100235</v>
      </c>
      <c r="E20" s="125">
        <v>0</v>
      </c>
      <c r="F20" s="125">
        <v>0</v>
      </c>
      <c r="G20" s="125">
        <v>30100235</v>
      </c>
      <c r="H20" s="125">
        <v>8620227</v>
      </c>
      <c r="I20" s="125">
        <v>29667893</v>
      </c>
      <c r="J20" s="125">
        <v>98.56</v>
      </c>
      <c r="K20" s="125">
        <v>432342</v>
      </c>
    </row>
    <row r="21" spans="1:11">
      <c r="A21" s="124" t="s">
        <v>235</v>
      </c>
      <c r="B21" s="124" t="s">
        <v>262</v>
      </c>
      <c r="C21" s="124" t="s">
        <v>263</v>
      </c>
      <c r="D21" s="125">
        <v>30100235</v>
      </c>
      <c r="E21" s="125">
        <v>0</v>
      </c>
      <c r="F21" s="125">
        <v>0</v>
      </c>
      <c r="G21" s="125">
        <v>30100235</v>
      </c>
      <c r="H21" s="125">
        <v>8620227</v>
      </c>
      <c r="I21" s="125">
        <v>29667893</v>
      </c>
      <c r="J21" s="125">
        <v>98.56</v>
      </c>
      <c r="K21" s="125">
        <v>432342</v>
      </c>
    </row>
    <row r="22" spans="1:11">
      <c r="A22" s="124" t="s">
        <v>235</v>
      </c>
      <c r="B22" s="124" t="s">
        <v>264</v>
      </c>
      <c r="C22" s="124" t="s">
        <v>265</v>
      </c>
      <c r="D22" s="125">
        <v>30100235</v>
      </c>
      <c r="E22" s="125">
        <v>0</v>
      </c>
      <c r="F22" s="125">
        <v>0</v>
      </c>
      <c r="G22" s="125">
        <v>30100235</v>
      </c>
      <c r="H22" s="125">
        <v>8620227</v>
      </c>
      <c r="I22" s="125">
        <v>29667893</v>
      </c>
      <c r="J22" s="125">
        <v>98.56</v>
      </c>
      <c r="K22" s="125">
        <v>432342</v>
      </c>
    </row>
    <row r="23" spans="1:11">
      <c r="A23" s="124" t="s">
        <v>235</v>
      </c>
      <c r="B23" s="124" t="s">
        <v>266</v>
      </c>
      <c r="C23" s="124" t="s">
        <v>267</v>
      </c>
      <c r="D23" s="125">
        <v>23857136</v>
      </c>
      <c r="E23" s="125">
        <v>0</v>
      </c>
      <c r="F23" s="125">
        <v>0</v>
      </c>
      <c r="G23" s="125">
        <v>23857136</v>
      </c>
      <c r="H23" s="125">
        <v>0</v>
      </c>
      <c r="I23" s="125">
        <v>23857134</v>
      </c>
      <c r="J23" s="125">
        <v>100</v>
      </c>
      <c r="K23" s="125">
        <v>2</v>
      </c>
    </row>
    <row r="24" spans="1:11">
      <c r="A24" s="124" t="s">
        <v>235</v>
      </c>
      <c r="B24" s="124" t="s">
        <v>268</v>
      </c>
      <c r="C24" s="124" t="s">
        <v>269</v>
      </c>
      <c r="D24" s="125">
        <v>2</v>
      </c>
      <c r="E24" s="125">
        <v>0</v>
      </c>
      <c r="F24" s="125">
        <v>0</v>
      </c>
      <c r="G24" s="125">
        <v>2</v>
      </c>
      <c r="H24" s="125">
        <v>0</v>
      </c>
      <c r="I24" s="125">
        <v>0</v>
      </c>
      <c r="J24" s="125">
        <v>0</v>
      </c>
      <c r="K24" s="125">
        <v>2</v>
      </c>
    </row>
    <row r="25" spans="1:11">
      <c r="A25" s="124" t="s">
        <v>235</v>
      </c>
      <c r="B25" s="124" t="s">
        <v>270</v>
      </c>
      <c r="C25" s="124" t="s">
        <v>271</v>
      </c>
      <c r="D25" s="125">
        <v>2</v>
      </c>
      <c r="E25" s="125">
        <v>0</v>
      </c>
      <c r="F25" s="125">
        <v>0</v>
      </c>
      <c r="G25" s="125">
        <v>2</v>
      </c>
      <c r="H25" s="125">
        <v>0</v>
      </c>
      <c r="I25" s="125">
        <v>0</v>
      </c>
      <c r="J25" s="125">
        <v>0</v>
      </c>
      <c r="K25" s="125">
        <v>2</v>
      </c>
    </row>
    <row r="26" spans="1:11">
      <c r="A26" s="124" t="s">
        <v>235</v>
      </c>
      <c r="B26" s="124" t="s">
        <v>272</v>
      </c>
      <c r="C26" s="124" t="s">
        <v>273</v>
      </c>
      <c r="D26" s="125">
        <v>23857134</v>
      </c>
      <c r="E26" s="125">
        <v>0</v>
      </c>
      <c r="F26" s="125">
        <v>0</v>
      </c>
      <c r="G26" s="125">
        <v>23857134</v>
      </c>
      <c r="H26" s="125">
        <v>0</v>
      </c>
      <c r="I26" s="125">
        <v>23857134</v>
      </c>
      <c r="J26" s="125">
        <v>100</v>
      </c>
      <c r="K26" s="125">
        <v>0</v>
      </c>
    </row>
    <row r="27" spans="1:11">
      <c r="A27" s="124" t="s">
        <v>235</v>
      </c>
      <c r="B27" s="124" t="s">
        <v>274</v>
      </c>
      <c r="C27" s="124" t="s">
        <v>275</v>
      </c>
      <c r="D27" s="125">
        <v>23857134</v>
      </c>
      <c r="E27" s="125">
        <v>0</v>
      </c>
      <c r="F27" s="125">
        <v>0</v>
      </c>
      <c r="G27" s="125">
        <v>23857134</v>
      </c>
      <c r="H27" s="125">
        <v>0</v>
      </c>
      <c r="I27" s="125">
        <v>23857134</v>
      </c>
      <c r="J27" s="125">
        <v>100</v>
      </c>
      <c r="K27" s="125">
        <v>0</v>
      </c>
    </row>
    <row r="28" spans="1:11">
      <c r="A28" s="124" t="s">
        <v>235</v>
      </c>
      <c r="B28" s="124" t="s">
        <v>276</v>
      </c>
      <c r="C28" s="124" t="s">
        <v>277</v>
      </c>
      <c r="D28" s="125">
        <v>764483050</v>
      </c>
      <c r="E28" s="125">
        <v>0</v>
      </c>
      <c r="F28" s="125">
        <v>-379211</v>
      </c>
      <c r="G28" s="125">
        <v>764103839</v>
      </c>
      <c r="H28" s="125">
        <v>0</v>
      </c>
      <c r="I28" s="125">
        <v>647717804</v>
      </c>
      <c r="J28" s="125">
        <v>84.77</v>
      </c>
      <c r="K28" s="125">
        <v>116386035</v>
      </c>
    </row>
    <row r="29" spans="1:11">
      <c r="A29" s="124" t="s">
        <v>235</v>
      </c>
      <c r="B29" s="124" t="s">
        <v>278</v>
      </c>
      <c r="C29" s="124" t="s">
        <v>279</v>
      </c>
      <c r="D29" s="125">
        <v>44461155</v>
      </c>
      <c r="E29" s="125">
        <v>0</v>
      </c>
      <c r="F29" s="125">
        <v>0</v>
      </c>
      <c r="G29" s="125">
        <v>44461155</v>
      </c>
      <c r="H29" s="125">
        <v>0</v>
      </c>
      <c r="I29" s="125">
        <v>26726575</v>
      </c>
      <c r="J29" s="125">
        <v>60.11</v>
      </c>
      <c r="K29" s="125">
        <v>17734580</v>
      </c>
    </row>
    <row r="30" spans="1:11">
      <c r="A30" s="124" t="s">
        <v>235</v>
      </c>
      <c r="B30" s="124" t="s">
        <v>280</v>
      </c>
      <c r="C30" s="124" t="s">
        <v>281</v>
      </c>
      <c r="D30" s="125">
        <v>44461155</v>
      </c>
      <c r="E30" s="125">
        <v>0</v>
      </c>
      <c r="F30" s="125">
        <v>0</v>
      </c>
      <c r="G30" s="125">
        <v>44461155</v>
      </c>
      <c r="H30" s="125">
        <v>0</v>
      </c>
      <c r="I30" s="125">
        <v>26726575</v>
      </c>
      <c r="J30" s="125">
        <v>60.11</v>
      </c>
      <c r="K30" s="125">
        <v>17734580</v>
      </c>
    </row>
    <row r="31" spans="1:11">
      <c r="A31" s="124" t="s">
        <v>235</v>
      </c>
      <c r="B31" s="124" t="s">
        <v>282</v>
      </c>
      <c r="C31" s="124" t="s">
        <v>283</v>
      </c>
      <c r="D31" s="125">
        <v>352803335</v>
      </c>
      <c r="E31" s="125">
        <v>0</v>
      </c>
      <c r="F31" s="125">
        <v>-379211</v>
      </c>
      <c r="G31" s="125">
        <v>352424124</v>
      </c>
      <c r="H31" s="125">
        <v>0</v>
      </c>
      <c r="I31" s="125">
        <v>273491013</v>
      </c>
      <c r="J31" s="125">
        <v>77.599999999999994</v>
      </c>
      <c r="K31" s="125">
        <v>78933111</v>
      </c>
    </row>
    <row r="32" spans="1:11">
      <c r="A32" s="124" t="s">
        <v>235</v>
      </c>
      <c r="B32" s="124" t="s">
        <v>284</v>
      </c>
      <c r="C32" s="124" t="s">
        <v>285</v>
      </c>
      <c r="D32" s="125">
        <v>352803335</v>
      </c>
      <c r="E32" s="125">
        <v>0</v>
      </c>
      <c r="F32" s="125">
        <v>-379211</v>
      </c>
      <c r="G32" s="125">
        <v>352424124</v>
      </c>
      <c r="H32" s="125">
        <v>0</v>
      </c>
      <c r="I32" s="125">
        <v>273491013</v>
      </c>
      <c r="J32" s="125">
        <v>77.599999999999994</v>
      </c>
      <c r="K32" s="125">
        <v>78933111</v>
      </c>
    </row>
    <row r="33" spans="1:11">
      <c r="A33" s="124" t="s">
        <v>235</v>
      </c>
      <c r="B33" s="124" t="s">
        <v>286</v>
      </c>
      <c r="C33" s="124" t="s">
        <v>287</v>
      </c>
      <c r="D33" s="125">
        <v>16194779</v>
      </c>
      <c r="E33" s="125">
        <v>0</v>
      </c>
      <c r="F33" s="125">
        <v>0</v>
      </c>
      <c r="G33" s="125">
        <v>16194779</v>
      </c>
      <c r="H33" s="125">
        <v>0</v>
      </c>
      <c r="I33" s="125">
        <v>0</v>
      </c>
      <c r="J33" s="125">
        <v>0</v>
      </c>
      <c r="K33" s="125">
        <v>16194779</v>
      </c>
    </row>
    <row r="34" spans="1:11">
      <c r="A34" s="124" t="s">
        <v>235</v>
      </c>
      <c r="B34" s="124" t="s">
        <v>288</v>
      </c>
      <c r="C34" s="124" t="s">
        <v>289</v>
      </c>
      <c r="D34" s="125">
        <v>3150550</v>
      </c>
      <c r="E34" s="125">
        <v>0</v>
      </c>
      <c r="F34" s="125">
        <v>0</v>
      </c>
      <c r="G34" s="125">
        <v>3150550</v>
      </c>
      <c r="H34" s="125">
        <v>0</v>
      </c>
      <c r="I34" s="125">
        <v>0</v>
      </c>
      <c r="J34" s="125">
        <v>0</v>
      </c>
      <c r="K34" s="125">
        <v>3150550</v>
      </c>
    </row>
    <row r="35" spans="1:11">
      <c r="A35" s="124" t="s">
        <v>235</v>
      </c>
      <c r="B35" s="124" t="s">
        <v>290</v>
      </c>
      <c r="C35" s="124" t="s">
        <v>291</v>
      </c>
      <c r="D35" s="125">
        <v>12540930</v>
      </c>
      <c r="E35" s="125">
        <v>0</v>
      </c>
      <c r="F35" s="125">
        <v>0</v>
      </c>
      <c r="G35" s="125">
        <v>12540930</v>
      </c>
      <c r="H35" s="125">
        <v>0</v>
      </c>
      <c r="I35" s="125">
        <v>0</v>
      </c>
      <c r="J35" s="125">
        <v>0</v>
      </c>
      <c r="K35" s="125">
        <v>12540930</v>
      </c>
    </row>
    <row r="36" spans="1:11">
      <c r="A36" s="124" t="s">
        <v>235</v>
      </c>
      <c r="B36" s="124" t="s">
        <v>292</v>
      </c>
      <c r="C36" s="124" t="s">
        <v>293</v>
      </c>
      <c r="D36" s="125">
        <v>503299</v>
      </c>
      <c r="E36" s="125">
        <v>0</v>
      </c>
      <c r="F36" s="125">
        <v>0</v>
      </c>
      <c r="G36" s="125">
        <v>503299</v>
      </c>
      <c r="H36" s="125">
        <v>0</v>
      </c>
      <c r="I36" s="125">
        <v>0</v>
      </c>
      <c r="J36" s="125">
        <v>0</v>
      </c>
      <c r="K36" s="125">
        <v>503299</v>
      </c>
    </row>
    <row r="37" spans="1:11">
      <c r="A37" s="124" t="s">
        <v>235</v>
      </c>
      <c r="B37" s="124" t="s">
        <v>294</v>
      </c>
      <c r="C37" s="124" t="s">
        <v>295</v>
      </c>
      <c r="D37" s="125">
        <v>348556745</v>
      </c>
      <c r="E37" s="125">
        <v>0</v>
      </c>
      <c r="F37" s="125">
        <v>0</v>
      </c>
      <c r="G37" s="125">
        <v>348556745</v>
      </c>
      <c r="H37" s="125">
        <v>0</v>
      </c>
      <c r="I37" s="125">
        <v>345265230</v>
      </c>
      <c r="J37" s="125">
        <v>99.06</v>
      </c>
      <c r="K37" s="125">
        <v>3291515</v>
      </c>
    </row>
    <row r="38" spans="1:11">
      <c r="A38" s="124" t="s">
        <v>235</v>
      </c>
      <c r="B38" s="124" t="s">
        <v>296</v>
      </c>
      <c r="C38" s="124" t="s">
        <v>297</v>
      </c>
      <c r="D38" s="125">
        <v>263418472</v>
      </c>
      <c r="E38" s="125">
        <v>0</v>
      </c>
      <c r="F38" s="125">
        <v>0</v>
      </c>
      <c r="G38" s="125">
        <v>263418472</v>
      </c>
      <c r="H38" s="125">
        <v>0</v>
      </c>
      <c r="I38" s="125">
        <v>263418472</v>
      </c>
      <c r="J38" s="125">
        <v>100</v>
      </c>
      <c r="K38" s="125">
        <v>0</v>
      </c>
    </row>
    <row r="39" spans="1:11">
      <c r="A39" s="124" t="s">
        <v>235</v>
      </c>
      <c r="B39" s="124" t="s">
        <v>298</v>
      </c>
      <c r="C39" s="124" t="s">
        <v>299</v>
      </c>
      <c r="D39" s="125">
        <v>85138273</v>
      </c>
      <c r="E39" s="125">
        <v>0</v>
      </c>
      <c r="F39" s="125">
        <v>0</v>
      </c>
      <c r="G39" s="125">
        <v>85138273</v>
      </c>
      <c r="H39" s="125">
        <v>0</v>
      </c>
      <c r="I39" s="125">
        <v>81846758</v>
      </c>
      <c r="J39" s="125">
        <v>96.13</v>
      </c>
      <c r="K39" s="125">
        <v>3291515</v>
      </c>
    </row>
    <row r="40" spans="1:11">
      <c r="A40" s="124" t="s">
        <v>235</v>
      </c>
      <c r="B40" s="124" t="s">
        <v>300</v>
      </c>
      <c r="C40" s="124" t="s">
        <v>301</v>
      </c>
      <c r="D40" s="125">
        <v>2467036</v>
      </c>
      <c r="E40" s="125">
        <v>0</v>
      </c>
      <c r="F40" s="125">
        <v>0</v>
      </c>
      <c r="G40" s="125">
        <v>2467036</v>
      </c>
      <c r="H40" s="125">
        <v>0</v>
      </c>
      <c r="I40" s="125">
        <v>2234986</v>
      </c>
      <c r="J40" s="125">
        <v>90.59</v>
      </c>
      <c r="K40" s="125">
        <v>232050</v>
      </c>
    </row>
    <row r="41" spans="1:11">
      <c r="A41" s="124" t="s">
        <v>235</v>
      </c>
      <c r="B41" s="124" t="s">
        <v>302</v>
      </c>
      <c r="C41" s="124" t="s">
        <v>303</v>
      </c>
      <c r="D41" s="125">
        <v>1074736</v>
      </c>
      <c r="E41" s="125">
        <v>0</v>
      </c>
      <c r="F41" s="125">
        <v>0</v>
      </c>
      <c r="G41" s="125">
        <v>1074736</v>
      </c>
      <c r="H41" s="125">
        <v>0</v>
      </c>
      <c r="I41" s="125">
        <v>1074736</v>
      </c>
      <c r="J41" s="125">
        <v>100</v>
      </c>
      <c r="K41" s="125">
        <v>0</v>
      </c>
    </row>
    <row r="42" spans="1:11">
      <c r="A42" s="124" t="s">
        <v>235</v>
      </c>
      <c r="B42" s="124" t="s">
        <v>304</v>
      </c>
      <c r="C42" s="124" t="s">
        <v>305</v>
      </c>
      <c r="D42" s="125">
        <v>1392300</v>
      </c>
      <c r="E42" s="125">
        <v>0</v>
      </c>
      <c r="F42" s="125">
        <v>0</v>
      </c>
      <c r="G42" s="125">
        <v>1392300</v>
      </c>
      <c r="H42" s="125">
        <v>0</v>
      </c>
      <c r="I42" s="125">
        <v>1160250</v>
      </c>
      <c r="J42" s="125">
        <v>83.33</v>
      </c>
      <c r="K42" s="125">
        <v>232050</v>
      </c>
    </row>
    <row r="43" spans="1:11">
      <c r="A43" s="124" t="s">
        <v>235</v>
      </c>
      <c r="B43" s="124" t="s">
        <v>306</v>
      </c>
      <c r="C43" s="124" t="s">
        <v>307</v>
      </c>
      <c r="D43" s="125">
        <v>12119744</v>
      </c>
      <c r="E43" s="125">
        <v>0</v>
      </c>
      <c r="F43" s="125">
        <v>0</v>
      </c>
      <c r="G43" s="125">
        <v>12119744</v>
      </c>
      <c r="H43" s="125">
        <v>0</v>
      </c>
      <c r="I43" s="125">
        <v>0</v>
      </c>
      <c r="J43" s="125">
        <v>0</v>
      </c>
      <c r="K43" s="125">
        <v>12119744</v>
      </c>
    </row>
    <row r="44" spans="1:11">
      <c r="A44" s="124" t="s">
        <v>235</v>
      </c>
      <c r="B44" s="124" t="s">
        <v>308</v>
      </c>
      <c r="C44" s="124" t="s">
        <v>309</v>
      </c>
      <c r="D44" s="125">
        <v>12119744</v>
      </c>
      <c r="E44" s="125">
        <v>0</v>
      </c>
      <c r="F44" s="125">
        <v>0</v>
      </c>
      <c r="G44" s="125">
        <v>12119744</v>
      </c>
      <c r="H44" s="125">
        <v>0</v>
      </c>
      <c r="I44" s="125">
        <v>0</v>
      </c>
      <c r="J44" s="125">
        <v>0</v>
      </c>
      <c r="K44" s="125">
        <v>12119744</v>
      </c>
    </row>
    <row r="45" spans="1:11">
      <c r="A45" s="124" t="s">
        <v>235</v>
      </c>
      <c r="B45" s="124" t="s">
        <v>310</v>
      </c>
      <c r="C45" s="124" t="s">
        <v>311</v>
      </c>
      <c r="D45" s="125">
        <v>3983385</v>
      </c>
      <c r="E45" s="125">
        <v>0</v>
      </c>
      <c r="F45" s="125">
        <v>0</v>
      </c>
      <c r="G45" s="125">
        <v>3983385</v>
      </c>
      <c r="H45" s="125">
        <v>0</v>
      </c>
      <c r="I45" s="125">
        <v>0</v>
      </c>
      <c r="J45" s="125">
        <v>0</v>
      </c>
      <c r="K45" s="125">
        <v>3983385</v>
      </c>
    </row>
    <row r="46" spans="1:11">
      <c r="A46" s="124" t="s">
        <v>235</v>
      </c>
      <c r="B46" s="124" t="s">
        <v>312</v>
      </c>
      <c r="C46" s="124" t="s">
        <v>313</v>
      </c>
      <c r="D46" s="125">
        <v>6083979</v>
      </c>
      <c r="E46" s="125">
        <v>0</v>
      </c>
      <c r="F46" s="125">
        <v>0</v>
      </c>
      <c r="G46" s="125">
        <v>6083979</v>
      </c>
      <c r="H46" s="125">
        <v>0</v>
      </c>
      <c r="I46" s="125">
        <v>0</v>
      </c>
      <c r="J46" s="125">
        <v>0</v>
      </c>
      <c r="K46" s="125">
        <v>6083979</v>
      </c>
    </row>
    <row r="47" spans="1:11">
      <c r="A47" s="124" t="s">
        <v>235</v>
      </c>
      <c r="B47" s="124" t="s">
        <v>314</v>
      </c>
      <c r="C47" s="124" t="s">
        <v>315</v>
      </c>
      <c r="D47" s="125">
        <v>167760</v>
      </c>
      <c r="E47" s="125">
        <v>0</v>
      </c>
      <c r="F47" s="125">
        <v>0</v>
      </c>
      <c r="G47" s="125">
        <v>167760</v>
      </c>
      <c r="H47" s="125">
        <v>0</v>
      </c>
      <c r="I47" s="125">
        <v>0</v>
      </c>
      <c r="J47" s="125">
        <v>0</v>
      </c>
      <c r="K47" s="125">
        <v>167760</v>
      </c>
    </row>
    <row r="48" spans="1:11">
      <c r="A48" s="124" t="s">
        <v>235</v>
      </c>
      <c r="B48" s="124" t="s">
        <v>316</v>
      </c>
      <c r="C48" s="124" t="s">
        <v>317</v>
      </c>
      <c r="D48" s="125">
        <v>1884620</v>
      </c>
      <c r="E48" s="125">
        <v>0</v>
      </c>
      <c r="F48" s="125">
        <v>0</v>
      </c>
      <c r="G48" s="125">
        <v>1884620</v>
      </c>
      <c r="H48" s="125">
        <v>0</v>
      </c>
      <c r="I48" s="125">
        <v>0</v>
      </c>
      <c r="J48" s="125">
        <v>0</v>
      </c>
      <c r="K48" s="125">
        <v>1884620</v>
      </c>
    </row>
    <row r="49" spans="1:11">
      <c r="A49" s="124" t="s">
        <v>235</v>
      </c>
      <c r="B49" s="124" t="s">
        <v>318</v>
      </c>
      <c r="C49" s="124" t="s">
        <v>319</v>
      </c>
      <c r="D49" s="125">
        <v>112738301</v>
      </c>
      <c r="E49" s="125">
        <v>0</v>
      </c>
      <c r="F49" s="125">
        <v>0</v>
      </c>
      <c r="G49" s="125">
        <v>112738301</v>
      </c>
      <c r="H49" s="125">
        <v>26465306</v>
      </c>
      <c r="I49" s="125">
        <v>112733312</v>
      </c>
      <c r="J49" s="125">
        <v>100</v>
      </c>
      <c r="K49" s="125">
        <v>4989</v>
      </c>
    </row>
    <row r="50" spans="1:11">
      <c r="A50" s="124" t="s">
        <v>235</v>
      </c>
      <c r="B50" s="124" t="s">
        <v>320</v>
      </c>
      <c r="C50" s="124" t="s">
        <v>321</v>
      </c>
      <c r="D50" s="125">
        <v>35788500</v>
      </c>
      <c r="E50" s="125">
        <v>0</v>
      </c>
      <c r="F50" s="125">
        <v>0</v>
      </c>
      <c r="G50" s="125">
        <v>35788500</v>
      </c>
      <c r="H50" s="125">
        <v>0</v>
      </c>
      <c r="I50" s="125">
        <v>35788500</v>
      </c>
      <c r="J50" s="125">
        <v>100</v>
      </c>
      <c r="K50" s="125">
        <v>0</v>
      </c>
    </row>
    <row r="51" spans="1:11">
      <c r="A51" s="124" t="s">
        <v>235</v>
      </c>
      <c r="B51" s="124" t="s">
        <v>322</v>
      </c>
      <c r="C51" s="124" t="s">
        <v>323</v>
      </c>
      <c r="D51" s="125">
        <v>59253179427</v>
      </c>
      <c r="E51" s="125">
        <v>-12040422</v>
      </c>
      <c r="F51" s="125">
        <v>-380289675</v>
      </c>
      <c r="G51" s="125">
        <v>58872889752</v>
      </c>
      <c r="H51" s="125">
        <v>3041650786</v>
      </c>
      <c r="I51" s="125">
        <v>46963535755</v>
      </c>
      <c r="J51" s="125">
        <v>79.77</v>
      </c>
      <c r="K51" s="125">
        <v>11909353997</v>
      </c>
    </row>
    <row r="52" spans="1:11">
      <c r="A52" s="124" t="s">
        <v>235</v>
      </c>
      <c r="B52" s="124" t="s">
        <v>324</v>
      </c>
      <c r="C52" s="124" t="s">
        <v>325</v>
      </c>
      <c r="D52" s="125">
        <v>59253179427</v>
      </c>
      <c r="E52" s="125">
        <v>-12040422</v>
      </c>
      <c r="F52" s="125">
        <v>-380289675</v>
      </c>
      <c r="G52" s="125">
        <v>58872889752</v>
      </c>
      <c r="H52" s="125">
        <v>3041650786</v>
      </c>
      <c r="I52" s="125">
        <v>46963535755</v>
      </c>
      <c r="J52" s="125">
        <v>79.77</v>
      </c>
      <c r="K52" s="125">
        <v>11909353997</v>
      </c>
    </row>
    <row r="53" spans="1:11">
      <c r="A53" s="124" t="s">
        <v>235</v>
      </c>
      <c r="B53" s="124" t="s">
        <v>326</v>
      </c>
      <c r="C53" s="124" t="s">
        <v>327</v>
      </c>
      <c r="D53" s="125">
        <v>59253179427</v>
      </c>
      <c r="E53" s="125">
        <v>-12040422</v>
      </c>
      <c r="F53" s="125">
        <v>-380289675</v>
      </c>
      <c r="G53" s="125">
        <v>58872889752</v>
      </c>
      <c r="H53" s="125">
        <v>3041650786</v>
      </c>
      <c r="I53" s="125">
        <v>46963535755</v>
      </c>
      <c r="J53" s="125">
        <v>79.77</v>
      </c>
      <c r="K53" s="125">
        <v>11909353997</v>
      </c>
    </row>
    <row r="54" spans="1:11">
      <c r="A54" s="124" t="s">
        <v>235</v>
      </c>
      <c r="B54" s="124" t="s">
        <v>328</v>
      </c>
      <c r="C54" s="124" t="s">
        <v>329</v>
      </c>
      <c r="D54" s="125">
        <v>54214192058</v>
      </c>
      <c r="E54" s="125">
        <v>-10553628</v>
      </c>
      <c r="F54" s="125">
        <v>-346798663</v>
      </c>
      <c r="G54" s="125">
        <v>53867393395</v>
      </c>
      <c r="H54" s="125">
        <v>2970250786</v>
      </c>
      <c r="I54" s="125">
        <v>42605439982</v>
      </c>
      <c r="J54" s="125">
        <v>79.09</v>
      </c>
      <c r="K54" s="125">
        <v>11261953413</v>
      </c>
    </row>
    <row r="55" spans="1:11">
      <c r="A55" s="124" t="s">
        <v>235</v>
      </c>
      <c r="B55" s="124" t="s">
        <v>330</v>
      </c>
      <c r="C55" s="124" t="s">
        <v>331</v>
      </c>
      <c r="D55" s="125">
        <v>54214192058</v>
      </c>
      <c r="E55" s="125">
        <v>-10553628</v>
      </c>
      <c r="F55" s="125">
        <v>-346798663</v>
      </c>
      <c r="G55" s="125">
        <v>53867393395</v>
      </c>
      <c r="H55" s="125">
        <v>2970250786</v>
      </c>
      <c r="I55" s="125">
        <v>42605439982</v>
      </c>
      <c r="J55" s="125">
        <v>79.09</v>
      </c>
      <c r="K55" s="125">
        <v>11261953413</v>
      </c>
    </row>
    <row r="56" spans="1:11">
      <c r="A56" s="124" t="s">
        <v>235</v>
      </c>
      <c r="B56" s="124" t="s">
        <v>332</v>
      </c>
      <c r="C56" s="124" t="s">
        <v>333</v>
      </c>
      <c r="D56" s="125">
        <v>53211827520</v>
      </c>
      <c r="E56" s="125">
        <v>-10553628</v>
      </c>
      <c r="F56" s="125">
        <v>-338078969</v>
      </c>
      <c r="G56" s="125">
        <v>52873748551</v>
      </c>
      <c r="H56" s="125">
        <v>2969765153</v>
      </c>
      <c r="I56" s="125">
        <v>42023610926</v>
      </c>
      <c r="J56" s="125">
        <v>79.48</v>
      </c>
      <c r="K56" s="125">
        <v>10850137625</v>
      </c>
    </row>
    <row r="57" spans="1:11">
      <c r="A57" s="124" t="s">
        <v>235</v>
      </c>
      <c r="B57" s="124" t="s">
        <v>334</v>
      </c>
      <c r="C57" s="124" t="s">
        <v>335</v>
      </c>
      <c r="D57" s="125">
        <v>53211827520</v>
      </c>
      <c r="E57" s="125">
        <v>-10553628</v>
      </c>
      <c r="F57" s="125">
        <v>-338078969</v>
      </c>
      <c r="G57" s="125">
        <v>52873748551</v>
      </c>
      <c r="H57" s="125">
        <v>2969765153</v>
      </c>
      <c r="I57" s="125">
        <v>42023610926</v>
      </c>
      <c r="J57" s="125">
        <v>79.48</v>
      </c>
      <c r="K57" s="125">
        <v>10850137625</v>
      </c>
    </row>
    <row r="58" spans="1:11">
      <c r="A58" s="124" t="s">
        <v>235</v>
      </c>
      <c r="B58" s="124" t="s">
        <v>336</v>
      </c>
      <c r="C58" s="124" t="s">
        <v>337</v>
      </c>
      <c r="D58" s="125">
        <v>2024292409</v>
      </c>
      <c r="E58" s="125">
        <v>-9812548</v>
      </c>
      <c r="F58" s="125">
        <v>-185339371</v>
      </c>
      <c r="G58" s="125">
        <v>1838953038</v>
      </c>
      <c r="H58" s="125">
        <v>3164000</v>
      </c>
      <c r="I58" s="125">
        <v>1639522865</v>
      </c>
      <c r="J58" s="125">
        <v>89.16</v>
      </c>
      <c r="K58" s="125">
        <v>199430173</v>
      </c>
    </row>
    <row r="59" spans="1:11">
      <c r="A59" s="124" t="s">
        <v>235</v>
      </c>
      <c r="B59" s="124" t="s">
        <v>338</v>
      </c>
      <c r="C59" s="124" t="s">
        <v>339</v>
      </c>
      <c r="D59" s="125">
        <v>165149607</v>
      </c>
      <c r="E59" s="125">
        <v>0</v>
      </c>
      <c r="F59" s="125">
        <v>0</v>
      </c>
      <c r="G59" s="125">
        <v>165149607</v>
      </c>
      <c r="H59" s="125">
        <v>29937000</v>
      </c>
      <c r="I59" s="125">
        <v>99345446</v>
      </c>
      <c r="J59" s="125">
        <v>60.15</v>
      </c>
      <c r="K59" s="125">
        <v>65804161</v>
      </c>
    </row>
    <row r="60" spans="1:11">
      <c r="A60" s="124" t="s">
        <v>235</v>
      </c>
      <c r="B60" s="124" t="s">
        <v>340</v>
      </c>
      <c r="C60" s="124" t="s">
        <v>341</v>
      </c>
      <c r="D60" s="125">
        <v>182182674</v>
      </c>
      <c r="E60" s="125">
        <v>-741080</v>
      </c>
      <c r="F60" s="125">
        <v>-65866840</v>
      </c>
      <c r="G60" s="125">
        <v>116315834</v>
      </c>
      <c r="H60" s="125">
        <v>8100232</v>
      </c>
      <c r="I60" s="125">
        <v>58909347</v>
      </c>
      <c r="J60" s="125">
        <v>50.65</v>
      </c>
      <c r="K60" s="125">
        <v>57406487</v>
      </c>
    </row>
    <row r="61" spans="1:11">
      <c r="A61" s="124" t="s">
        <v>235</v>
      </c>
      <c r="B61" s="124" t="s">
        <v>342</v>
      </c>
      <c r="C61" s="124" t="s">
        <v>343</v>
      </c>
      <c r="D61" s="125">
        <v>182592105</v>
      </c>
      <c r="E61" s="125">
        <v>0</v>
      </c>
      <c r="F61" s="125">
        <v>-778033</v>
      </c>
      <c r="G61" s="125">
        <v>181814072</v>
      </c>
      <c r="H61" s="125">
        <v>0</v>
      </c>
      <c r="I61" s="125">
        <v>181814072</v>
      </c>
      <c r="J61" s="125">
        <v>100</v>
      </c>
      <c r="K61" s="125">
        <v>0</v>
      </c>
    </row>
    <row r="62" spans="1:11">
      <c r="A62" s="124" t="s">
        <v>235</v>
      </c>
      <c r="B62" s="124" t="s">
        <v>344</v>
      </c>
      <c r="C62" s="124" t="s">
        <v>345</v>
      </c>
      <c r="D62" s="125">
        <v>354285955</v>
      </c>
      <c r="E62" s="125">
        <v>0</v>
      </c>
      <c r="F62" s="125">
        <v>0</v>
      </c>
      <c r="G62" s="125">
        <v>354285955</v>
      </c>
      <c r="H62" s="125">
        <v>0</v>
      </c>
      <c r="I62" s="125">
        <v>354285955</v>
      </c>
      <c r="J62" s="125">
        <v>100</v>
      </c>
      <c r="K62" s="125">
        <v>0</v>
      </c>
    </row>
    <row r="63" spans="1:11">
      <c r="A63" s="124" t="s">
        <v>235</v>
      </c>
      <c r="B63" s="124" t="s">
        <v>346</v>
      </c>
      <c r="C63" s="124" t="s">
        <v>347</v>
      </c>
      <c r="D63" s="125">
        <v>713926793</v>
      </c>
      <c r="E63" s="125">
        <v>0</v>
      </c>
      <c r="F63" s="125">
        <v>-40964116</v>
      </c>
      <c r="G63" s="125">
        <v>672962677</v>
      </c>
      <c r="H63" s="125">
        <v>49814927</v>
      </c>
      <c r="I63" s="125">
        <v>566172480</v>
      </c>
      <c r="J63" s="125">
        <v>84.13</v>
      </c>
      <c r="K63" s="125">
        <v>106790197</v>
      </c>
    </row>
    <row r="64" spans="1:11">
      <c r="A64" s="124" t="s">
        <v>235</v>
      </c>
      <c r="B64" s="124" t="s">
        <v>348</v>
      </c>
      <c r="C64" s="124" t="s">
        <v>349</v>
      </c>
      <c r="D64" s="125">
        <v>534619889</v>
      </c>
      <c r="E64" s="125">
        <v>0</v>
      </c>
      <c r="F64" s="125">
        <v>-40619442</v>
      </c>
      <c r="G64" s="125">
        <v>494000447</v>
      </c>
      <c r="H64" s="125">
        <v>0</v>
      </c>
      <c r="I64" s="125">
        <v>494000447</v>
      </c>
      <c r="J64" s="125">
        <v>100</v>
      </c>
      <c r="K64" s="125">
        <v>0</v>
      </c>
    </row>
    <row r="65" spans="1:11">
      <c r="A65" s="124" t="s">
        <v>235</v>
      </c>
      <c r="B65" s="124" t="s">
        <v>350</v>
      </c>
      <c r="C65" s="124" t="s">
        <v>351</v>
      </c>
      <c r="D65" s="125">
        <v>2119199829</v>
      </c>
      <c r="E65" s="125">
        <v>0</v>
      </c>
      <c r="F65" s="125">
        <v>0</v>
      </c>
      <c r="G65" s="125">
        <v>2119199829</v>
      </c>
      <c r="H65" s="125">
        <v>285373599</v>
      </c>
      <c r="I65" s="125">
        <v>2091187781</v>
      </c>
      <c r="J65" s="125">
        <v>98.68</v>
      </c>
      <c r="K65" s="125">
        <v>28012048</v>
      </c>
    </row>
    <row r="66" spans="1:11">
      <c r="A66" s="124" t="s">
        <v>235</v>
      </c>
      <c r="B66" s="124" t="s">
        <v>352</v>
      </c>
      <c r="C66" s="124" t="s">
        <v>353</v>
      </c>
      <c r="D66" s="125">
        <v>10539074358</v>
      </c>
      <c r="E66" s="125">
        <v>0</v>
      </c>
      <c r="F66" s="125">
        <v>0</v>
      </c>
      <c r="G66" s="125">
        <v>10539074358</v>
      </c>
      <c r="H66" s="125">
        <v>789655215</v>
      </c>
      <c r="I66" s="125">
        <v>9367449776</v>
      </c>
      <c r="J66" s="125">
        <v>88.88</v>
      </c>
      <c r="K66" s="125">
        <v>1171624582</v>
      </c>
    </row>
    <row r="67" spans="1:11">
      <c r="A67" s="124" t="s">
        <v>235</v>
      </c>
      <c r="B67" s="124" t="s">
        <v>354</v>
      </c>
      <c r="C67" s="124" t="s">
        <v>355</v>
      </c>
      <c r="D67" s="125">
        <v>1678223416</v>
      </c>
      <c r="E67" s="125">
        <v>0</v>
      </c>
      <c r="F67" s="125">
        <v>0</v>
      </c>
      <c r="G67" s="125">
        <v>1678223416</v>
      </c>
      <c r="H67" s="125">
        <v>0</v>
      </c>
      <c r="I67" s="125">
        <v>1512031700</v>
      </c>
      <c r="J67" s="125">
        <v>90.1</v>
      </c>
      <c r="K67" s="125">
        <v>166191716</v>
      </c>
    </row>
    <row r="68" spans="1:11">
      <c r="A68" s="124" t="s">
        <v>235</v>
      </c>
      <c r="B68" s="124" t="s">
        <v>356</v>
      </c>
      <c r="C68" s="124" t="s">
        <v>357</v>
      </c>
      <c r="D68" s="125">
        <v>1134414476</v>
      </c>
      <c r="E68" s="125">
        <v>0</v>
      </c>
      <c r="F68" s="125">
        <v>0</v>
      </c>
      <c r="G68" s="125">
        <v>1134414476</v>
      </c>
      <c r="H68" s="125">
        <v>0</v>
      </c>
      <c r="I68" s="125">
        <v>0</v>
      </c>
      <c r="J68" s="125">
        <v>0</v>
      </c>
      <c r="K68" s="125">
        <v>1134414476</v>
      </c>
    </row>
    <row r="69" spans="1:11">
      <c r="A69" s="124" t="s">
        <v>235</v>
      </c>
      <c r="B69" s="124" t="s">
        <v>358</v>
      </c>
      <c r="C69" s="124" t="s">
        <v>359</v>
      </c>
      <c r="D69" s="125">
        <v>1156414892</v>
      </c>
      <c r="E69" s="125">
        <v>0</v>
      </c>
      <c r="F69" s="125">
        <v>-4511167</v>
      </c>
      <c r="G69" s="125">
        <v>1151903725</v>
      </c>
      <c r="H69" s="125">
        <v>0</v>
      </c>
      <c r="I69" s="125">
        <v>944613756</v>
      </c>
      <c r="J69" s="125">
        <v>82</v>
      </c>
      <c r="K69" s="125">
        <v>207289969</v>
      </c>
    </row>
    <row r="70" spans="1:11">
      <c r="A70" s="124" t="s">
        <v>235</v>
      </c>
      <c r="B70" s="124" t="s">
        <v>360</v>
      </c>
      <c r="C70" s="124" t="s">
        <v>357</v>
      </c>
      <c r="D70" s="125">
        <v>5256546781</v>
      </c>
      <c r="E70" s="125">
        <v>0</v>
      </c>
      <c r="F70" s="125">
        <v>0</v>
      </c>
      <c r="G70" s="125">
        <v>5256546781</v>
      </c>
      <c r="H70" s="125">
        <v>29472771</v>
      </c>
      <c r="I70" s="125">
        <v>3389278764</v>
      </c>
      <c r="J70" s="125">
        <v>64.48</v>
      </c>
      <c r="K70" s="125">
        <v>1867268017</v>
      </c>
    </row>
    <row r="71" spans="1:11">
      <c r="A71" s="124" t="s">
        <v>235</v>
      </c>
      <c r="B71" s="124" t="s">
        <v>361</v>
      </c>
      <c r="C71" s="124" t="s">
        <v>362</v>
      </c>
      <c r="D71" s="125">
        <v>27170904336</v>
      </c>
      <c r="E71" s="125">
        <v>0</v>
      </c>
      <c r="F71" s="125">
        <v>0</v>
      </c>
      <c r="G71" s="125">
        <v>27170904336</v>
      </c>
      <c r="H71" s="125">
        <v>1774247409</v>
      </c>
      <c r="I71" s="125">
        <v>21324998537</v>
      </c>
      <c r="J71" s="125">
        <v>78.48</v>
      </c>
      <c r="K71" s="125">
        <v>5845905799</v>
      </c>
    </row>
    <row r="72" spans="1:11">
      <c r="A72" s="124" t="s">
        <v>235</v>
      </c>
      <c r="B72" s="124" t="s">
        <v>363</v>
      </c>
      <c r="C72" s="124" t="s">
        <v>364</v>
      </c>
      <c r="D72" s="125">
        <v>1002364538</v>
      </c>
      <c r="E72" s="125">
        <v>0</v>
      </c>
      <c r="F72" s="125">
        <v>-8719694</v>
      </c>
      <c r="G72" s="125">
        <v>993644844</v>
      </c>
      <c r="H72" s="125">
        <v>485633</v>
      </c>
      <c r="I72" s="125">
        <v>581829056</v>
      </c>
      <c r="J72" s="125">
        <v>58.56</v>
      </c>
      <c r="K72" s="125">
        <v>411815788</v>
      </c>
    </row>
    <row r="73" spans="1:11">
      <c r="A73" s="124" t="s">
        <v>235</v>
      </c>
      <c r="B73" s="124" t="s">
        <v>365</v>
      </c>
      <c r="C73" s="124" t="s">
        <v>366</v>
      </c>
      <c r="D73" s="125">
        <v>1002364538</v>
      </c>
      <c r="E73" s="125">
        <v>0</v>
      </c>
      <c r="F73" s="125">
        <v>-8719694</v>
      </c>
      <c r="G73" s="125">
        <v>993644844</v>
      </c>
      <c r="H73" s="125">
        <v>485633</v>
      </c>
      <c r="I73" s="125">
        <v>581829056</v>
      </c>
      <c r="J73" s="125">
        <v>58.56</v>
      </c>
      <c r="K73" s="125">
        <v>411815788</v>
      </c>
    </row>
    <row r="74" spans="1:11">
      <c r="A74" s="124" t="s">
        <v>235</v>
      </c>
      <c r="B74" s="124" t="s">
        <v>344</v>
      </c>
      <c r="C74" s="124" t="s">
        <v>345</v>
      </c>
      <c r="D74" s="125">
        <v>121638177</v>
      </c>
      <c r="E74" s="125">
        <v>0</v>
      </c>
      <c r="F74" s="125">
        <v>0</v>
      </c>
      <c r="G74" s="125">
        <v>121638177</v>
      </c>
      <c r="H74" s="125">
        <v>0</v>
      </c>
      <c r="I74" s="125">
        <v>121638177</v>
      </c>
      <c r="J74" s="125">
        <v>100</v>
      </c>
      <c r="K74" s="125">
        <v>0</v>
      </c>
    </row>
    <row r="75" spans="1:11">
      <c r="A75" s="124" t="s">
        <v>235</v>
      </c>
      <c r="B75" s="124" t="s">
        <v>367</v>
      </c>
      <c r="C75" s="124" t="s">
        <v>368</v>
      </c>
      <c r="D75" s="125">
        <v>148852081</v>
      </c>
      <c r="E75" s="125">
        <v>0</v>
      </c>
      <c r="F75" s="125">
        <v>-8719693</v>
      </c>
      <c r="G75" s="125">
        <v>140132388</v>
      </c>
      <c r="H75" s="125">
        <v>0</v>
      </c>
      <c r="I75" s="125">
        <v>131789729</v>
      </c>
      <c r="J75" s="125">
        <v>94.05</v>
      </c>
      <c r="K75" s="125">
        <v>8342659</v>
      </c>
    </row>
    <row r="76" spans="1:11">
      <c r="A76" s="124" t="s">
        <v>235</v>
      </c>
      <c r="B76" s="124" t="s">
        <v>369</v>
      </c>
      <c r="C76" s="124" t="s">
        <v>370</v>
      </c>
      <c r="D76" s="125">
        <v>25590444</v>
      </c>
      <c r="E76" s="125">
        <v>0</v>
      </c>
      <c r="F76" s="125">
        <v>0</v>
      </c>
      <c r="G76" s="125">
        <v>25590444</v>
      </c>
      <c r="H76" s="125">
        <v>0</v>
      </c>
      <c r="I76" s="125">
        <v>25590444</v>
      </c>
      <c r="J76" s="125">
        <v>100</v>
      </c>
      <c r="K76" s="125">
        <v>0</v>
      </c>
    </row>
    <row r="77" spans="1:11">
      <c r="A77" s="124" t="s">
        <v>235</v>
      </c>
      <c r="B77" s="124" t="s">
        <v>371</v>
      </c>
      <c r="C77" s="124" t="s">
        <v>372</v>
      </c>
      <c r="D77" s="125">
        <v>270447356</v>
      </c>
      <c r="E77" s="125">
        <v>0</v>
      </c>
      <c r="F77" s="125">
        <v>0</v>
      </c>
      <c r="G77" s="125">
        <v>270447356</v>
      </c>
      <c r="H77" s="125">
        <v>0</v>
      </c>
      <c r="I77" s="125">
        <v>197685059</v>
      </c>
      <c r="J77" s="125">
        <v>73.099999999999994</v>
      </c>
      <c r="K77" s="125">
        <v>72762297</v>
      </c>
    </row>
    <row r="78" spans="1:11">
      <c r="A78" s="124" t="s">
        <v>235</v>
      </c>
      <c r="B78" s="124" t="s">
        <v>373</v>
      </c>
      <c r="C78" s="124" t="s">
        <v>374</v>
      </c>
      <c r="D78" s="125">
        <v>415961696</v>
      </c>
      <c r="E78" s="125">
        <v>0</v>
      </c>
      <c r="F78" s="125">
        <v>-1</v>
      </c>
      <c r="G78" s="125">
        <v>415961695</v>
      </c>
      <c r="H78" s="125">
        <v>0</v>
      </c>
      <c r="I78" s="125">
        <v>85250863</v>
      </c>
      <c r="J78" s="125">
        <v>20.49</v>
      </c>
      <c r="K78" s="125">
        <v>330710832</v>
      </c>
    </row>
    <row r="79" spans="1:11">
      <c r="A79" s="124" t="s">
        <v>235</v>
      </c>
      <c r="B79" s="124" t="s">
        <v>375</v>
      </c>
      <c r="C79" s="124" t="s">
        <v>376</v>
      </c>
      <c r="D79" s="125">
        <v>19874784</v>
      </c>
      <c r="E79" s="125">
        <v>0</v>
      </c>
      <c r="F79" s="125">
        <v>0</v>
      </c>
      <c r="G79" s="125">
        <v>19874784</v>
      </c>
      <c r="H79" s="125">
        <v>485633</v>
      </c>
      <c r="I79" s="125">
        <v>19874784</v>
      </c>
      <c r="J79" s="125">
        <v>100</v>
      </c>
      <c r="K79" s="125">
        <v>0</v>
      </c>
    </row>
    <row r="80" spans="1:11">
      <c r="A80" s="124" t="s">
        <v>235</v>
      </c>
      <c r="B80" s="124" t="s">
        <v>377</v>
      </c>
      <c r="C80" s="124" t="s">
        <v>378</v>
      </c>
      <c r="D80" s="125">
        <v>2123812730</v>
      </c>
      <c r="E80" s="125">
        <v>0</v>
      </c>
      <c r="F80" s="125">
        <v>-17493735</v>
      </c>
      <c r="G80" s="125">
        <v>2106318995</v>
      </c>
      <c r="H80" s="125">
        <v>0</v>
      </c>
      <c r="I80" s="125">
        <v>2051457860</v>
      </c>
      <c r="J80" s="125">
        <v>97.4</v>
      </c>
      <c r="K80" s="125">
        <v>54861135</v>
      </c>
    </row>
    <row r="81" spans="1:11">
      <c r="A81" s="124" t="s">
        <v>235</v>
      </c>
      <c r="B81" s="124" t="s">
        <v>379</v>
      </c>
      <c r="C81" s="124" t="s">
        <v>380</v>
      </c>
      <c r="D81" s="125">
        <v>2123812730</v>
      </c>
      <c r="E81" s="125">
        <v>0</v>
      </c>
      <c r="F81" s="125">
        <v>-17493735</v>
      </c>
      <c r="G81" s="125">
        <v>2106318995</v>
      </c>
      <c r="H81" s="125">
        <v>0</v>
      </c>
      <c r="I81" s="125">
        <v>2051457860</v>
      </c>
      <c r="J81" s="125">
        <v>97.4</v>
      </c>
      <c r="K81" s="125">
        <v>54861135</v>
      </c>
    </row>
    <row r="82" spans="1:11">
      <c r="A82" s="124" t="s">
        <v>235</v>
      </c>
      <c r="B82" s="124" t="s">
        <v>381</v>
      </c>
      <c r="C82" s="124" t="s">
        <v>382</v>
      </c>
      <c r="D82" s="125">
        <v>2123812730</v>
      </c>
      <c r="E82" s="125">
        <v>0</v>
      </c>
      <c r="F82" s="125">
        <v>-17493735</v>
      </c>
      <c r="G82" s="125">
        <v>2106318995</v>
      </c>
      <c r="H82" s="125">
        <v>0</v>
      </c>
      <c r="I82" s="125">
        <v>2051457860</v>
      </c>
      <c r="J82" s="125">
        <v>97.4</v>
      </c>
      <c r="K82" s="125">
        <v>54861135</v>
      </c>
    </row>
    <row r="83" spans="1:11">
      <c r="A83" s="124" t="s">
        <v>235</v>
      </c>
      <c r="B83" s="124" t="s">
        <v>383</v>
      </c>
      <c r="C83" s="124" t="s">
        <v>384</v>
      </c>
      <c r="D83" s="125">
        <v>2123812730</v>
      </c>
      <c r="E83" s="125">
        <v>0</v>
      </c>
      <c r="F83" s="125">
        <v>-17493735</v>
      </c>
      <c r="G83" s="125">
        <v>2106318995</v>
      </c>
      <c r="H83" s="125">
        <v>0</v>
      </c>
      <c r="I83" s="125">
        <v>2051457860</v>
      </c>
      <c r="J83" s="125">
        <v>97.4</v>
      </c>
      <c r="K83" s="125">
        <v>54861135</v>
      </c>
    </row>
    <row r="84" spans="1:11">
      <c r="A84" s="124" t="s">
        <v>235</v>
      </c>
      <c r="B84" s="124" t="s">
        <v>385</v>
      </c>
      <c r="C84" s="124" t="s">
        <v>386</v>
      </c>
      <c r="D84" s="125">
        <v>221542109</v>
      </c>
      <c r="E84" s="125">
        <v>0</v>
      </c>
      <c r="F84" s="125">
        <v>-17493735</v>
      </c>
      <c r="G84" s="125">
        <v>204048374</v>
      </c>
      <c r="H84" s="125">
        <v>0</v>
      </c>
      <c r="I84" s="125">
        <v>149187239</v>
      </c>
      <c r="J84" s="125">
        <v>73.11</v>
      </c>
      <c r="K84" s="125">
        <v>54861135</v>
      </c>
    </row>
    <row r="85" spans="1:11">
      <c r="A85" s="124" t="s">
        <v>235</v>
      </c>
      <c r="B85" s="124" t="s">
        <v>387</v>
      </c>
      <c r="C85" s="124" t="s">
        <v>388</v>
      </c>
      <c r="D85" s="125">
        <v>1902270621</v>
      </c>
      <c r="E85" s="125">
        <v>0</v>
      </c>
      <c r="F85" s="125">
        <v>0</v>
      </c>
      <c r="G85" s="125">
        <v>1902270621</v>
      </c>
      <c r="H85" s="125">
        <v>0</v>
      </c>
      <c r="I85" s="125">
        <v>1902270621</v>
      </c>
      <c r="J85" s="125">
        <v>100</v>
      </c>
      <c r="K85" s="125">
        <v>0</v>
      </c>
    </row>
    <row r="86" spans="1:11">
      <c r="A86" s="124" t="s">
        <v>235</v>
      </c>
      <c r="B86" s="124" t="s">
        <v>389</v>
      </c>
      <c r="C86" s="124" t="s">
        <v>390</v>
      </c>
      <c r="D86" s="125">
        <v>2915174639</v>
      </c>
      <c r="E86" s="125">
        <v>-1486794</v>
      </c>
      <c r="F86" s="125">
        <v>-15997277</v>
      </c>
      <c r="G86" s="125">
        <v>2899177362</v>
      </c>
      <c r="H86" s="125">
        <v>71400000</v>
      </c>
      <c r="I86" s="125">
        <v>2306637913</v>
      </c>
      <c r="J86" s="125">
        <v>79.56</v>
      </c>
      <c r="K86" s="125">
        <v>592539449</v>
      </c>
    </row>
    <row r="87" spans="1:11">
      <c r="A87" s="124" t="s">
        <v>235</v>
      </c>
      <c r="B87" s="124" t="s">
        <v>391</v>
      </c>
      <c r="C87" s="124" t="s">
        <v>392</v>
      </c>
      <c r="D87" s="125">
        <v>2915174639</v>
      </c>
      <c r="E87" s="125">
        <v>-1486794</v>
      </c>
      <c r="F87" s="125">
        <v>-15997277</v>
      </c>
      <c r="G87" s="125">
        <v>2899177362</v>
      </c>
      <c r="H87" s="125">
        <v>71400000</v>
      </c>
      <c r="I87" s="125">
        <v>2306637913</v>
      </c>
      <c r="J87" s="125">
        <v>79.56</v>
      </c>
      <c r="K87" s="125">
        <v>592539449</v>
      </c>
    </row>
    <row r="88" spans="1:11">
      <c r="A88" s="124" t="s">
        <v>235</v>
      </c>
      <c r="B88" s="124" t="s">
        <v>393</v>
      </c>
      <c r="C88" s="124" t="s">
        <v>394</v>
      </c>
      <c r="D88" s="125">
        <v>2915174639</v>
      </c>
      <c r="E88" s="125">
        <v>-1486794</v>
      </c>
      <c r="F88" s="125">
        <v>-15997277</v>
      </c>
      <c r="G88" s="125">
        <v>2899177362</v>
      </c>
      <c r="H88" s="125">
        <v>71400000</v>
      </c>
      <c r="I88" s="125">
        <v>2306637913</v>
      </c>
      <c r="J88" s="125">
        <v>79.56</v>
      </c>
      <c r="K88" s="125">
        <v>592539449</v>
      </c>
    </row>
    <row r="89" spans="1:11">
      <c r="A89" s="124" t="s">
        <v>235</v>
      </c>
      <c r="B89" s="124" t="s">
        <v>395</v>
      </c>
      <c r="C89" s="124" t="s">
        <v>396</v>
      </c>
      <c r="D89" s="125">
        <v>2915174639</v>
      </c>
      <c r="E89" s="125">
        <v>-1486794</v>
      </c>
      <c r="F89" s="125">
        <v>-15997277</v>
      </c>
      <c r="G89" s="125">
        <v>2899177362</v>
      </c>
      <c r="H89" s="125">
        <v>71400000</v>
      </c>
      <c r="I89" s="125">
        <v>2306637913</v>
      </c>
      <c r="J89" s="125">
        <v>79.56</v>
      </c>
      <c r="K89" s="125">
        <v>592539449</v>
      </c>
    </row>
    <row r="90" spans="1:11">
      <c r="A90" s="124" t="s">
        <v>235</v>
      </c>
      <c r="B90" s="124" t="s">
        <v>336</v>
      </c>
      <c r="C90" s="124" t="s">
        <v>337</v>
      </c>
      <c r="D90" s="125">
        <v>1865974222</v>
      </c>
      <c r="E90" s="125">
        <v>-1486794</v>
      </c>
      <c r="F90" s="125">
        <v>-13527268</v>
      </c>
      <c r="G90" s="125">
        <v>1852446954</v>
      </c>
      <c r="H90" s="125">
        <v>71400000</v>
      </c>
      <c r="I90" s="125">
        <v>1387699743</v>
      </c>
      <c r="J90" s="125">
        <v>74.91</v>
      </c>
      <c r="K90" s="125">
        <v>464747211</v>
      </c>
    </row>
    <row r="91" spans="1:11">
      <c r="A91" s="124" t="s">
        <v>235</v>
      </c>
      <c r="B91" s="124" t="s">
        <v>342</v>
      </c>
      <c r="C91" s="124" t="s">
        <v>343</v>
      </c>
      <c r="D91" s="125">
        <v>35020668</v>
      </c>
      <c r="E91" s="125">
        <v>0</v>
      </c>
      <c r="F91" s="125">
        <v>0</v>
      </c>
      <c r="G91" s="125">
        <v>35020668</v>
      </c>
      <c r="H91" s="125">
        <v>0</v>
      </c>
      <c r="I91" s="125">
        <v>0</v>
      </c>
      <c r="J91" s="125">
        <v>0</v>
      </c>
      <c r="K91" s="125">
        <v>35020668</v>
      </c>
    </row>
    <row r="92" spans="1:11">
      <c r="A92" s="124" t="s">
        <v>235</v>
      </c>
      <c r="B92" s="124" t="s">
        <v>369</v>
      </c>
      <c r="C92" s="124" t="s">
        <v>370</v>
      </c>
      <c r="D92" s="125">
        <v>321601422</v>
      </c>
      <c r="E92" s="125">
        <v>0</v>
      </c>
      <c r="F92" s="125">
        <v>-2470004</v>
      </c>
      <c r="G92" s="125">
        <v>319131418</v>
      </c>
      <c r="H92" s="125">
        <v>0</v>
      </c>
      <c r="I92" s="125">
        <v>287194839</v>
      </c>
      <c r="J92" s="125">
        <v>89.99</v>
      </c>
      <c r="K92" s="125">
        <v>31936579</v>
      </c>
    </row>
    <row r="93" spans="1:11">
      <c r="A93" s="124" t="s">
        <v>235</v>
      </c>
      <c r="B93" s="124" t="s">
        <v>397</v>
      </c>
      <c r="C93" s="124" t="s">
        <v>398</v>
      </c>
      <c r="D93" s="125">
        <v>255228192</v>
      </c>
      <c r="E93" s="125">
        <v>0</v>
      </c>
      <c r="F93" s="125">
        <v>-5</v>
      </c>
      <c r="G93" s="125">
        <v>255228187</v>
      </c>
      <c r="H93" s="125">
        <v>0</v>
      </c>
      <c r="I93" s="125">
        <v>255217089</v>
      </c>
      <c r="J93" s="125">
        <v>100</v>
      </c>
      <c r="K93" s="125">
        <v>11098</v>
      </c>
    </row>
    <row r="94" spans="1:11">
      <c r="A94" s="124" t="s">
        <v>235</v>
      </c>
      <c r="B94" s="124" t="s">
        <v>399</v>
      </c>
      <c r="C94" s="124" t="s">
        <v>400</v>
      </c>
      <c r="D94" s="125">
        <v>349699312</v>
      </c>
      <c r="E94" s="125">
        <v>0</v>
      </c>
      <c r="F94" s="125">
        <v>0</v>
      </c>
      <c r="G94" s="125">
        <v>349699312</v>
      </c>
      <c r="H94" s="125">
        <v>0</v>
      </c>
      <c r="I94" s="125">
        <v>291582626</v>
      </c>
      <c r="J94" s="125">
        <v>83.38</v>
      </c>
      <c r="K94" s="125">
        <v>58116686</v>
      </c>
    </row>
    <row r="95" spans="1:11">
      <c r="A95" s="124" t="s">
        <v>235</v>
      </c>
      <c r="B95" s="124" t="s">
        <v>401</v>
      </c>
      <c r="C95" s="124" t="s">
        <v>402</v>
      </c>
      <c r="D95" s="125">
        <v>3453623</v>
      </c>
      <c r="E95" s="125">
        <v>0</v>
      </c>
      <c r="F95" s="125">
        <v>0</v>
      </c>
      <c r="G95" s="125">
        <v>3453623</v>
      </c>
      <c r="H95" s="125">
        <v>0</v>
      </c>
      <c r="I95" s="125">
        <v>746416</v>
      </c>
      <c r="J95" s="125">
        <v>21.61</v>
      </c>
      <c r="K95" s="125">
        <v>2707207</v>
      </c>
    </row>
    <row r="96" spans="1:11">
      <c r="A96" s="124" t="s">
        <v>235</v>
      </c>
      <c r="B96" s="124" t="s">
        <v>344</v>
      </c>
      <c r="C96" s="124" t="s">
        <v>345</v>
      </c>
      <c r="D96" s="125">
        <v>84197200</v>
      </c>
      <c r="E96" s="125">
        <v>0</v>
      </c>
      <c r="F96" s="125">
        <v>0</v>
      </c>
      <c r="G96" s="125">
        <v>84197200</v>
      </c>
      <c r="H96" s="125">
        <v>0</v>
      </c>
      <c r="I96" s="125">
        <v>84197200</v>
      </c>
      <c r="J96" s="125">
        <v>100</v>
      </c>
      <c r="K96" s="125">
        <v>0</v>
      </c>
    </row>
    <row r="98" spans="3:11">
      <c r="D98" s="126"/>
      <c r="E98" s="126"/>
      <c r="F98" s="126"/>
      <c r="G98" s="126"/>
      <c r="H98" s="126"/>
      <c r="I98" s="126"/>
      <c r="K98" s="126"/>
    </row>
    <row r="99" spans="3:11">
      <c r="D99" s="126"/>
      <c r="E99" s="126"/>
      <c r="F99" s="126"/>
      <c r="G99" s="126"/>
      <c r="H99" s="126"/>
      <c r="I99" s="126"/>
      <c r="K99" s="126"/>
    </row>
    <row r="100" spans="3:11">
      <c r="D100" s="126"/>
      <c r="E100" s="126"/>
      <c r="F100" s="126"/>
      <c r="G100" s="126"/>
      <c r="H100" s="126"/>
      <c r="I100" s="126"/>
      <c r="K100" s="126"/>
    </row>
    <row r="101" spans="3:11">
      <c r="D101" s="126"/>
      <c r="E101" s="126"/>
      <c r="F101" s="126"/>
      <c r="G101" s="126"/>
      <c r="H101" s="126"/>
      <c r="I101" s="126"/>
      <c r="K101" s="126"/>
    </row>
    <row r="102" spans="3:11">
      <c r="D102" s="126"/>
      <c r="E102" s="126"/>
      <c r="F102" s="126"/>
      <c r="G102" s="126"/>
      <c r="H102" s="126"/>
      <c r="I102" s="126"/>
      <c r="K102" s="126"/>
    </row>
    <row r="103" spans="3:11">
      <c r="D103" s="126"/>
      <c r="E103" s="126"/>
      <c r="F103" s="126"/>
      <c r="G103" s="126"/>
      <c r="H103" s="126"/>
      <c r="I103" s="126"/>
      <c r="K103" s="126"/>
    </row>
    <row r="104" spans="3:11">
      <c r="C104" s="127"/>
      <c r="D104" s="126"/>
      <c r="E104" s="126"/>
      <c r="F104" s="126"/>
      <c r="G104" s="126"/>
      <c r="H104" s="126"/>
      <c r="I104" s="126"/>
      <c r="K104" s="126"/>
    </row>
    <row r="105" spans="3:11">
      <c r="C105" s="127"/>
      <c r="D105" s="126"/>
      <c r="E105" s="126"/>
      <c r="F105" s="126"/>
      <c r="G105" s="126"/>
      <c r="H105" s="126"/>
      <c r="I105" s="126"/>
      <c r="K105" s="126"/>
    </row>
    <row r="106" spans="3:11">
      <c r="C106" s="127"/>
      <c r="D106" s="126"/>
      <c r="E106" s="126"/>
      <c r="F106" s="126"/>
      <c r="G106" s="126"/>
      <c r="H106" s="126"/>
      <c r="I106" s="126"/>
      <c r="K106" s="126"/>
    </row>
    <row r="107" spans="3:11">
      <c r="C107" s="127"/>
      <c r="D107" s="126"/>
      <c r="E107" s="126"/>
      <c r="F107" s="126"/>
      <c r="G107" s="126"/>
      <c r="H107" s="126"/>
      <c r="I107" s="126"/>
      <c r="K107" s="126"/>
    </row>
    <row r="108" spans="3:11">
      <c r="C108" s="127"/>
      <c r="D108" s="126"/>
      <c r="E108" s="126"/>
      <c r="F108" s="126"/>
      <c r="G108" s="126"/>
      <c r="H108" s="126"/>
      <c r="I108" s="126"/>
      <c r="K108" s="126"/>
    </row>
    <row r="109" spans="3:11">
      <c r="C109" s="127"/>
      <c r="D109" s="126"/>
      <c r="E109" s="126"/>
      <c r="F109" s="126"/>
      <c r="G109" s="126"/>
      <c r="H109" s="126"/>
      <c r="I109" s="126"/>
      <c r="K109" s="126"/>
    </row>
    <row r="110" spans="3:11">
      <c r="C110" s="127"/>
      <c r="D110" s="126"/>
      <c r="E110" s="126"/>
      <c r="F110" s="126"/>
      <c r="G110" s="126"/>
      <c r="H110" s="126"/>
      <c r="I110" s="126"/>
      <c r="K110" s="126"/>
    </row>
    <row r="111" spans="3:11" ht="14.5">
      <c r="C111" s="128" t="s">
        <v>25</v>
      </c>
      <c r="D111" s="126"/>
      <c r="E111" s="126"/>
      <c r="F111" s="126"/>
      <c r="G111" s="126"/>
      <c r="H111" s="69" t="s">
        <v>26</v>
      </c>
      <c r="I111" s="69"/>
      <c r="K111" s="126"/>
    </row>
    <row r="112" spans="3:11" ht="14.5">
      <c r="C112" s="129" t="s">
        <v>27</v>
      </c>
      <c r="D112" s="126"/>
      <c r="E112" s="126"/>
      <c r="F112" s="126"/>
      <c r="G112" s="126"/>
      <c r="H112" s="130" t="s">
        <v>28</v>
      </c>
      <c r="I112" s="130"/>
      <c r="K112" s="126"/>
    </row>
    <row r="113" spans="3:11" ht="14.5">
      <c r="C113" s="131" t="s">
        <v>29</v>
      </c>
      <c r="D113" s="126"/>
      <c r="E113" s="126"/>
      <c r="F113" s="126"/>
      <c r="G113" s="126"/>
      <c r="H113" s="130" t="s">
        <v>30</v>
      </c>
      <c r="I113" s="130"/>
      <c r="K113" s="126"/>
    </row>
    <row r="114" spans="3:11">
      <c r="C114" s="131" t="s">
        <v>31</v>
      </c>
      <c r="D114" s="126"/>
      <c r="E114" s="126"/>
      <c r="F114" s="126"/>
      <c r="G114" s="126"/>
      <c r="H114" s="132" t="s">
        <v>31</v>
      </c>
      <c r="I114" s="132"/>
      <c r="K114" s="126"/>
    </row>
    <row r="115" spans="3:11">
      <c r="C115" s="127"/>
      <c r="D115" s="126"/>
      <c r="E115" s="126"/>
      <c r="F115" s="126"/>
      <c r="G115" s="126"/>
      <c r="H115" s="133"/>
      <c r="I115" s="133"/>
      <c r="K115" s="126"/>
    </row>
  </sheetData>
  <mergeCells count="10">
    <mergeCell ref="H111:I111"/>
    <mergeCell ref="H112:I112"/>
    <mergeCell ref="H113:I113"/>
    <mergeCell ref="H114:I114"/>
    <mergeCell ref="A1:K1"/>
    <mergeCell ref="A2:K2"/>
    <mergeCell ref="A3:K3"/>
    <mergeCell ref="A4:K4"/>
    <mergeCell ref="J5:K5"/>
    <mergeCell ref="J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BDB1-55B7-4645-9BBE-673E40B7FAD7}">
  <dimension ref="B2:U41"/>
  <sheetViews>
    <sheetView workbookViewId="0">
      <selection activeCell="C11" sqref="C11"/>
    </sheetView>
  </sheetViews>
  <sheetFormatPr baseColWidth="10" defaultRowHeight="14.5"/>
  <cols>
    <col min="1" max="1" width="4.7265625" customWidth="1"/>
    <col min="2" max="2" width="14" customWidth="1"/>
    <col min="3" max="3" width="70.1796875" bestFit="1" customWidth="1"/>
    <col min="4" max="4" width="21.54296875" bestFit="1" customWidth="1"/>
    <col min="5" max="5" width="19.81640625" customWidth="1"/>
    <col min="6" max="6" width="21.54296875" bestFit="1" customWidth="1"/>
    <col min="7" max="7" width="20.54296875" hidden="1" customWidth="1"/>
    <col min="8" max="10" width="20.1796875" hidden="1" customWidth="1"/>
    <col min="11" max="11" width="21.81640625" hidden="1" customWidth="1"/>
    <col min="12" max="12" width="20.1796875" hidden="1" customWidth="1"/>
    <col min="13" max="14" width="19.453125" hidden="1" customWidth="1"/>
    <col min="15" max="16" width="20.1796875" hidden="1" customWidth="1"/>
    <col min="17" max="17" width="18.81640625" hidden="1" customWidth="1"/>
    <col min="18" max="18" width="20.81640625" customWidth="1"/>
    <col min="19" max="19" width="21.54296875" bestFit="1" customWidth="1"/>
    <col min="20" max="20" width="10" customWidth="1"/>
    <col min="23" max="23" width="12" bestFit="1" customWidth="1"/>
  </cols>
  <sheetData>
    <row r="2" spans="2:21">
      <c r="B2" s="15" t="s">
        <v>153</v>
      </c>
    </row>
    <row r="3" spans="2:21">
      <c r="B3" s="15" t="s">
        <v>154</v>
      </c>
    </row>
    <row r="4" spans="2:21">
      <c r="B4" s="15" t="s">
        <v>155</v>
      </c>
    </row>
    <row r="5" spans="2:21">
      <c r="B5" s="77" t="s">
        <v>156</v>
      </c>
      <c r="F5" t="s">
        <v>157</v>
      </c>
    </row>
    <row r="7" spans="2:21" ht="63.75" customHeight="1">
      <c r="B7" s="78" t="s">
        <v>158</v>
      </c>
      <c r="C7" s="78" t="s">
        <v>159</v>
      </c>
      <c r="D7" s="79" t="s">
        <v>160</v>
      </c>
      <c r="E7" s="79" t="s">
        <v>161</v>
      </c>
      <c r="F7" s="79" t="s">
        <v>162</v>
      </c>
      <c r="G7" s="79" t="s">
        <v>163</v>
      </c>
      <c r="H7" s="80" t="s">
        <v>164</v>
      </c>
      <c r="I7" s="80" t="s">
        <v>165</v>
      </c>
      <c r="J7" s="79" t="s">
        <v>166</v>
      </c>
      <c r="K7" s="79" t="s">
        <v>167</v>
      </c>
      <c r="L7" s="79" t="s">
        <v>168</v>
      </c>
      <c r="M7" s="79" t="s">
        <v>169</v>
      </c>
      <c r="N7" s="79" t="s">
        <v>170</v>
      </c>
      <c r="O7" s="79" t="s">
        <v>171</v>
      </c>
      <c r="P7" s="79" t="s">
        <v>172</v>
      </c>
      <c r="Q7" s="79" t="s">
        <v>173</v>
      </c>
      <c r="R7" s="79" t="s">
        <v>174</v>
      </c>
      <c r="S7" s="81" t="s">
        <v>6</v>
      </c>
      <c r="T7" s="81" t="s">
        <v>175</v>
      </c>
    </row>
    <row r="8" spans="2:21">
      <c r="B8" s="82" t="s">
        <v>176</v>
      </c>
      <c r="C8" s="15" t="s">
        <v>177</v>
      </c>
      <c r="D8" s="83">
        <f t="shared" ref="D8:S8" si="0">+D9+D16</f>
        <v>37035203758</v>
      </c>
      <c r="E8" s="83">
        <f t="shared" si="0"/>
        <v>0</v>
      </c>
      <c r="F8" s="83">
        <f t="shared" ref="F8:F19" si="1">+D8+E8</f>
        <v>37035203758</v>
      </c>
      <c r="G8" s="83">
        <f t="shared" si="0"/>
        <v>674569723</v>
      </c>
      <c r="H8" s="83">
        <f t="shared" si="0"/>
        <v>480882869</v>
      </c>
      <c r="I8" s="83">
        <f t="shared" si="0"/>
        <v>459380358</v>
      </c>
      <c r="J8" s="83">
        <f t="shared" si="0"/>
        <v>4310320096</v>
      </c>
      <c r="K8" s="83">
        <f t="shared" si="0"/>
        <v>5144564823</v>
      </c>
      <c r="L8" s="83">
        <f t="shared" si="0"/>
        <v>6143383448</v>
      </c>
      <c r="M8" s="83">
        <f t="shared" si="0"/>
        <v>2074522505</v>
      </c>
      <c r="N8" s="83">
        <f t="shared" si="0"/>
        <v>1931573197</v>
      </c>
      <c r="O8" s="83">
        <f t="shared" si="0"/>
        <v>1260990694</v>
      </c>
      <c r="P8" s="83">
        <f t="shared" si="0"/>
        <v>2140084269</v>
      </c>
      <c r="Q8" s="83">
        <f t="shared" si="0"/>
        <v>979688356</v>
      </c>
      <c r="R8" s="83">
        <f t="shared" si="0"/>
        <v>1804205813</v>
      </c>
      <c r="S8" s="83">
        <f t="shared" si="0"/>
        <v>27404166151</v>
      </c>
      <c r="T8" s="84">
        <f>S8/D8</f>
        <v>0.73994911247330208</v>
      </c>
      <c r="U8" s="85"/>
    </row>
    <row r="9" spans="2:21">
      <c r="B9" s="86" t="s">
        <v>178</v>
      </c>
      <c r="C9" t="s">
        <v>179</v>
      </c>
      <c r="D9" s="83">
        <f>+D10</f>
        <v>36071667513</v>
      </c>
      <c r="E9" s="83">
        <f>+E10</f>
        <v>0</v>
      </c>
      <c r="F9" s="83">
        <f t="shared" si="1"/>
        <v>36071667513</v>
      </c>
      <c r="G9" s="83">
        <f>+G10</f>
        <v>469302401</v>
      </c>
      <c r="H9" s="83">
        <f t="shared" ref="H9:R9" si="2">+H10</f>
        <v>392367171</v>
      </c>
      <c r="I9" s="83">
        <f t="shared" si="2"/>
        <v>254113036</v>
      </c>
      <c r="J9" s="83">
        <f t="shared" si="2"/>
        <v>4105052774</v>
      </c>
      <c r="K9" s="83">
        <f t="shared" si="2"/>
        <v>5056049125</v>
      </c>
      <c r="L9" s="83">
        <f t="shared" si="2"/>
        <v>6143383448</v>
      </c>
      <c r="M9" s="83">
        <f t="shared" si="2"/>
        <v>2074522505</v>
      </c>
      <c r="N9" s="83">
        <f t="shared" si="2"/>
        <v>1931573197</v>
      </c>
      <c r="O9" s="83">
        <f t="shared" si="2"/>
        <v>1260990694</v>
      </c>
      <c r="P9" s="83">
        <f t="shared" si="2"/>
        <v>2140084269</v>
      </c>
      <c r="Q9" s="83">
        <f t="shared" si="2"/>
        <v>979688356</v>
      </c>
      <c r="R9" s="83">
        <f t="shared" si="2"/>
        <v>1804205813</v>
      </c>
      <c r="S9" s="83">
        <f>+S10</f>
        <v>26611332789</v>
      </c>
      <c r="T9" s="84">
        <f>S9/D9</f>
        <v>0.73773503205554458</v>
      </c>
    </row>
    <row r="10" spans="2:21">
      <c r="B10" s="86" t="s">
        <v>180</v>
      </c>
      <c r="C10" t="s">
        <v>181</v>
      </c>
      <c r="D10" s="83">
        <f>D11+D15</f>
        <v>36071667513</v>
      </c>
      <c r="E10" s="83">
        <f>+E11+E15</f>
        <v>0</v>
      </c>
      <c r="F10" s="83">
        <f t="shared" si="1"/>
        <v>36071667513</v>
      </c>
      <c r="G10" s="83">
        <f>+G11+G15</f>
        <v>469302401</v>
      </c>
      <c r="H10" s="83">
        <f t="shared" ref="H10:R10" si="3">+H11+H15</f>
        <v>392367171</v>
      </c>
      <c r="I10" s="83">
        <f t="shared" si="3"/>
        <v>254113036</v>
      </c>
      <c r="J10" s="83">
        <f t="shared" si="3"/>
        <v>4105052774</v>
      </c>
      <c r="K10" s="83">
        <f t="shared" si="3"/>
        <v>5056049125</v>
      </c>
      <c r="L10" s="83">
        <f t="shared" si="3"/>
        <v>6143383448</v>
      </c>
      <c r="M10" s="83">
        <f t="shared" si="3"/>
        <v>2074522505</v>
      </c>
      <c r="N10" s="83">
        <f t="shared" si="3"/>
        <v>1931573197</v>
      </c>
      <c r="O10" s="83">
        <f t="shared" si="3"/>
        <v>1260990694</v>
      </c>
      <c r="P10" s="83">
        <f t="shared" si="3"/>
        <v>2140084269</v>
      </c>
      <c r="Q10" s="83">
        <f t="shared" si="3"/>
        <v>979688356</v>
      </c>
      <c r="R10" s="83">
        <f t="shared" si="3"/>
        <v>1804205813</v>
      </c>
      <c r="S10" s="83">
        <f>+S11+S15</f>
        <v>26611332789</v>
      </c>
      <c r="T10" s="84">
        <f>S10/D11</f>
        <v>0.73812382339437899</v>
      </c>
    </row>
    <row r="11" spans="2:21">
      <c r="B11" s="86" t="s">
        <v>182</v>
      </c>
      <c r="C11" t="s">
        <v>183</v>
      </c>
      <c r="D11" s="83">
        <v>36052667514</v>
      </c>
      <c r="E11" s="83"/>
      <c r="F11" s="83">
        <f t="shared" si="1"/>
        <v>36052667514</v>
      </c>
      <c r="G11" s="83">
        <v>450302402</v>
      </c>
      <c r="H11" s="83">
        <v>392367171</v>
      </c>
      <c r="I11" s="83">
        <v>254113036</v>
      </c>
      <c r="J11" s="87">
        <v>4105052774</v>
      </c>
      <c r="K11" s="83">
        <v>5056049125</v>
      </c>
      <c r="L11" s="83">
        <v>6143383448</v>
      </c>
      <c r="M11" s="83">
        <v>2074522505</v>
      </c>
      <c r="N11" s="83">
        <v>1931573197</v>
      </c>
      <c r="O11" s="83">
        <v>1260990694</v>
      </c>
      <c r="P11" s="83">
        <v>2140084269</v>
      </c>
      <c r="Q11" s="83">
        <v>979688356</v>
      </c>
      <c r="R11" s="83">
        <v>1804205813</v>
      </c>
      <c r="S11" s="83">
        <f>SUM(G11:R11)</f>
        <v>26592332790</v>
      </c>
      <c r="T11" s="84">
        <f>S11/F11</f>
        <v>0.73759681664813415</v>
      </c>
    </row>
    <row r="12" spans="2:21" ht="30" hidden="1" customHeight="1">
      <c r="B12" s="86" t="s">
        <v>184</v>
      </c>
      <c r="C12" t="s">
        <v>185</v>
      </c>
      <c r="D12" s="83"/>
      <c r="E12" s="83"/>
      <c r="F12" s="83">
        <f t="shared" si="1"/>
        <v>0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>
        <v>0</v>
      </c>
    </row>
    <row r="13" spans="2:21" ht="20.25" hidden="1" customHeight="1">
      <c r="B13" s="86" t="s">
        <v>186</v>
      </c>
      <c r="C13" t="s">
        <v>187</v>
      </c>
      <c r="D13" s="83"/>
      <c r="E13" s="83"/>
      <c r="F13" s="83">
        <f t="shared" si="1"/>
        <v>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>
        <v>0</v>
      </c>
    </row>
    <row r="14" spans="2:21" ht="30.75" hidden="1" customHeight="1">
      <c r="B14" s="86" t="s">
        <v>188</v>
      </c>
      <c r="C14" t="s">
        <v>189</v>
      </c>
      <c r="D14" s="83"/>
      <c r="E14" s="83"/>
      <c r="F14" s="83">
        <f t="shared" si="1"/>
        <v>0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>
        <v>0</v>
      </c>
    </row>
    <row r="15" spans="2:21">
      <c r="B15" s="86" t="s">
        <v>190</v>
      </c>
      <c r="C15" t="s">
        <v>191</v>
      </c>
      <c r="D15" s="83">
        <v>18999999</v>
      </c>
      <c r="E15" s="83"/>
      <c r="F15" s="83">
        <f t="shared" si="1"/>
        <v>18999999</v>
      </c>
      <c r="G15" s="83">
        <v>18999999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>
        <f t="shared" ref="S15:S18" si="4">SUM(G15:R15)</f>
        <v>18999999</v>
      </c>
      <c r="T15" s="84">
        <v>0</v>
      </c>
    </row>
    <row r="16" spans="2:21">
      <c r="B16" s="86" t="s">
        <v>192</v>
      </c>
      <c r="C16" t="s">
        <v>193</v>
      </c>
      <c r="D16" s="83">
        <f t="shared" ref="D16:L16" si="5">SUM(D17:D19)</f>
        <v>963536245</v>
      </c>
      <c r="E16" s="83">
        <f t="shared" si="5"/>
        <v>0</v>
      </c>
      <c r="F16" s="83">
        <f t="shared" si="5"/>
        <v>963536245</v>
      </c>
      <c r="G16" s="83">
        <f t="shared" si="5"/>
        <v>205267322</v>
      </c>
      <c r="H16" s="83">
        <f t="shared" si="5"/>
        <v>88515698</v>
      </c>
      <c r="I16" s="83">
        <f t="shared" si="5"/>
        <v>205267322</v>
      </c>
      <c r="J16" s="83">
        <f t="shared" si="5"/>
        <v>205267322</v>
      </c>
      <c r="K16" s="83">
        <f t="shared" si="5"/>
        <v>88515698</v>
      </c>
      <c r="L16" s="83">
        <f t="shared" si="5"/>
        <v>0</v>
      </c>
      <c r="M16" s="83"/>
      <c r="N16" s="83"/>
      <c r="O16" s="83"/>
      <c r="P16" s="83"/>
      <c r="Q16" s="83"/>
      <c r="R16" s="83"/>
      <c r="S16" s="83">
        <f t="shared" si="4"/>
        <v>792833362</v>
      </c>
      <c r="T16" s="84">
        <v>0</v>
      </c>
    </row>
    <row r="17" spans="2:20">
      <c r="B17" s="86" t="s">
        <v>194</v>
      </c>
      <c r="C17" t="s">
        <v>195</v>
      </c>
      <c r="D17" s="83">
        <f>781993681+1</f>
        <v>781993682</v>
      </c>
      <c r="E17" s="83"/>
      <c r="F17" s="83">
        <f t="shared" si="1"/>
        <v>781993682</v>
      </c>
      <c r="G17" s="83">
        <v>205267322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>
        <f t="shared" si="4"/>
        <v>205267322</v>
      </c>
      <c r="T17" s="84">
        <v>0</v>
      </c>
    </row>
    <row r="18" spans="2:20">
      <c r="B18" s="86" t="s">
        <v>196</v>
      </c>
      <c r="C18" t="s">
        <v>197</v>
      </c>
      <c r="D18" s="83">
        <f>177031396+4511167</f>
        <v>181542563</v>
      </c>
      <c r="E18" s="83"/>
      <c r="F18" s="83">
        <f t="shared" si="1"/>
        <v>181542563</v>
      </c>
      <c r="G18" s="83"/>
      <c r="H18" s="83">
        <v>88515698</v>
      </c>
      <c r="I18" s="83">
        <v>205267322</v>
      </c>
      <c r="J18" s="83">
        <v>205267322</v>
      </c>
      <c r="K18" s="83">
        <v>88515698</v>
      </c>
      <c r="L18" s="83">
        <v>0</v>
      </c>
      <c r="M18" s="83"/>
      <c r="N18" s="83"/>
      <c r="O18" s="83"/>
      <c r="P18" s="83"/>
      <c r="Q18" s="83"/>
      <c r="R18" s="83"/>
      <c r="S18" s="83">
        <f t="shared" si="4"/>
        <v>587566040</v>
      </c>
      <c r="T18" s="84">
        <v>0</v>
      </c>
    </row>
    <row r="19" spans="2:20">
      <c r="B19" s="86" t="s">
        <v>198</v>
      </c>
      <c r="C19" t="s">
        <v>199</v>
      </c>
      <c r="D19" s="83"/>
      <c r="E19" s="83"/>
      <c r="F19" s="83">
        <f t="shared" si="1"/>
        <v>0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4">
        <v>0</v>
      </c>
    </row>
    <row r="20" spans="2:20">
      <c r="B20" s="86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2:20">
      <c r="B21" s="88" t="s">
        <v>13</v>
      </c>
      <c r="C21" s="88"/>
      <c r="D21" s="89">
        <f>+D8</f>
        <v>37035203758</v>
      </c>
      <c r="E21" s="89">
        <f>+E8</f>
        <v>0</v>
      </c>
      <c r="F21" s="89">
        <f>+F8</f>
        <v>37035203758</v>
      </c>
      <c r="G21" s="89">
        <f t="shared" ref="G21:R21" si="6">+G8</f>
        <v>674569723</v>
      </c>
      <c r="H21" s="89">
        <f t="shared" si="6"/>
        <v>480882869</v>
      </c>
      <c r="I21" s="89">
        <f t="shared" si="6"/>
        <v>459380358</v>
      </c>
      <c r="J21" s="89">
        <f t="shared" si="6"/>
        <v>4310320096</v>
      </c>
      <c r="K21" s="89">
        <f t="shared" si="6"/>
        <v>5144564823</v>
      </c>
      <c r="L21" s="89">
        <f t="shared" si="6"/>
        <v>6143383448</v>
      </c>
      <c r="M21" s="89">
        <f t="shared" si="6"/>
        <v>2074522505</v>
      </c>
      <c r="N21" s="89">
        <f t="shared" si="6"/>
        <v>1931573197</v>
      </c>
      <c r="O21" s="89">
        <f t="shared" si="6"/>
        <v>1260990694</v>
      </c>
      <c r="P21" s="89">
        <f t="shared" si="6"/>
        <v>2140084269</v>
      </c>
      <c r="Q21" s="89">
        <f>+Q8</f>
        <v>979688356</v>
      </c>
      <c r="R21" s="89">
        <f t="shared" si="6"/>
        <v>1804205813</v>
      </c>
      <c r="S21" s="89">
        <f>+S8</f>
        <v>27404166151</v>
      </c>
      <c r="T21" s="90">
        <f>+S21/F21</f>
        <v>0.73994911247330208</v>
      </c>
    </row>
    <row r="22" spans="2:20" ht="16.5" customHeight="1">
      <c r="B22" s="86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2:20">
      <c r="B23" s="91" t="s">
        <v>200</v>
      </c>
      <c r="C23" s="15" t="s">
        <v>201</v>
      </c>
      <c r="D23" s="83">
        <f>+D24+D25</f>
        <v>23233842739</v>
      </c>
      <c r="E23" s="83">
        <f t="shared" ref="E23:S23" si="7">+E24+E25</f>
        <v>-380668886</v>
      </c>
      <c r="F23" s="83">
        <f t="shared" si="7"/>
        <v>22853173853</v>
      </c>
      <c r="G23" s="83">
        <f t="shared" si="7"/>
        <v>955711831</v>
      </c>
      <c r="H23" s="83">
        <f t="shared" si="7"/>
        <v>3034438834</v>
      </c>
      <c r="I23" s="83">
        <f t="shared" si="7"/>
        <v>3790632049</v>
      </c>
      <c r="J23" s="83">
        <f t="shared" si="7"/>
        <v>4577308951</v>
      </c>
      <c r="K23" s="83">
        <f t="shared" si="7"/>
        <v>1098756700</v>
      </c>
      <c r="L23" s="83">
        <f t="shared" si="7"/>
        <v>3090804641</v>
      </c>
      <c r="M23" s="83">
        <f t="shared" si="7"/>
        <v>738312454</v>
      </c>
      <c r="N23" s="83">
        <f t="shared" si="7"/>
        <v>786013188</v>
      </c>
      <c r="O23" s="83">
        <f t="shared" si="7"/>
        <v>787343062</v>
      </c>
      <c r="P23" s="83">
        <f t="shared" si="7"/>
        <v>190381900</v>
      </c>
      <c r="Q23" s="83">
        <f t="shared" si="7"/>
        <v>99562752</v>
      </c>
      <c r="R23" s="83">
        <f t="shared" si="7"/>
        <v>1288853384</v>
      </c>
      <c r="S23" s="83">
        <f t="shared" si="7"/>
        <v>20438119746</v>
      </c>
      <c r="T23" s="92">
        <f>+S23/F23</f>
        <v>0.89432303265469759</v>
      </c>
    </row>
    <row r="24" spans="2:20">
      <c r="B24" t="s">
        <v>202</v>
      </c>
      <c r="C24" t="s">
        <v>203</v>
      </c>
      <c r="D24" s="83"/>
      <c r="E24" s="83"/>
      <c r="F24" s="83">
        <f>+D24+E24</f>
        <v>0</v>
      </c>
      <c r="G24" s="83"/>
      <c r="H24" s="83"/>
      <c r="I24" s="83"/>
      <c r="J24" s="83"/>
      <c r="K24" s="83">
        <f>+I24+J24</f>
        <v>0</v>
      </c>
      <c r="L24" s="83"/>
      <c r="M24" s="83"/>
      <c r="N24" s="83"/>
      <c r="O24" s="83"/>
      <c r="P24" s="83"/>
      <c r="Q24" s="83"/>
      <c r="R24" s="83"/>
      <c r="S24" s="83"/>
      <c r="T24" s="92">
        <v>0</v>
      </c>
    </row>
    <row r="25" spans="2:20">
      <c r="B25" t="s">
        <v>204</v>
      </c>
      <c r="C25" t="s">
        <v>205</v>
      </c>
      <c r="D25" s="83">
        <f>+D26+D28+D29+D30</f>
        <v>23233842739</v>
      </c>
      <c r="E25" s="83">
        <f>+E26+E28+E29+E30</f>
        <v>-380668886</v>
      </c>
      <c r="F25" s="83">
        <f>+F26+F28+F29+F30</f>
        <v>22853173853</v>
      </c>
      <c r="G25" s="83">
        <f t="shared" ref="G25:R25" si="8">+G26+G28+G29+G30</f>
        <v>955711831</v>
      </c>
      <c r="H25" s="83">
        <f t="shared" si="8"/>
        <v>3034438834</v>
      </c>
      <c r="I25" s="83">
        <f t="shared" si="8"/>
        <v>3790632049</v>
      </c>
      <c r="J25" s="83">
        <f t="shared" si="8"/>
        <v>4577308951</v>
      </c>
      <c r="K25" s="83">
        <f t="shared" si="8"/>
        <v>1098756700</v>
      </c>
      <c r="L25" s="83">
        <f t="shared" si="8"/>
        <v>3090804641</v>
      </c>
      <c r="M25" s="83">
        <f t="shared" si="8"/>
        <v>738312454</v>
      </c>
      <c r="N25" s="83">
        <f t="shared" si="8"/>
        <v>786013188</v>
      </c>
      <c r="O25" s="83">
        <f t="shared" si="8"/>
        <v>787343062</v>
      </c>
      <c r="P25" s="83">
        <f t="shared" si="8"/>
        <v>190381900</v>
      </c>
      <c r="Q25" s="83">
        <f t="shared" si="8"/>
        <v>99562752</v>
      </c>
      <c r="R25" s="83">
        <f t="shared" si="8"/>
        <v>1288853384</v>
      </c>
      <c r="S25" s="83">
        <f>+S26+S28+S29+S30</f>
        <v>20438119746</v>
      </c>
      <c r="T25" s="92">
        <f>+S25/F25</f>
        <v>0.89432303265469759</v>
      </c>
    </row>
    <row r="26" spans="2:20">
      <c r="B26" t="s">
        <v>206</v>
      </c>
      <c r="C26" t="s">
        <v>207</v>
      </c>
      <c r="D26" s="83">
        <f>23168716979+65125760</f>
        <v>23233842739</v>
      </c>
      <c r="E26" s="83">
        <v>-380668886</v>
      </c>
      <c r="F26" s="83">
        <f>+D26+E26</f>
        <v>22853173853</v>
      </c>
      <c r="G26" s="83">
        <v>955711831</v>
      </c>
      <c r="H26" s="83">
        <v>3034438834</v>
      </c>
      <c r="I26" s="83">
        <v>3790632049</v>
      </c>
      <c r="J26" s="83">
        <v>4577308951</v>
      </c>
      <c r="K26" s="83">
        <v>1098756700</v>
      </c>
      <c r="L26" s="83">
        <v>3090804641</v>
      </c>
      <c r="M26" s="83">
        <v>738312454</v>
      </c>
      <c r="N26" s="83">
        <v>786013188</v>
      </c>
      <c r="O26" s="83">
        <v>787343062</v>
      </c>
      <c r="P26" s="83">
        <v>190381900</v>
      </c>
      <c r="Q26" s="83">
        <v>99562752</v>
      </c>
      <c r="R26" s="83">
        <v>1288853384</v>
      </c>
      <c r="S26" s="83">
        <f>SUM(G26:R26)</f>
        <v>20438119746</v>
      </c>
      <c r="T26" s="92">
        <f>+S26/F26</f>
        <v>0.89432303265469759</v>
      </c>
    </row>
    <row r="27" spans="2:20">
      <c r="B27" t="s">
        <v>208</v>
      </c>
      <c r="C27" t="s">
        <v>209</v>
      </c>
      <c r="D27" s="83"/>
      <c r="E27" s="83"/>
      <c r="F27" s="83">
        <f>+D27+E27</f>
        <v>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92">
        <v>0</v>
      </c>
    </row>
    <row r="28" spans="2:20">
      <c r="B28" t="s">
        <v>210</v>
      </c>
      <c r="C28" t="s">
        <v>211</v>
      </c>
      <c r="D28" s="83"/>
      <c r="E28" s="83"/>
      <c r="F28" s="83">
        <f>+D28+E28</f>
        <v>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92">
        <v>0</v>
      </c>
    </row>
    <row r="29" spans="2:20">
      <c r="B29" t="s">
        <v>212</v>
      </c>
      <c r="C29" t="s">
        <v>213</v>
      </c>
      <c r="D29" s="83"/>
      <c r="E29" s="83"/>
      <c r="F29" s="83">
        <f>+D29+E29</f>
        <v>0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92">
        <v>0</v>
      </c>
    </row>
    <row r="30" spans="2:20">
      <c r="B30" t="s">
        <v>214</v>
      </c>
      <c r="C30" t="s">
        <v>215</v>
      </c>
      <c r="D30" s="83"/>
      <c r="E30" s="83"/>
      <c r="F30" s="83">
        <f>+D30+E30</f>
        <v>0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92">
        <v>0</v>
      </c>
    </row>
    <row r="31" spans="2:20"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</row>
    <row r="32" spans="2:20">
      <c r="B32" s="93" t="s">
        <v>13</v>
      </c>
      <c r="C32" s="93"/>
      <c r="D32" s="94">
        <f>+D23</f>
        <v>23233842739</v>
      </c>
      <c r="E32" s="94">
        <f t="shared" ref="E32:S32" si="9">+E23</f>
        <v>-380668886</v>
      </c>
      <c r="F32" s="94">
        <f t="shared" si="9"/>
        <v>22853173853</v>
      </c>
      <c r="G32" s="94">
        <f t="shared" si="9"/>
        <v>955711831</v>
      </c>
      <c r="H32" s="94">
        <f>+H23</f>
        <v>3034438834</v>
      </c>
      <c r="I32" s="94">
        <f>+I23</f>
        <v>3790632049</v>
      </c>
      <c r="J32" s="94">
        <f t="shared" si="9"/>
        <v>4577308951</v>
      </c>
      <c r="K32" s="94">
        <f t="shared" si="9"/>
        <v>1098756700</v>
      </c>
      <c r="L32" s="94">
        <f t="shared" si="9"/>
        <v>3090804641</v>
      </c>
      <c r="M32" s="94">
        <f t="shared" si="9"/>
        <v>738312454</v>
      </c>
      <c r="N32" s="94">
        <f t="shared" si="9"/>
        <v>786013188</v>
      </c>
      <c r="O32" s="94">
        <f t="shared" si="9"/>
        <v>787343062</v>
      </c>
      <c r="P32" s="94">
        <f t="shared" si="9"/>
        <v>190381900</v>
      </c>
      <c r="Q32" s="94">
        <f t="shared" si="9"/>
        <v>99562752</v>
      </c>
      <c r="R32" s="94">
        <f t="shared" si="9"/>
        <v>1288853384</v>
      </c>
      <c r="S32" s="94">
        <f t="shared" si="9"/>
        <v>20438119746</v>
      </c>
      <c r="T32" s="95">
        <f>+S32/F32</f>
        <v>0.89432303265469759</v>
      </c>
    </row>
    <row r="33" spans="2:20"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</row>
    <row r="34" spans="2:20">
      <c r="B34" s="96" t="s">
        <v>216</v>
      </c>
      <c r="C34" s="96"/>
      <c r="D34" s="97">
        <f>+D21+D32</f>
        <v>60269046497</v>
      </c>
      <c r="E34" s="97">
        <f t="shared" ref="E34:R34" si="10">+E21+E32</f>
        <v>-380668886</v>
      </c>
      <c r="F34" s="97">
        <f>+F21+F32</f>
        <v>59888377611</v>
      </c>
      <c r="G34" s="97">
        <f t="shared" si="10"/>
        <v>1630281554</v>
      </c>
      <c r="H34" s="97">
        <f t="shared" si="10"/>
        <v>3515321703</v>
      </c>
      <c r="I34" s="97">
        <f>+I21+I32</f>
        <v>4250012407</v>
      </c>
      <c r="J34" s="97">
        <f t="shared" si="10"/>
        <v>8887629047</v>
      </c>
      <c r="K34" s="97">
        <f t="shared" si="10"/>
        <v>6243321523</v>
      </c>
      <c r="L34" s="97">
        <f t="shared" si="10"/>
        <v>9234188089</v>
      </c>
      <c r="M34" s="97">
        <f t="shared" si="10"/>
        <v>2812834959</v>
      </c>
      <c r="N34" s="97">
        <f t="shared" si="10"/>
        <v>2717586385</v>
      </c>
      <c r="O34" s="97">
        <f t="shared" si="10"/>
        <v>2048333756</v>
      </c>
      <c r="P34" s="97">
        <f t="shared" si="10"/>
        <v>2330466169</v>
      </c>
      <c r="Q34" s="97">
        <f t="shared" si="10"/>
        <v>1079251108</v>
      </c>
      <c r="R34" s="97">
        <f t="shared" si="10"/>
        <v>3093059197</v>
      </c>
      <c r="S34" s="97">
        <f>+S21+S32</f>
        <v>47842285897</v>
      </c>
      <c r="T34" s="98">
        <f>+S34/F34</f>
        <v>0.79885760485541302</v>
      </c>
    </row>
    <row r="35" spans="2:20">
      <c r="B35" s="99"/>
      <c r="C35" s="99"/>
      <c r="D35" s="100"/>
      <c r="E35" s="100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</row>
    <row r="36" spans="2:20" ht="78" customHeight="1">
      <c r="C36" s="103"/>
      <c r="D36" s="87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5"/>
      <c r="T36" s="104"/>
    </row>
    <row r="37" spans="2:20" ht="16.899999999999999" customHeight="1">
      <c r="C37" s="106" t="s">
        <v>217</v>
      </c>
      <c r="G37" s="107" t="s">
        <v>26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2:20" ht="28.9" customHeight="1">
      <c r="C38" s="109" t="s">
        <v>218</v>
      </c>
      <c r="G38" s="110" t="s">
        <v>219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2:20" ht="28.9" customHeight="1">
      <c r="C39" s="112"/>
      <c r="G39" s="113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</row>
    <row r="41" spans="2:20" ht="16.5">
      <c r="B41" t="s">
        <v>220</v>
      </c>
      <c r="F41" s="114"/>
      <c r="K41" s="87"/>
    </row>
  </sheetData>
  <mergeCells count="2">
    <mergeCell ref="G37:T37"/>
    <mergeCell ref="G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 INGRESOS </vt:lpstr>
      <vt:lpstr>EJ. GASTOS</vt:lpstr>
      <vt:lpstr>EJ. RESERVAS </vt:lpstr>
      <vt:lpstr>EJ. ING RESERVAS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2021-01-08T20:19:39Z</dcterms:created>
  <dcterms:modified xsi:type="dcterms:W3CDTF">2021-01-09T00:55:42Z</dcterms:modified>
</cp:coreProperties>
</file>