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autoCompressPictures="0"/>
  <mc:AlternateContent xmlns:mc="http://schemas.openxmlformats.org/markup-compatibility/2006">
    <mc:Choice Requires="x15">
      <x15ac:absPath xmlns:x15ac="http://schemas.microsoft.com/office/spreadsheetml/2010/11/ac" url="https://uaespdc-my.sharepoint.com/personal/angelica_beltran_uaesp_gov_co/Documents/Documentos/PGIRS 2023/Informe primer semestre 2023/Informe PGIRS 1-2023/"/>
    </mc:Choice>
  </mc:AlternateContent>
  <xr:revisionPtr revIDLastSave="4783" documentId="8_{887672C2-C508-4B6D-9EC1-1007240FF64B}" xr6:coauthVersionLast="47" xr6:coauthVersionMax="47" xr10:uidLastSave="{A7CEB9F4-E505-45CB-9E4A-40957CAB4DA8}"/>
  <bookViews>
    <workbookView xWindow="-120" yWindow="-120" windowWidth="29040" windowHeight="15840" tabRatio="875" firstSheet="12" activeTab="8" xr2:uid="{00000000-000D-0000-FFFF-FFFF00000000}"/>
  </bookViews>
  <sheets>
    <sheet name="2. Medios R,T y T" sheetId="7" state="hidden" r:id="rId1"/>
    <sheet name="2. Riesgos R,T y T" sheetId="8" state="hidden" r:id="rId2"/>
    <sheet name="INST SPA" sheetId="38" r:id="rId3"/>
    <sheet name="R-T-T" sheetId="55" r:id="rId4"/>
    <sheet name="LIMP V-AP" sheetId="56" r:id="rId5"/>
    <sheet name="CC -PA" sheetId="57" r:id="rId6"/>
    <sheet name="LAV AP" sheetId="58" r:id="rId7"/>
    <sheet name="APROVECHAMIENTO" sheetId="59" r:id="rId8"/>
    <sheet name="ORGÁNICOS" sheetId="60" r:id="rId9"/>
    <sheet name="INCLUSIÓN" sheetId="61" r:id="rId10"/>
    <sheet name="DF" sheetId="62" r:id="rId11"/>
    <sheet name="ESPECIALES" sheetId="63" r:id="rId12"/>
    <sheet name="RCD" sheetId="64" r:id="rId13"/>
    <sheet name="RURAL" sheetId="65" r:id="rId14"/>
    <sheet name="RIESGOS" sheetId="66" r:id="rId15"/>
    <sheet name="CULTURA" sheetId="67" r:id="rId16"/>
  </sheets>
  <externalReferences>
    <externalReference r:id="rId1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 i="55" l="1"/>
  <c r="P31" i="64"/>
  <c r="Q31" i="64"/>
  <c r="P44" i="63"/>
  <c r="Q44" i="63"/>
  <c r="O30" i="59"/>
  <c r="Q28" i="58"/>
  <c r="Q55" i="38"/>
  <c r="Q28" i="38"/>
  <c r="Q14" i="38"/>
  <c r="A43" i="38"/>
  <c r="Q26" i="58"/>
  <c r="Q30" i="63" l="1"/>
  <c r="Q31" i="63" s="1"/>
  <c r="Q47" i="63"/>
  <c r="Q45" i="63"/>
  <c r="Q43" i="63"/>
  <c r="Q29" i="63"/>
  <c r="Q28" i="63"/>
  <c r="Q16" i="63"/>
  <c r="Q15" i="63"/>
  <c r="Q14"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Leidy Alicia Cruz Rincon</author>
  </authors>
  <commentList>
    <comment ref="O30" authorId="0" shapeId="0" xr:uid="{E364B5E8-BF06-49AF-B9E9-3A553672D095}">
      <text>
        <r>
          <rPr>
            <sz val="11"/>
            <color theme="1"/>
            <rFont val="Calibri"/>
            <family val="2"/>
            <scheme val="minor"/>
          </rPr>
          <t>Leidy Alicia Cruz Rincon:
Con corte a diciembre de 2022 se registran  197 organizaciones de recicladores de oficio registrados en el RUOR.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tc={2F31EAFB-89F6-46E6-8C47-532BF28B6880}</author>
  </authors>
  <commentList>
    <comment ref="T44" authorId="0" shapeId="0" xr:uid="{2F31EAFB-89F6-46E6-8C47-532BF28B6880}">
      <text>
        <t>[Threaded comment]
Your version of Excel allows you to read this threaded comment; however, any edits to it will get removed if the file is opened in a newer version of Excel. Learn more: https://go.microsoft.com/fwlink/?linkid=870924
Comment:
    Por favor copiar y pegar el enlace en el navegador para facilitar la apertura del enlace.</t>
      </text>
    </comment>
  </commentList>
</comments>
</file>

<file path=xl/sharedStrings.xml><?xml version="1.0" encoding="utf-8"?>
<sst xmlns="http://schemas.openxmlformats.org/spreadsheetml/2006/main" count="3892" uniqueCount="1579">
  <si>
    <t>Nivel</t>
  </si>
  <si>
    <t>Indicador</t>
  </si>
  <si>
    <t>Fuente de información</t>
  </si>
  <si>
    <t>Método de recolección</t>
  </si>
  <si>
    <t>Frecuencia</t>
  </si>
  <si>
    <t>Responsable</t>
  </si>
  <si>
    <t>Proyecto 1. Esquema operativo eficiente de la actividad de recolección y transporte</t>
  </si>
  <si>
    <t>Finalidad</t>
  </si>
  <si>
    <t xml:space="preserve">Prevenir impactos negativos sobre la infraestructura de la ciudad, las dinámicas territoriales y las instituciones, asociados al inadecuado manejo de los residuos sólidos. </t>
  </si>
  <si>
    <t>Propósito</t>
  </si>
  <si>
    <t xml:space="preserve">Áreas y vías públicas de la ciudad libres de residuos sólidos. </t>
  </si>
  <si>
    <t>Componentes</t>
  </si>
  <si>
    <t>Documento con lineamientos técnicos para el diseño, revisión y/o  reestructuración de microrutas y macrorutas en la actividad de recolección y transporte, en el Distrito, implementado por las ESP.
Estudios de viabilidad técnica para la instalación, mantenimiento y operación de contenedores que permita la presentación separada de los residuos; aprovechables y no aprovechables en zonas de alta densificación, de alto interés económico, turístico y/o cultural para la ciudad, así como en aquellas zonas que, por su infraestructura pública, se dificulte la recolección de residuos puerta a puerta, según horarios y frecuencias establecidas por las empresas prestadoras y operadoras del servicio, que minimice el impacto de los residuos en vías y áreas públicas.
Áreas de prestación con mínimo una macroruta con recolección desde contenedores
Censo periódicamente (mensualmente) actualizado de puntos críticos de la ciudad, con atributos tanto del factor generador, como de las actividades efectuadas y estado.
Plan para la eliminación de puntos críticos, y de prevención de la creación de los mismos, en articulación con las diferentes entidades y actores involucrados,.
Esquema de prestación del servicio público de aseo implementado.</t>
  </si>
  <si>
    <t>Actividades</t>
  </si>
  <si>
    <t>Elaboración de un documento con lineamientos técnicos para la definición, revisión y reestructuración de microrutas y macrorutas de la actividad de recolección y transporte en el Distrito,  de conformidad con las dinámicas territoriales, los niveles de producción de residuos así como los factores de movilidad, y demás factores relevantes.</t>
  </si>
  <si>
    <t>Número de  documentos técnicos elaborados en 1 año</t>
  </si>
  <si>
    <t>UAESP</t>
  </si>
  <si>
    <t>Consulta</t>
  </si>
  <si>
    <t>Cada 4 años</t>
  </si>
  <si>
    <t>UAESP, ESP</t>
  </si>
  <si>
    <t>Realización de estudios de viabilidad técnica para la instalación, mantenimiento y operación de contenedores que permita la presentación separada de los residuos; aprovechables y no aprovechables en zonas de alta densificación, de alto interés económico, turístico y/o cultural para la ciudad, así como en aquellas zonas que, por su infraestructura pública, se dificulte la recolección de residuos puerta a puerta, según horarios y frecuencias establecidas por las empresas prestadoras y operadoras del servicio</t>
  </si>
  <si>
    <t>Número de documentos técnicos elaborados en 2 años de aprobado el PGIRS.</t>
  </si>
  <si>
    <t>Una vez</t>
  </si>
  <si>
    <t>ESP</t>
  </si>
  <si>
    <t xml:space="preserve">Implementación de contenerización, en por lo menos una (1) de las macrorutas de cada área de prestación de la ciudad, la cual debe permitir la presentación y recolección separada de residuos aprovechables y no aprovechables, garantizando el acceso de los Recicladores de Oficio y/o organizaciones de recicladores al material potencialmente aprovechable. </t>
  </si>
  <si>
    <t>Número de macrorutas con implementación de contenerización. 
Esta se calcula para cada área de prestación del servicio público de aseo.</t>
  </si>
  <si>
    <t>ESP, UAESP</t>
  </si>
  <si>
    <t>Inspección insitu</t>
  </si>
  <si>
    <t>Actualización del censo de puntos críticos existentes en la ciudad, el cual será remitido periódicamente a la entidad competente, para que revise la pertinencia de imposición de sanciones asociadas al inadecuado manejo de los residuos sólidos en el Distrito.</t>
  </si>
  <si>
    <t>Número de censo de puntos críticos.</t>
  </si>
  <si>
    <t>Informes técnicos y operativos de las ESP, SDA</t>
  </si>
  <si>
    <t>Mensual</t>
  </si>
  <si>
    <t>Fortalecimiento sistemas de monitoreo y seguimiento de la actividad de recolección y transporte.</t>
  </si>
  <si>
    <t>Número de sistemas de monitoreo y seguimiento fortalecidos</t>
  </si>
  <si>
    <t>UAESP, Interventorías (cuando aplique)</t>
  </si>
  <si>
    <t>Informes de gestión, o de interventoría (cuando aplique).</t>
  </si>
  <si>
    <t xml:space="preserve">Permanente </t>
  </si>
  <si>
    <t>Definir e implementar un esquema de prestación del servicio publico de aseo, que permita garantizar cobertura del 100% en zonas urbanas, de expansión y aquellas rurales que se incluyan, así como la calidad y la continuidad del servicio,</t>
  </si>
  <si>
    <t>Esquema definido e implementado</t>
  </si>
  <si>
    <t>Proyecto 2. Campaña de sensibilización y educación a los usuarios del servicio público de aseo, para la adecuada gestión de los residuos sólidos.</t>
  </si>
  <si>
    <t>Campaña de sensibilización y educación a los usuarios del servicio público de aseo, para la adecuada gestión de los residuos sólidos.</t>
  </si>
  <si>
    <t>Diseño de  la campaña, donde se defina contenidos, periodicidad, población  objetivo, metas, etc.</t>
  </si>
  <si>
    <t>Número de documentos que contenga el diseño de campañas de sensibilización.</t>
  </si>
  <si>
    <t>Bianual</t>
  </si>
  <si>
    <t>Implementación de campañas de sensibilización y educación  dirigidas a la comunidad.</t>
  </si>
  <si>
    <t>Número de campañas implementadas</t>
  </si>
  <si>
    <t>Anual</t>
  </si>
  <si>
    <t>Factor de Riesgo</t>
  </si>
  <si>
    <t>Financiero</t>
  </si>
  <si>
    <t>Político</t>
  </si>
  <si>
    <t>Social</t>
  </si>
  <si>
    <t>Ambiental</t>
  </si>
  <si>
    <t>Legal</t>
  </si>
  <si>
    <t xml:space="preserve">Propósito </t>
  </si>
  <si>
    <t>Documento con lineamientos técnicos para el diseño, revisión y/o  reestructuración de microrutas y macrorutas en la actividad de recolección y transporte, en el Distrito, implementado por las ESP.
Estudios de viabilidad técnica para la instalación, mantenimiento y operación de contenedores que permita la presentación separada de los residuos; aprovechables y no aprovechables en zonas de alta densificación, de alto interés económico, turístico y/o cultural para la ciudad, así como en aquellas zonas que, por su infraestructura pública, se dificulte la recolección de residuos puerta a puerta, según horarios y frecuencias establecidas por las empresas prestadoras y operadoras del servicio, que minimice el impacto de los residuos en vías y áreas públicas.
Áreas de prestación con mínimo una macroruta con recolección desde contenedores.
Censo periódicamente (mensualmente) actualizado de puntos críticos de la ciudad, con atributos tanto del factor generador, como de las actividades efectuadas y estado.
Plan para la eliminación de puntos críticos, y de prevención de la creación de los mismos, en articulación con las diferentes entidades y actores involucrados.
Esquema de prestación del servicio público de aseo implementado.</t>
  </si>
  <si>
    <t>Elaboración de un documento con lineamientos técnicos para la definición, revisión y reestructuración de microrutas y macrorutas de la actividad de recolección y transporte en el Distrito,  de conformidad con las dinámicas territoriales, los niveles de producción de residuos así como los factores de movilidad, y demás factores relevantes</t>
  </si>
  <si>
    <t>Medio</t>
  </si>
  <si>
    <t>Bajo</t>
  </si>
  <si>
    <t>Alto</t>
  </si>
  <si>
    <t xml:space="preserve">Medio </t>
  </si>
  <si>
    <t>Alta</t>
  </si>
  <si>
    <t>PROGRAMA INSTITUCIONAL PARA EL SERVICIO PÚBLICO DE ASEO</t>
  </si>
  <si>
    <t>Proyecto 1. Institucionalidad comprometida en la aplicación efectiva de sanciones aplicada a la gestión de residuos sólidos.</t>
  </si>
  <si>
    <t>Hacer cumplir los deberes normativos en cabeza de los usuarios y generadores de residuos sólidos ordinarios y especiales en el marco de la gestión integral de residuos sólidos.</t>
  </si>
  <si>
    <t>Generar hábitos adecuados en el manejo de residuos por parte de los usuarios del servicio.</t>
  </si>
  <si>
    <t>Componentes:</t>
  </si>
  <si>
    <t>1.Informe de gestión con las sanciones impuestas en materia de residuos por parte de las entidades competentesActividades</t>
  </si>
  <si>
    <t>Descripcion del Avance</t>
  </si>
  <si>
    <t>Indicadores</t>
  </si>
  <si>
    <t>Meta Final</t>
  </si>
  <si>
    <t>Año 3</t>
  </si>
  <si>
    <t>INDICADOR ANUAL DTS</t>
  </si>
  <si>
    <t>AVANCE SOBRE EL INDICADOR DTS
(utilizar unicamente valores numéricos)</t>
  </si>
  <si>
    <t>PRESUPUESTO</t>
  </si>
  <si>
    <t>ENTIDADES INVOLUCRADAS</t>
  </si>
  <si>
    <t>ENLACE DE ACCESO AL SOPORTE DE LA ACTIVIDAD</t>
  </si>
  <si>
    <t>Cantidad</t>
  </si>
  <si>
    <t xml:space="preserve">Calidad </t>
  </si>
  <si>
    <t>Tiempo</t>
  </si>
  <si>
    <t>Lugar</t>
  </si>
  <si>
    <t>Grupo Social</t>
  </si>
  <si>
    <t>METODO DE RECOLECCIÓN 
DTS</t>
  </si>
  <si>
    <t>DIFICULTADES IDENTIFICADAS</t>
  </si>
  <si>
    <t>ACCIONES CORRECTIVAS</t>
  </si>
  <si>
    <t>PROGRAMADO
$</t>
  </si>
  <si>
    <t>EJECUTADO
$</t>
  </si>
  <si>
    <t>OBSERVACIONES                         (incluir número de meta  PDD)</t>
  </si>
  <si>
    <t xml:space="preserve">Adelantar mesas de trabajo con las entidades competentes para la imposición de medidas sancionatorias por manejo inadecuado de residuos.
Reporte Subdirección de Recolección Barrido y Limpieza -UAESP. </t>
  </si>
  <si>
    <r>
      <t xml:space="preserve">Se realizaron </t>
    </r>
    <r>
      <rPr>
        <b/>
        <sz val="8"/>
        <color theme="1"/>
        <rFont val="Helvetica"/>
      </rPr>
      <t>treinta (30)</t>
    </r>
    <r>
      <rPr>
        <sz val="8"/>
        <color theme="1"/>
        <rFont val="Helvetica"/>
      </rPr>
      <t xml:space="preserve"> jornadas de comparendos por art 111 durante el primer semestre de 2023.
Se remitieron en dos oportunidades los oficios a las 20 localidades para generar la mesa de trabajo con las diferentes entidades competentes para la imposición de medidas, sin embargo, la misma no se pudo adelantar por falta de quorum de las localidades y entidades citadas en las sesiones.</t>
    </r>
  </si>
  <si>
    <t>2 mesas anuales</t>
  </si>
  <si>
    <t>Trabajar de manera conjunta para lograr mayores niveles de aplicación de medidas sancionatorias</t>
  </si>
  <si>
    <t>2021-2032</t>
  </si>
  <si>
    <t>Distrito Capital</t>
  </si>
  <si>
    <t>Para la administración distrital, prestadores del servicio público de aseo y usuarios del servicio</t>
  </si>
  <si>
    <t>Informes</t>
  </si>
  <si>
    <t xml:space="preserve">Se evidencia que las entidades competentes no asisten a las sesiones programadas, por lo cual se dificulta poder llevar a cabo la mesa que permita identificar los mayores niveles de aplicación de medidas sancionatorias.
Adicionalmente, existe un cambio constante de personal que aiste a las sesiones ocasionando retrasos en el tema. </t>
  </si>
  <si>
    <t>Se continuará realizando las comunicaciones correspondientes, no obstante, se mencionará la improtancia de que a las mismas asistan las mismas personas con el fin de poder obtener avances en el tema correspondiente.</t>
  </si>
  <si>
    <t>mesas ejecutadas/2 mesas 
programadas</t>
  </si>
  <si>
    <t>SDG, SDGSeg
UAESP, SDA,
Alcaldías
Locales,
Policía</t>
  </si>
  <si>
    <t>https://uaespdc-my.sharepoint.com/:f:/g/personal/diana_alfonso_uaesp_gov_co/Eog8tT9_YfFIk5RoFWDwCaUBcvbOQdWIjVhr6oALSEOlpg?e=fLSyku</t>
  </si>
  <si>
    <t xml:space="preserve">Realizar informe de la gestión en materia de sanciones a las infracciones en el manejo de residuos.
Reporte Subdirección de Recolección Barrido y Limpieza -UAESP. </t>
  </si>
  <si>
    <r>
      <t xml:space="preserve">Se consolidó la información correspondiente a </t>
    </r>
    <r>
      <rPr>
        <b/>
        <sz val="8"/>
        <color theme="1"/>
        <rFont val="Helvetica"/>
      </rPr>
      <t>tres mil noventa y tres (3.093)</t>
    </r>
    <r>
      <rPr>
        <sz val="8"/>
        <color theme="1"/>
        <rFont val="Helvetica"/>
      </rPr>
      <t xml:space="preserve"> comparendos ambientales reportados en cada localidad durante el periodod 2017 a mayo de 2023, de los cuales </t>
    </r>
    <r>
      <rPr>
        <b/>
        <sz val="8"/>
        <color theme="1"/>
        <rFont val="Helvetica"/>
      </rPr>
      <t xml:space="preserve">setescientos cincuenta y seis (756) </t>
    </r>
    <r>
      <rPr>
        <sz val="8"/>
        <color theme="1"/>
        <rFont val="Helvetica"/>
      </rPr>
      <t>corresponden al primer semestre de 2023. 
Se elaboró el</t>
    </r>
    <r>
      <rPr>
        <b/>
        <sz val="8"/>
        <color theme="1"/>
        <rFont val="Helvetica"/>
      </rPr>
      <t xml:space="preserve"> primer informe </t>
    </r>
    <r>
      <rPr>
        <sz val="8"/>
        <color theme="1"/>
        <rFont val="Helvetica"/>
      </rPr>
      <t>de gestión en materia de sanciones a las infracciones en el manejo de residuos.</t>
    </r>
  </si>
  <si>
    <t>2 informes anuales</t>
  </si>
  <si>
    <t>Generar un instrumento de seguimiento y medición a las sanciones impuestas</t>
  </si>
  <si>
    <t>No Aplica</t>
  </si>
  <si>
    <t>informes presentados/2 
informes proyectados 
anuales</t>
  </si>
  <si>
    <t>https://uaespdc-my.sharepoint.com/:f:/g/personal/diana_alfonso_uaesp_gov_co/EtJsRxPZIUtNmLvN--sdIYwBOK5cY1Qd5bPqr8muQlwTeQ?e=pdut6i</t>
  </si>
  <si>
    <t>Proyecto 2. Articulación interinstitucional para la generación de información y equilibrio financiero</t>
  </si>
  <si>
    <t>Contar con la información relevante y de calidad para la prestación del servicio público de aseo y gestión integral de residuos y garantizar los recursos para otorgar los subsidios.</t>
  </si>
  <si>
    <t>La tarifa del servicio público de aseo se ajusta a las realidades y necesidades de la Ciudad</t>
  </si>
  <si>
    <t>1.Acuerdo vigente para subsidios y contribuciones 
2. FSRI vigente
3. Fuente de datos oficial que permita obtener información necesaria para la prestación del servicio público de aseo</t>
  </si>
  <si>
    <t>AVANCES</t>
  </si>
  <si>
    <t>OBSERVACIONES</t>
  </si>
  <si>
    <t xml:space="preserve">Presentar (cuando sea necesario) ante el Concejo la propuesta de proyecto de acuerdo donde se establezcan los porcentajes de subsidios y contribuciones.
Reporte Secretaría Distrital de Habitát. 
</t>
  </si>
  <si>
    <t>Se expidio el Acuerdo Distrital 830 de 2021 “por el cual se establecen los factores de subsidio y los factores de aporte solidario para los servicios públicos domiciliarios de acueducto, alcantarillado y aseo en Bogotá, Distrito Capital, para el periodo 2022- 2026.”, el cual mantiene los porcentajes de subsidios y contribuciones.</t>
  </si>
  <si>
    <t>1 acuerdo vigente</t>
  </si>
  <si>
    <t>Acuerdo vigente para otorgar subsidios y contribuciones</t>
  </si>
  <si>
    <t>No aplica</t>
  </si>
  <si>
    <t>Acuerdo adoptado/1Acuerdo 
presentado</t>
  </si>
  <si>
    <t>Recursos SDHT</t>
  </si>
  <si>
    <t>Acuerdo Distrital 830 de 2021 “por el cual se establecen los factores de subsidio y los factores de aporte solidario para los servicios públicos domiciliarios de acueducto, alcantarillado y aseo en Bogotá, Distrito Capital, para el periodo 2022- 2026.”</t>
  </si>
  <si>
    <t>Empresas
prestadoras
del servicio
público de
aseo, SDH,
SDHT, UAESP</t>
  </si>
  <si>
    <t>https://uaespdc-my.sharepoint.com/:b:/g/personal/angelica_beltran_uaesp_gov_co/EYOHsok3fHlPrUYGiNpomtMB5s1pOgKrcUyuYcGM25Yz0A?e=4WoXyp</t>
  </si>
  <si>
    <t xml:space="preserve">Contar con un Fondo de Solidaridad y Redistribución del Ingreso, FSRI
Reporte Secretaría Distrital de Habitát. </t>
  </si>
  <si>
    <t>A corte del 30 de abril de 2023, se revisaron, validaron  y trasladaron para pago un total de diecinueve (19) cuentas del FSRI presentadas por los concesionarios del servicio público de aseo que corresponden a la facturación del periodo comprendido entre enero a abril de 2023, es decir que la SDHT verificó y validó la correcta aplicación de los factores de subsidios y contribuciones establecidos mediante el Acuerdo Distrital 830 de 2021 “Por el cual se establecen los factores de subsidio y los factores de aporte solidario para los servicios públicos domiciliarios de acueducto, alcantarillado y aseo en Bogotá, Distrito Capital, para el periodo 2022- 2026.”</t>
  </si>
  <si>
    <t>1 FSRI</t>
  </si>
  <si>
    <t>FSRI vigente</t>
  </si>
  <si>
    <t>FSRI suscrito/FSRI 
proyectado</t>
  </si>
  <si>
    <t>Decreto 449 de 2021 “Por medio del cual se realizan ajustes administrativos para que la Secretaría Distrital del Hábitat asuma las funciones que venía ejerciendo la Secretaría Distrital de Hacienda respecto del Fondo de Solidaridad y Redistribución de Ingresos, creado mediante Acuerdo Distrital 31 de 2001”</t>
  </si>
  <si>
    <t>Empresas
prestadoras,
SDH, SDHT,
UAESP</t>
  </si>
  <si>
    <t>https://uaespdc-my.sharepoint.com/:x:/g/personal/angelica_beltran_uaesp_gov_co/Ec9DSJPtBmVHnXH8Ckr_CCUB0td6tyiHX1iCS_YXc6grEA?e=XGOxt4</t>
  </si>
  <si>
    <t xml:space="preserve">Adelantar mesas de trabajo con las entidades distritales que producen información aplicable a la prestación del servicio público de aseo
Reporte Subdirección de Recolección Barrido y Limpieza -UAESP. </t>
  </si>
  <si>
    <r>
      <t xml:space="preserve">Durante el primer semestre de 2023, se asistieron a </t>
    </r>
    <r>
      <rPr>
        <b/>
        <sz val="8"/>
        <color rgb="FF000000"/>
        <rFont val="Helvetica"/>
      </rPr>
      <t>cinco (5)</t>
    </r>
    <r>
      <rPr>
        <sz val="8"/>
        <color rgb="FF000000"/>
        <rFont val="Helvetica"/>
      </rPr>
      <t xml:space="preserve"> mesas de trabajo con cada uno de los concesionarios con el fin de realizar la verificación y socialización de parámetros requeridos para la prestación del servicio público de aseo.</t>
    </r>
  </si>
  <si>
    <t>2 mesas anuales con cada entidad que produce información aplicable a la GIRS</t>
  </si>
  <si>
    <t>Trabajar de manera articulada entre las entidades del distrito en la producción de información requerida para la GIRS</t>
  </si>
  <si>
    <t>Informes, Visitas de 
campo</t>
  </si>
  <si>
    <t>mesas anuales con cada 
entidad que produce 
información aplicable a la 
GIRS/2 mesas programadas</t>
  </si>
  <si>
    <t>IDU, IDRD,
SDP, UAESP,
SDHT,
DADEP, Jardín
Botánico,
IDIGER, SDA</t>
  </si>
  <si>
    <t>https://uaespdc-my.sharepoint.com/:f:/g/personal/diana_alfonso_uaesp_gov_co/Ep4cYsLkKGdCiIm25fk4ieEBXThaVb5uleXGCKaKIn7pBQ?e=mspH8c</t>
  </si>
  <si>
    <t xml:space="preserve">Adelantar mesas de trabajo con las entidades distritales que producen información aplicable a la prestación del servicio público de aseo
Reporte Subdirección de Aprovechamiento -UAESP. </t>
  </si>
  <si>
    <t>Se realizó una reunión en el mes de junio, con la Secretaría de Habitat, Secretaría de Ambiente y Secretría de Desarrollo Económico, logrando ajustar la propuesta Decreto para con formar el Comité de evaluación de proyectos IAT, para revisión y aprobación por parte de Legales de cada Entidad, asi como notificaciones  a las entidades para acelerar el proceso.
En virtud de que las reuniones se han desarrollado en el marco del proceso de IAT, estos encuentros se contarán como 1 encuentro para el reporte de la meta del periodo.</t>
  </si>
  <si>
    <t>Dado a que está pendiente la aprobación de la propuesta de Decreto para conformar Comité evaluador, por parte de cada Entidad que haría parte (SDDE, SDH, SDA, UAESP), por tal motivo está pendiente dar una respuesta formal de la evaluación, a las organizaciones que presentaron sus proyectos en el 2022.</t>
  </si>
  <si>
    <t>Cada Entidad  está gestionando para que la propuesta decreto sea revisada pronto.</t>
  </si>
  <si>
    <t>N/A</t>
  </si>
  <si>
    <t>https://uaespdc-my.sharepoint.com/:f:/g/personal/leidy_cruz_uaesp_gov_co/EsYqDIKQxhdIgv5-ykxtiWwB4lCT3Cr24WaUsEMwoSPCUA?e=GyZ4Ed</t>
  </si>
  <si>
    <t xml:space="preserve">Hacer parte de la agencia de datos del Distrito para generar y obtener información relacionada con la gestión de residuos sólidos
Reporte Subdirección de Recolección Barrido y Limpieza -UAESP. </t>
  </si>
  <si>
    <t>“Desde la Subdirección de Recolección Barrido y Limpieza, se informa que esta actividad no fue programada durante el primer semestre de 2023, sin embargo, teniendo en cuenta las dificultades presentadas para establecer contacto con la Agencia de datos del Distrito AGATA, la Subdirección de Recolección Barrido y Limpieza exploro los contratos, convenios y proyectos vigentes de AGATA, encontrando el convenio interadministrativo vigente entre La Secretaria de Hábitat y AGATA cuyo objeto es “DESARROLLO DE LA ARQUITECTURA DE REFERENCIA E IMPLEMENTACIÓN DEL LAGO DE DATOS DEL SISTEMA DE INFORMACIÓN MISIONAL DEL SECTOR HÁBITAT”, en el segundo semestre de 2023 la UAESP indagara la posibilidad de actuar dentro del convenio como proveedor de datos al pertenecer al sector hábitat, cumpliendo así el propósito y la finalidad del proyecto 3, del programa institucional.”</t>
  </si>
  <si>
    <t>1 herramienta de producción de información para la GIRS</t>
  </si>
  <si>
    <t>Producción de información acorde a las necesidades del servicio</t>
  </si>
  <si>
    <t>2022-2032</t>
  </si>
  <si>
    <t>Distrito Capita</t>
  </si>
  <si>
    <t>No se ha podido realizar la vinculación con el fin de pertenecer a la agencia de datos del Distrito que permita  generar y obtener información relacionada con la gestión de residuos sólidos toda vez que no se ha recibido respuesta oficial por parte de la Entidad competente, a pesar de las reiteradas solicitudes.</t>
  </si>
  <si>
    <t>Se realizará reiteración de la información remitida previamente con el fin de poder avanzar en los pasos y acciones tendientes a la incorporación en la Agencia de Datos</t>
  </si>
  <si>
    <t>1 herramienta para generación de información para la GIRS</t>
  </si>
  <si>
    <t>herramienta de producción 
de información para la 
GIRS/1 herramienta
planificada</t>
  </si>
  <si>
    <t>UAESP, Alta
Consejería TIC</t>
  </si>
  <si>
    <t>Hacer parte de la agencia de datos del Distrito para generar y obtener información relacionada con la gestión de residuos sólidos
Reporte Subdirección de Aprovechamiento -UAESP.</t>
  </si>
  <si>
    <t>En el marco de los procesos de caracterización de la población recicladora de oficio, se mantiene actualizada la base de datos de los registros RUOR y RURO.</t>
  </si>
  <si>
    <t>Por aspectos técnicos se encuentra suspendida la publicación en pagina web de algunos ítems relacionados con: gestión social, acciones afirmativas.</t>
  </si>
  <si>
    <t>Desde el equipo de gestión de datos se trabaja en el ajuste de las bases de datos, para la publicación en página web relacionada con la población recicladora de oficio.</t>
  </si>
  <si>
    <t xml:space="preserve"> $               26.390.000</t>
  </si>
  <si>
    <t>https://www.uaesp.gov.co/content/generalidades-del-registro-unico-registradores-oficio-ruro
https://www.uaesp.gov.co/content/generalidades-del-registro-unico-organizaciones-registradores-segun-tipologia-ruor</t>
  </si>
  <si>
    <t>Proyecto 3. Gestión de información para la producción de datos y conocimiento para la prestación del servicio público de aseo.</t>
  </si>
  <si>
    <t>Adecuada aproximación de los parámetros contemplados en la línea para la ejecución de las actividades del servicio de aseo.</t>
  </si>
  <si>
    <t>Establecer condiciones favorables para el seguimiento y control de las actividades del servicio público de aseo y la gestión integral de residuos sólidos.</t>
  </si>
  <si>
    <t>Documento diagnóstico, Base de datos geográfica, parámetros línea base PGIRS, visor geográfico.</t>
  </si>
  <si>
    <t xml:space="preserve">Diagnóstico de información y escala de la misma relacionado con la gestión integral de residuos sólidos.
Reporte Subdirección de Recolección Barrido y Limpieza -UAESP. </t>
  </si>
  <si>
    <t xml:space="preserve">La actividad no fue programada durante el primer semestre de 2023 teniendo en cuenta que el diagnostico de información requería contar con la actualización de la Línea Base que se encontraba planeada para el año 2022, no obstante, y considerando que esta se encontraba en modificaciones durante el primer semestre del 2023, no era posible realizar el diganostico de información y escala de la misma relacionado con la gestión integral de residuos sólidos. </t>
  </si>
  <si>
    <t>1 Documento</t>
  </si>
  <si>
    <t>Diagnóstico de necesidades de información y escala de la misma</t>
  </si>
  <si>
    <t>2021-2023 - 2025-2027-2029-2031</t>
  </si>
  <si>
    <t>Habitantes del D.C.</t>
  </si>
  <si>
    <t xml:space="preserve">No se ha realizado la actualización de la línea base del 2022 durante el primer semestre de 2023, lo que dificulta que se pueda adelantar el diagnóstico de información y escala. </t>
  </si>
  <si>
    <t>Una vez aprobada la línea base en el mes de julio de 2023, se realizará un plan de trabajo para verificar con la procedencia de la elaboración del diagnóstico de información y escala y lo que requiera ser actualizado.</t>
  </si>
  <si>
    <t>Al cabo del primer año de ejecución del PGIRS, el distrito contara con un diagnostico que detalle los requerimientos de información para la prestación del servicio de aseo, con la especificación del detalle de la información y las posibles fuentes de información</t>
  </si>
  <si>
    <t>Inventario publicado/1 Inventario 
programado</t>
  </si>
  <si>
    <t>Proyecto 4. Espacios de construcción conjunta entre el nivel distrital y nacional en materia de GIRS</t>
  </si>
  <si>
    <t>Crear sinergia entre las necesidades distritales con la normatividad expedida por entidades nacionales en materia de gestión integral de residuos sólidos</t>
  </si>
  <si>
    <t>Propender por la garantía de los derechos de los usuarios del servicio público de aseo en el D.C</t>
  </si>
  <si>
    <t>1.Informes de seguimiento a las acciones de inspección, vigilancia, control, regulación y/o reglamentación.</t>
  </si>
  <si>
    <t xml:space="preserve">Adelantar mesas de trabajo con las entidades nacionales que vigilan, reglamentan y regulan el servicio público de aseo.
Reporte Subdirección de Recolección Barrido y Limpieza -UAESP. </t>
  </si>
  <si>
    <r>
      <t>Se asistió</t>
    </r>
    <r>
      <rPr>
        <b/>
        <sz val="8"/>
        <color theme="1"/>
        <rFont val="Helvetica"/>
      </rPr>
      <t xml:space="preserve"> a una (1)</t>
    </r>
    <r>
      <rPr>
        <sz val="8"/>
        <color theme="1"/>
        <rFont val="Helvetica"/>
      </rPr>
      <t xml:space="preserve"> mesa de trabajo el 01.06.2023 convocada por la Superintendencia de Servicios Públicos el fin de adelantar las mesas de trabajo con la entidad nacional que vigila, reglamenta y regula el servicio público de aseo.</t>
    </r>
  </si>
  <si>
    <t>Trabajar de manera articulada con las entidades del nivel nacional</t>
  </si>
  <si>
    <t>mesas anuales ejecutadas/2 mesas 
anuales programadas</t>
  </si>
  <si>
    <t xml:space="preserve">SSPD, CRA,
Minvivienda,
UAESP
</t>
  </si>
  <si>
    <t>https://uaespdc-my.sharepoint.com/:f:/g/personal/diana_alfonso_uaesp_gov_co/EijdxUIz6JlFuqirfvdR_KcBeTf-Oh8Br1Ea7spKFbTU0w?e=DBcLtA</t>
  </si>
  <si>
    <t>Adelantar mesas de trabajo con las entidades nacionales que vigilan, reglamentan y regulan el servicio público de aseo.
Reporte Subdirección de Aprovechamiento -UAESP.</t>
  </si>
  <si>
    <t>Asistencia en el mes de junio de 2023 a la tercera sesión de la comisión accidental, sobre gestión de residuos sólidos. Convocada por la Concejal Ati Quigua, con participación del Ministerio de Vivienda Ciudad y Territorio, Superintendencia de Servicios Públicos Domiciliarios y UAESP.
Donde se revisaron temáticas relacionadas con aprovechamiento de residuos orgánicos, alianzas público - privadas, esquema de IVC preferencial, medidas de aplazamiento, entre otros.</t>
  </si>
  <si>
    <t xml:space="preserve"> $               38.500.000</t>
  </si>
  <si>
    <t>https://uaespdc-my.sharepoint.com/:b:/g/personal/leidy_cruz_uaesp_gov_co/Ed6ZvV6jrWlNnIAmUstpNSABubl_lcHd3F2RWp_iIk0WeQ?e=MkikPc</t>
  </si>
  <si>
    <t>PROGRAMA RECOLECCIÓN, TRANSPORTE Y TRANSFERENCIA</t>
  </si>
  <si>
    <t>Proyecto 1. Mobiliario urbano para la presentación de residuos articulado a las dinámicas territoriales</t>
  </si>
  <si>
    <t>Mejorar las condiciones de presentación separada de residuos sólidos ordinarios en el espacio público coadyuvando al cumplimiento del concepto de área limpia</t>
  </si>
  <si>
    <t>Garantizar mejores condiciones sanitarias y ambientales en la Ciudad, así como propender por un modelo de economía circular de los residuos separados potencialmente aprovechables</t>
  </si>
  <si>
    <t>1. Documento técnico que establezca los criterios de ubicación y localización óptima de contenedores en vías y áreas públicas 
2. Caracterización de los residuos generados en la fuente y presentados mediante los sistemas de contenerización 
3. Documento técnico que establezca la ubicación y cobertura óptima de contenedores. 4. Informe de seguimiento a los sistemas de contenerización</t>
  </si>
  <si>
    <t>OBSERVACIONES                   (incluir número de meta  PDD)</t>
  </si>
  <si>
    <r>
      <t xml:space="preserve">Realizar caracterización de los residuos generados y presentados a través de sistemas de contenerización para residuos aprovechables y no aprovechables.
Reporte Subdirección de Recolección Barrido y Limpieza -UAESP. 
</t>
    </r>
    <r>
      <rPr>
        <b/>
        <sz val="8"/>
        <rFont val="Helvetica"/>
      </rPr>
      <t>Actividad año 1</t>
    </r>
  </si>
  <si>
    <t>La actividad tampoco puede ejecutarse para la vigencia 2023 ya que no se cuenta con la asignación presupuestal para tal fin.</t>
  </si>
  <si>
    <t>1 documento con la caracterización de residuos presentados en los sistemas de contenerización</t>
  </si>
  <si>
    <t>Caracterizar todos los residuos que se presentan a través de sistemas de contenerización</t>
  </si>
  <si>
    <t>31/12/2021 - 31/12/2025-31/12/2029</t>
  </si>
  <si>
    <t>Visitas de campo, 
informes</t>
  </si>
  <si>
    <t>Para el año 2022 no se pudo surtir la apertura del proceso de contratación de consultoria para realizar la caracterización. Se dejaron listos los estudios previos y reglamento técnico, pero no se adelantó desde la SAL el proceso de selección. Considerando que no se ejecutaron los recursos de cupo de endeudamiento para realizar este estudio en el año 2022, para la vigencia 2023 no estan disponibles estos recursos.</t>
  </si>
  <si>
    <t>Se dejo indicado en las necesidades presupuestales para el 2024.</t>
  </si>
  <si>
    <t>Caracterización de los residuos presentados a través de sistemas de contenrización</t>
  </si>
  <si>
    <t>Documento con la caracterización de residuos presentados en los sistemas de  contenerización / 1 documento con la caracterización de residuos programado año 2021-2025</t>
  </si>
  <si>
    <t>UAESP, SDA</t>
  </si>
  <si>
    <t xml:space="preserve">Implementar un sistema de medición de separación en la fuente que permita diagnosticar e implementar estrategias para maximizar el aprovechamiento de residuos.
Reporte Subdirección de Aprovechamiento -UAESP. </t>
  </si>
  <si>
    <t>El desarrollo de esta actividad durante el año 2022 consistió en la elaboración de una encuesta en conjunto con la Subdirección de RBL, como instrumento de medición de separación en la fuente. 
Durante el primer semestre del año 2023 se esperaba poder con la aplicación del instrumento por parte de los equipos de gestión territorial de las subdirecciones de Aprovechamiento y RBL; sin embargo, no se reporta avance en esta actividad, en virtud de las deficiencias en el número de personas asignadas a los equipos de gestión territorial. Para el caso de la Subdirección de Aprovechamiento, el equipo se encuentra dividido en diferentes frentes (entrega uniformes, actividades especiales con otras subdirecciones, actividades propias), por esta razón no se ha podido proceder con la implementación del instrumento</t>
  </si>
  <si>
    <t>1 instrumento de medición implementado</t>
  </si>
  <si>
    <t>Medir el grado de porcentaje de separación en la fuente en el Distrito</t>
  </si>
  <si>
    <t>31/12/2023/ 31/12/2026-31/12/2030</t>
  </si>
  <si>
    <t>El equipo de gestión territorial se encuentra dividido en diferentes frentes (entrega uniformes, actividades especiales con otras subdirecciones, actividades propias) y con carencia de personal, por esta razón no se ha podido proceder con la implementación del instrumento.</t>
  </si>
  <si>
    <t>Se proyecta para el segundo semestre adelantar un piloto para la aplicación del instrumento.</t>
  </si>
  <si>
    <t>Medición del porcentaje y avances en la separación en la fuente</t>
  </si>
  <si>
    <t>1 instrumento de 
medición implementado/ 
instrumento de medición 
programado</t>
  </si>
  <si>
    <t>UAESP, SDP, SDE,
DANE</t>
  </si>
  <si>
    <t xml:space="preserve">Desarrollar mesas técnicas con los concesionarios del servicio y la interventoría del esquema para socializar, discutir y articular la ubicación del sistema de contenerización en zonas futuras susceptibles a contenerizar o en aquellas que sea viable la redistribución del sistema ya instalado, si los documentos técnicos lo viabilizan.
Reporte Subdirección de Recolección Barrido y Limpieza -UAESP. 
</t>
  </si>
  <si>
    <r>
      <t xml:space="preserve">Durante el primer semestre del 2023 se desarrollaron </t>
    </r>
    <r>
      <rPr>
        <b/>
        <sz val="8"/>
        <color theme="1"/>
        <rFont val="Helvetica"/>
      </rPr>
      <t xml:space="preserve">doce (12) </t>
    </r>
    <r>
      <rPr>
        <sz val="8"/>
        <color theme="1"/>
        <rFont val="Helvetica"/>
      </rPr>
      <t xml:space="preserve">mesas técnicas con el concesionario de Promoambiental con el fin de realizar el seguimiento a los avances en la ejecución de instalación de los Sistemas de Contenerización Soterrados. 
Se adjunta la ubicación de los contenedores en los cuales se evidencian </t>
    </r>
    <r>
      <rPr>
        <b/>
        <sz val="8"/>
        <color theme="1"/>
        <rFont val="Helvetica"/>
      </rPr>
      <t>mil ciento sesenta y cuatro (1.064)</t>
    </r>
    <r>
      <rPr>
        <sz val="8"/>
        <color theme="1"/>
        <rFont val="Helvetica"/>
      </rPr>
      <t xml:space="preserve"> contenedores instalados a lo largo de la Ciudad.</t>
    </r>
  </si>
  <si>
    <t>1 documento técnico con la ubicación de contenedores</t>
  </si>
  <si>
    <t>Establecer la ubicación y localización de sistemas de contenerización en respuesta las necesidades del servicio y la modernización del mismo</t>
  </si>
  <si>
    <t>Informes, 
Diagnóstico</t>
  </si>
  <si>
    <t xml:space="preserve">No Aplica
</t>
  </si>
  <si>
    <t>Ubicación y localización del sistemas de conterización para optimización y modernización del servicio</t>
  </si>
  <si>
    <t>Documento técnico con 
la ubicación de 
contenedores/1 
documento técnico 
programado</t>
  </si>
  <si>
    <t>UAESP, Prestadores, Interventoría (cuando aplique)</t>
  </si>
  <si>
    <t>https://uaespdc-my.sharepoint.com/:f:/g/personal/diana_alfonso_uaesp_gov_co/Egl08wRTD3NApL18sXiOKyUBLgU8PeDU4h8LeKs7XP4ebw?e=tyTYt8</t>
  </si>
  <si>
    <t xml:space="preserve">Realizar monitoreo y seguimiento a los sistemas de contenerización en la Ciudad que incluya la especialización de estos sistemas.
Reporte Subdirección de Recolección Barrido y Limpieza -UAESP. </t>
  </si>
  <si>
    <r>
      <t xml:space="preserve">Se ha realizado </t>
    </r>
    <r>
      <rPr>
        <b/>
        <sz val="8"/>
        <color theme="1"/>
        <rFont val="Helvetica"/>
      </rPr>
      <t xml:space="preserve">ciento cuarenta y cinco (145) </t>
    </r>
    <r>
      <rPr>
        <sz val="8"/>
        <color theme="1"/>
        <rFont val="Helvetica"/>
      </rPr>
      <t xml:space="preserve">monitoreos y seguimientos a los sistemas de contenerización de la ciudad desde el componente operativo y social, conforme con lo mencionado anteriormente, se adjunta el primer avance del informe compilatorio el cual contiene las acciones adelantadas durante el primer semestre del 2023 desde el componente social. 
Se cuenta con los informes de campo realizados desde el componente operativo durante el primer semestre del 2023, los cuales son insumos para la elaboración del documento en los aspectos operativos. </t>
    </r>
  </si>
  <si>
    <t>1 documento anual que presente el seguimiento realizado a los sistemas de contenerización de residuos</t>
  </si>
  <si>
    <t>Monitorear los sistemas de contenerización en la Ciudad</t>
  </si>
  <si>
    <t>31/12/2021 a 31/12/2032</t>
  </si>
  <si>
    <t>Monitoreo del sistema de contenerización de residuos</t>
  </si>
  <si>
    <t>Documento anual que 
presente el seguimiento 
realizado a los sistemas 
de contenerización de 
residuos /1 documento 
anual planeado</t>
  </si>
  <si>
    <t>UAESP, Interventoría (cuando aplique)</t>
  </si>
  <si>
    <t>https://uaespdc-my.sharepoint.com/:f:/g/personal/diana_alfonso_uaesp_gov_co/Etti8wGuGEFAoXtEJFN6o0gBrmIk03rNHaHWx-D-0l710w?e=LjvYCW</t>
  </si>
  <si>
    <t>Proyecto 2. Censo, monitoreo y seguimiento a los puntos críticos y arrojos clandestinos de residuos identificados en la ciudad</t>
  </si>
  <si>
    <t>Monitorear los puntos críticos en la ciudad con el fin de establecer estrategias para su disminución y erradicación</t>
  </si>
  <si>
    <t>Mejorar las condiciones sanitarias y ambientales de la ciudad -</t>
  </si>
  <si>
    <t>1. Censo de puntos críticos y arrojos clandestinos en la ciudad 
2. Documento que contenga protocolos de entrega de puntos críticos intervenidos a las alcaldías locales 
3. Presentación de informes de seguimiento por parte de las alcaldías locales relacionados con manejo de puntos críticos en las localidades.</t>
  </si>
  <si>
    <t xml:space="preserve">Presentar el censo de puntos críticos y arrojos clandestinos por localidad de manera georreferenciada.
Reporte Subdirección de Recolección Barrido y Limpieza -UAESP. </t>
  </si>
  <si>
    <r>
      <t xml:space="preserve">Se ha presentado </t>
    </r>
    <r>
      <rPr>
        <b/>
        <sz val="8"/>
        <color theme="1"/>
        <rFont val="Helvetica"/>
      </rPr>
      <t>seis (6)</t>
    </r>
    <r>
      <rPr>
        <sz val="8"/>
        <color theme="1"/>
        <rFont val="Helvetica"/>
      </rPr>
      <t xml:space="preserve"> censos de puntos críticos debidamente georreferenciados; dichos censos son actualizados mensualmente por los concesionarios y reportados dentro del Sistema de Información para la Gestión de Aseo de Bogotá - SIGAB</t>
    </r>
  </si>
  <si>
    <t>1 censo mensual</t>
  </si>
  <si>
    <t>Contar con la información actualizada de puntos críticos y arrojo clandestino</t>
  </si>
  <si>
    <t>2021 al 2032</t>
  </si>
  <si>
    <t>12 censos georreferenciados al año</t>
  </si>
  <si>
    <t>12 censo mensual 
presentado/1 censo 
mensual programado</t>
  </si>
  <si>
    <t>Empresas prestadoras del servicio público de aseo</t>
  </si>
  <si>
    <t>https://uaespdc-my.sharepoint.com/:f:/g/personal/diana_alfonso_uaesp_gov_co/Ep765oD1NpZDmSGQuWdmM0QBVbnjObogCeG60Zt9yJP7Lw?e=DfPykx</t>
  </si>
  <si>
    <t xml:space="preserve">Presentar informe de intervención de los puntos críticos que contenga información detallada con respecto a la intervención, mitigación y erradicación de los mismos.
Reporte Subdirección de Recolección Barrido y Limpieza -UAESP. </t>
  </si>
  <si>
    <r>
      <t>Se han presentado</t>
    </r>
    <r>
      <rPr>
        <b/>
        <sz val="8"/>
        <color theme="1"/>
        <rFont val="Helvetica"/>
      </rPr>
      <t xml:space="preserve"> tres (3)</t>
    </r>
    <r>
      <rPr>
        <sz val="8"/>
        <color theme="1"/>
        <rFont val="Helvetica"/>
      </rPr>
      <t xml:space="preserve"> informes de intervención de los puntos críticos los cuales contienen detalladamente la información respecto a la intervención, mitigación y erradicación de los mismos. </t>
    </r>
  </si>
  <si>
    <t>1 informe mensual que recopile la información de cada área de prestación</t>
  </si>
  <si>
    <t>Presentar informe de intervención mensual de atención</t>
  </si>
  <si>
    <t xml:space="preserve">El informe se elabora a mes vencido conforme con el informe mensual de interventoria presentado, para lo cual, el último informe entregado por la interventoría es hasta el mes de mayo 2023. 
Conforme con la finalización de contratos de los profesionales involucrados en la actividad, no se puedo generar el informe del mes de mayo. </t>
  </si>
  <si>
    <t>Durante el mes de julio se presentarán los dos informes correspondientes al mes de abril y mayo 2023, con el fin de estar al día en la actividad de la presentación del informe, aclarando que el mismo se presenta a mes vencido.</t>
  </si>
  <si>
    <t>12 informes de atención a puntos críticos, arrojos clandestinos al año</t>
  </si>
  <si>
    <t>12 informes mensuales que recopile la informacion de cada area de prestacion/ 1 informe mensual programado</t>
  </si>
  <si>
    <t>https://uaespdc-my.sharepoint.com/:f:/g/personal/diana_alfonso_uaesp_gov_co/Eqkvd7FQ1y9Gkt_U-_aNP3UBRssZfH5FCZltBSL23jpO3A?e=iU6RcW</t>
  </si>
  <si>
    <t xml:space="preserve">Elaborar protocolos de entrega de puntos críticos intervenidos a las alcaldías locales y demás entidades competentes que incluyan los cronogramas para realizar y articular con éstas el seguimiento a la atención, erradicación y mitigación de puntos críticos y sitios de arrojo clandestino identificados.
Reporte Subdirección de Recolección Barrido y Limpieza -UAESP. </t>
  </si>
  <si>
    <r>
      <t xml:space="preserve">Se cuenta con el protocolo de entrega de puntos críticos intervenidos, el cual contiene la información de aquellos puntos entregados previamente. Durante el primer semestre del 2023, se han adelantado mesas de trabajo con el Concesionario Área Limpia con el fin de adelantar la programación para la entrega de un nuevo punto crítico en la localidad de Suba. Adicionalmente, se realizó la entrega de </t>
    </r>
    <r>
      <rPr>
        <b/>
        <sz val="8"/>
        <color theme="1"/>
        <rFont val="Helvetica"/>
      </rPr>
      <t>un (1)</t>
    </r>
    <r>
      <rPr>
        <sz val="8"/>
        <color theme="1"/>
        <rFont val="Helvetica"/>
      </rPr>
      <t xml:space="preserve"> punto crítico en la localidad de Suba.
Se ha realizado la gestión con el Concesionario Promoambiental con el fin de identificar y realizar la entrega de un punto crítico en las localidades del poligono atendido por Promoambiental. </t>
    </r>
  </si>
  <si>
    <t>1 protocolo para garantizar la sostenibilidad de los puntos críticos intervenidos por el prestador-1 mesa de trabajo semestral con las entidades competentes</t>
  </si>
  <si>
    <t>Construir un protocolo y cronograma para intervención integral por parte de las alcaldías locales que contenga las medidas de control, promoción y recuperación de los puntos críticos y arrojo clandestino atendidos- 1 mesa de trabajo semestral con las entidades competentes</t>
  </si>
  <si>
    <t xml:space="preserve">
informes</t>
  </si>
  <si>
    <t xml:space="preserve">Dentro del reporte presentado en el SIGAB por los concesionarios, no se reporta una disminusión en los censo puntos criticos, se espera contar con este reporte en el censo de puntos que permita realizar la entrega de puntos criticos en el segundo semestre de 2023. </t>
  </si>
  <si>
    <t>Durante el segundo semestre de 2023, se espera realizar la entrega mínimo de un (1) punto crítico por Área de Servicio Exclusivo - ASE-</t>
  </si>
  <si>
    <t>1 protocolo de acciones que garanticen la sostenibilidad de puntos críticos intervenidos- 2 mesas de trabajo al año</t>
  </si>
  <si>
    <t>Protocolo para garantizar la sostenibilidad de los puntos críticos intervenidos por el 
prestador/1 protocolo programado -1 mesa de trabajo semestral con las entidades 
competentes/1 mesa semestral programada</t>
  </si>
  <si>
    <t>https://uaespdc-my.sharepoint.com/:f:/g/personal/diana_alfonso_uaesp_gov_co/EogrFY2bh49DjJfF7sPO6C0BoB8L1baVL7O0F61sNxbGNg?e=ZlrV2h</t>
  </si>
  <si>
    <t>Proyecto 3. Normatividad actualizada para la modernización de la actividad de recolección, transporte y transferencia</t>
  </si>
  <si>
    <t>Permitir la instalación y operación de infraestructuras y mobiliario para manejo integral de residuos sólidos considerando los avances en la normativa y la modernización en su gestión</t>
  </si>
  <si>
    <t>Garantizar que el Distrito capital cuente con modernización y tecnologías de punta para la gestión integral de residuos sólidos</t>
  </si>
  <si>
    <t>Documento técnico que contengan los requerimientos en términos normativos para la infraestructura, mobiliario y demás elementos requeridos</t>
  </si>
  <si>
    <t>PRESUPUESTO
(millones)</t>
  </si>
  <si>
    <t>OBSERVACIONES
$</t>
  </si>
  <si>
    <t xml:space="preserve">Articular con las entidades distritales competentes la actualización de los instrumentos de planeación que regulan la infraestructura y mobiliario para la operación de recolección, transporte y transferencia de residuos sólidos.
Reporte Subdirección de Recolección Barrido y Limpieza -UAESP. </t>
  </si>
  <si>
    <t xml:space="preserve">Se ha realizado la articulación con las entidades competentes en la formulación del Plan de Acción del Plan Maestro de Hábitat y Servicios Públicos, generando los comentarios correspondientes a la falta de información en la reglamentación de las infraestructuras y mobiliarios que reemplace el Decreto 620 de 2007.
En el Decreto 555 de 2021, el artículo 187 y subsiguiente se reglamentaron las infraestructuras para la gestión integral de residuos sólidos. </t>
  </si>
  <si>
    <t>1 documento</t>
  </si>
  <si>
    <t>Reglamentación actualizada y acorde a las necesidades del Distrito</t>
  </si>
  <si>
    <t>2023-2027-2031</t>
  </si>
  <si>
    <t xml:space="preserve">No se evidencia  información en el Plan de Acción relacionada con la reglamentación de las infraestructuras y mobiliarios que reemplace el Decreto 620 de 2007.  </t>
  </si>
  <si>
    <t>Se propone realizar una mesa de trabajo con SDHT para verificar la información presentada</t>
  </si>
  <si>
    <t>1 documento que reglamente las infraestructuras y mobiliario requerido para la operación de la recolección, transporte y transferencia de residuos</t>
  </si>
  <si>
    <t>Documento 
actualizado/1 documento 
programado</t>
  </si>
  <si>
    <t>UAESP, SDP, SDHT</t>
  </si>
  <si>
    <t>https://uaespdc-my.sharepoint.com/:f:/g/personal/diana_alfonso_uaesp_gov_co/EqIgNAMVKVZBjuOw9B6zQHQBNRioSsioMp-3q-DnQH-mFA?e=l2lRow</t>
  </si>
  <si>
    <t>https://www.alcaldiabogota.gov.co/sisjur/normas/Norma1.jsp?i=119582</t>
  </si>
  <si>
    <t>Proyecto 4. Recolección selectiva en el Distrito Capital</t>
  </si>
  <si>
    <t>Fortalecer los modelos existentes e implementar modelos de gestión de residuos sólidos no peligrosos con un enfoque de economía circular hacia el aprovechamiento y valorización.</t>
  </si>
  <si>
    <t>Recuperar los recursos potenciales que se encuentran en los residuos sólidos no peligrosos disminuyendo las cantidades dispuestas en el sitio de disposición final</t>
  </si>
  <si>
    <t>1. Documento técnico que compile las rutas de recolección selectiva de residuos sólidos no peligrosos actuales. 
2. Definición de un esquema para la recolección selectiva de residuos orgánicos en el Distrito Capital 
3. Pilotos implementados. 
4. Informes de seguimiento a la implementación de pilotos</t>
  </si>
  <si>
    <t xml:space="preserve">Fomento de las rutas existentes para la recolección selectiva de residuos sólidos no peligrosos.
Reporte Subdirección de Aprovechamiento -UAESP. </t>
  </si>
  <si>
    <t>Es pertinente indicar que actualmente no se cuenta con información de las rutas selectivas de reciclaje, en atención a que de conformidad con las disposiciones del Decreto 596 de 2016, las organizaciones de recicladores de oficio que estén en proceso de formalización como personas prestadoras de la actividad de aprovechamiento (la cual se desarrolla en libre competencia), efectuaran los reportes de información, incluyendo información sobre macro y micro rutas al Sistema Único de Información SUI, de acuerdo con las fases de formalización.</t>
  </si>
  <si>
    <t>Actualmente no se cuenta con información de las rutas selectivas de reciclaje, en atención a que de conformidad con las disposiciones del Decreto 596 de 2016, las organizaciones de recicladores de oficio que estén en proceso de formalización como personas prestadoras de la actividad de aprovechamiento, la cual se desarrolla en libre competencia, efectuaran los reportes de información al Sistema Único de Información SUI, de acuerdo con las fases de formalización.</t>
  </si>
  <si>
    <t>Se elevará consulta a la Superintendencia de Servicios Públicos Domiciliarios sobre el aspecto de rutas selectivas reportadas por los prestadores de aprovechamiento.</t>
  </si>
  <si>
    <t>A 2032, el 100% de la ciudad de Bogotá contará con recolección selectiva de residuos sólidos aprovechables no peligrosos en cabeza (inorgánicos reciclables) de los prestadores de la actividad de aprovechamiento</t>
  </si>
  <si>
    <t>Rutas selectivas 
fomentadas por año / 
número total de rutas 
selectivas</t>
  </si>
  <si>
    <t>N.A</t>
  </si>
  <si>
    <t xml:space="preserve">Implementación de los pilotos de recolección selectiva de residuos orgánicos en el Distrito Capital.
Reporte Subdirección de Aprovechamiento -UAESP. </t>
  </si>
  <si>
    <t>En el periodo de reporte no se reporta avance en esta actividad. Es importante mencionar que el piloto de recolección de residuos orgánicos finalizó en el mes de febrero de 2023.
No obstante la organización MYM UNIVERSAL continua adelantando las actividades de recolección consolidadas en algunos de los conjuntos residenciales de la localidad de Suba, donde se adelantó el piloto en el año 2022.</t>
  </si>
  <si>
    <t>1 piloto por área de prestación</t>
  </si>
  <si>
    <t>Implementar pilotos de recolección selectiva de residuos por área de prestación</t>
  </si>
  <si>
    <t>2022-2025</t>
  </si>
  <si>
    <t>Para la administración distrital, gestores de residuos orgánicos y usuarios del servicio</t>
  </si>
  <si>
    <t>Para el periodo de reporte no se cuenta con gestores de residuos orgánicos interesados en adelantar piloto de recolección.</t>
  </si>
  <si>
    <t>Se propenderá por continuar con los pilotos de recolección selectiva de residuos orgánicos en el Distrito Capital.</t>
  </si>
  <si>
    <t>1 piloto implementado por área de prestación</t>
  </si>
  <si>
    <t>Piloto implementado por 
área de prestación/1 
piloto de recolección 
selectiva planificado por 
área de prestación</t>
  </si>
  <si>
    <t>UAESP, Empresas operadoras/prestadoras del piloto</t>
  </si>
  <si>
    <t xml:space="preserve">Implementación de los pilotos de recolección selectiva de residuos orgánicos en el Distrito Capital.
Reporte Subdirección de Recolección Barrido y Limpieza -UAESP. </t>
  </si>
  <si>
    <r>
      <t xml:space="preserve">Se realizó la implementación de </t>
    </r>
    <r>
      <rPr>
        <b/>
        <sz val="8"/>
        <color theme="1"/>
        <rFont val="Helvetica"/>
      </rPr>
      <t xml:space="preserve">un (1) </t>
    </r>
    <r>
      <rPr>
        <sz val="8"/>
        <color theme="1"/>
        <rFont val="Helvetica"/>
      </rPr>
      <t xml:space="preserve">piloto de recolección selectiva de residuos orgánicos en la localidad de Suba, generando la recolección de </t>
    </r>
    <r>
      <rPr>
        <b/>
        <sz val="8"/>
        <color theme="1"/>
        <rFont val="Helvetica"/>
      </rPr>
      <t>86,93 toneladas</t>
    </r>
    <r>
      <rPr>
        <sz val="8"/>
        <color theme="1"/>
        <rFont val="Helvetica"/>
      </rPr>
      <t xml:space="preserve"> de residuos orgánicos en el marco del Plan Piloto en la Localidad de Suba para la ruta selectiva de recolección de residuos orgánicos. Es importante mencionar que el piloto de recolección de residuos orgánicos finalizó en el mes de febrero de 2023.</t>
    </r>
  </si>
  <si>
    <t xml:space="preserve">La presentación de los residuos se encuentra mezclados lo que dificulta óprimizar la ruta de recolección. 
Adicionamente, la adición al contrato finalizó durante el mes de febrero de 2023, por lo cual el piloto finalizo en la misma fecha. </t>
  </si>
  <si>
    <t>https://uaespdc-my.sharepoint.com/:f:/g/personal/diana_alfonso_uaesp_gov_co/EncKVtZRaktKtSWQA48rLDsBo5LlKZ_K3MH4YwGLUzR5yA?e=b2rTit</t>
  </si>
  <si>
    <t xml:space="preserve">Realizar seguimiento a los pilotos implementados de recolección selectiva de residuos orgánicos.
Reporte Subdirección de Aprovechamiento -UAESP. </t>
  </si>
  <si>
    <t>Tal y como se mencionó en la actividad de implementación, en el periodo de reporte no hay avance en esta actividad. Es importante mencionar que el piloto de recolección de residuos orgánicos finalizó en el mes de febrero de 2023.
No obstante la organización MYM UNIVERSAL continua adelantando las actividades de recolección consolidadas en algunos de los conjuntos residenciales de la localidad de Suba, donde se adelantó el piloto en el año 2022.</t>
  </si>
  <si>
    <t>1 informe por piloto implementado</t>
  </si>
  <si>
    <t>Contar con un informe que analice la implementación de los proyectos piloto, incluyendo si son escalables</t>
  </si>
  <si>
    <t>1 Informe por piloto 
implementado/1 informe 
programado</t>
  </si>
  <si>
    <t xml:space="preserve">Realizar seguimiento a los pilotos implementados de recolección selectiva de residuos orgánicos.
Reporte Subdirección de Recolección Barrido y Limpieza -UAESP. </t>
  </si>
  <si>
    <t>Se realizó el seguimiento al piloto implementado de recolección selectiva de residuos orgánicos en la localidad de Suba, para lo cual se adjunta el informe compilatorio con el análisis realizado al piloto implementado. Es importante mencionar que el piloto de recolección de residuos orgánicos finalizó en el mes de febrero de 2023.</t>
  </si>
  <si>
    <t xml:space="preserve">La adición al contrato finalizó durante el mes de febrero de 2023, por lo cual el piloto finalizo en la misma fecha. </t>
  </si>
  <si>
    <t>https://uaespdc-my.sharepoint.com/:f:/g/personal/diana_alfonso_uaesp_gov_co/EiT6DPaZw-ZAnwa3AJYTgasBZR6u9H2DYEZN9sYXzCP9oA?e=dTI1vs</t>
  </si>
  <si>
    <t>Proyecto 5. Análisis de viabilidad para la instalación de estaciones de transferencia en el Distrito Capital</t>
  </si>
  <si>
    <t>Obtener mayor eficiencia en el transporte de residuos sólidos hasta la respectiva infraestructura para su gestión</t>
  </si>
  <si>
    <t>Disminuir los impactos asociados al transporte de residuos sólidos</t>
  </si>
  <si>
    <t>1. Documento técnico que contenga el análisis con las diferentes alternativas para la instalación de estaciones de transferencia</t>
  </si>
  <si>
    <t xml:space="preserve">Realizar el análisis de la viabilidad técnica, operativa, jurídica, comercial, financiera, económica, social, ambiental, institucional, sociocultural, riesgos y regulatoria para la implementación de una estación de transferencia de residuos sólidos.
Reporte Subdirección de Recolección Barrido y Limpieza -UAESP. </t>
  </si>
  <si>
    <r>
      <t>Se ha realizado el avance en el documento que contiene el análisis de la viabilidad técnica, operativa, jurídica, comercial, financiera, económica, social, ambiental, institucional, sociocultural, riesgos y regulatoria para la implementación de una estación de transferencia de residuos sólidos.
Asi mismo se realizó</t>
    </r>
    <r>
      <rPr>
        <b/>
        <sz val="8"/>
        <color theme="1"/>
        <rFont val="Helvetica"/>
      </rPr>
      <t xml:space="preserve"> una (1) </t>
    </r>
    <r>
      <rPr>
        <sz val="8"/>
        <color theme="1"/>
        <rFont val="Helvetica"/>
      </rPr>
      <t xml:space="preserve">reunión de seguimiento con el fin de determinar la estructura del documento, así como el avance del mismo. </t>
    </r>
  </si>
  <si>
    <t>Contar con un documento de viabilidad para la instalación de estaciones de transferencia en la ciudad</t>
  </si>
  <si>
    <t>Contar con un documento que viabilice la instalación de estaciones de transferencia en la ciudad</t>
  </si>
  <si>
    <t>Documento viabilidad/1 
documento programado</t>
  </si>
  <si>
    <t>https://uaespdc-my.sharepoint.com/:f:/g/personal/diana_alfonso_uaesp_gov_co/EguHiQpFnc9Pi-aBXKYIR2ABBH-0S5Ds-r6PscHr5UI3yw?e=KerhNI</t>
  </si>
  <si>
    <t>PROGRAMA BARRIDO, LIMPIEZA DE VÍAS Y ÁREAS PÚBLICAS</t>
  </si>
  <si>
    <t>Proyecto 1. Barrido y limpieza ajustado a las dinámicas territoriales</t>
  </si>
  <si>
    <t>Disminuir la acumulación de residuos que son objeto de barrido en vías y áreas públicas</t>
  </si>
  <si>
    <t>Garantizar la correcta asignación de frecuencias en la atención de barrido y limpieza, en las zonas de espacio público de la ciudad, de acuerdo con dinámicas territoriales</t>
  </si>
  <si>
    <t>Memorias de las mesas interinstitucionales que den cuenta del seguimiento de los compromisos y los lineamientos establecidos
Metodología para la determinación de frecuencias en la actividad de barrido y limpieza
Lineamientos de acciones encaminadas al reverdecimiento de la ciudad en zonas con cobertura deficiente asociadas las frecuencias de barrido y limpieza.
Inventario de zonas con cobertura vegetal deficiente, que inciden en la actividad de barrido.</t>
  </si>
  <si>
    <t xml:space="preserve">Mesa interinstitucional anual en la que se alojen las instituciones que tengan injerencia en el desarrollo de la ciudad y el espacio público.
Reporte Subdirección de Recolección Barrido y Limpieza -UAESP. </t>
  </si>
  <si>
    <t>Se realizó la mesa interinstitucional de barrido, donde participaron las diferentes entidades del Distrito que tienen algún tipo de injerencia en el desarrollo de la ciudad y el espacio público. Las Alcaldías Locales elevaron consultas respecto al barrido en zonas puntuales de sus localidad y frente al procedimiento de inclusión de nuevas zonas en el PGIRS para la respectiva atención; por su parte, la SDA relaciona temas asociados al Plan de Intervención de la Zona Suroccidental (Pizso) y refiere a los póligonos ambientales de atención especial tanto por barrido mecánico como por barrido manual. La mesa se convierte en un espacio de construcción mancomunada y de aclaración de dudas de la prestación de este servicio dentro del marco del PGIRS.</t>
  </si>
  <si>
    <t>1 mesa</t>
  </si>
  <si>
    <t>Evaluación y seguimiento de los compromisos adquiridos en el marco de la mesa interinstitucional anual</t>
  </si>
  <si>
    <t>2021-2032
(La mesa tendrá acción en los 12 años de horizonte del PGIRS)</t>
  </si>
  <si>
    <t>actas de reuniones, informes de seguimiento a las acciones del cumplimiento al plan de acción.</t>
  </si>
  <si>
    <t>A pesar de realizar la citación a la mesa con casi un mes y medio de antelación, algunas entidades no se conectaron.</t>
  </si>
  <si>
    <t>Lograr gestionar contactos directos de las entidades que tienen injerencia en esta mesa interinstitucional y generar así canales directos de comunicación.</t>
  </si>
  <si>
    <t>Cada año el Distrito contará, con los lineamientos necesarios para la correcta atención de barrido y limpieza del espacio público</t>
  </si>
  <si>
    <t>1 mesa técnica anual ejecutada/ 
1 mesa técnica anual programada</t>
  </si>
  <si>
    <t>SDA, Secretaría de Gobierno, Secretaría de Salud, IPES,
Transmilenio, IDIPRON, UAESP, Alcaldías Locales, SDP;DADEP,
Prestadores, IDU, IDRD,ERU, Empresa METRO.</t>
  </si>
  <si>
    <t>https://uaespdc-my.sharepoint.com/:f:/g/personal/diana_alfonso_uaesp_gov_co/Em0MB2wrgGRCn26uQMFWK14BScPHUXdo_Zfhcdb3yGdRAw?e=OexjtR</t>
  </si>
  <si>
    <t xml:space="preserve">Generación de un inventario de zonas con cobertura vegetal deficiente.
Reporte Subdirección de Recolección Barrido y Limpieza -UAESP. </t>
  </si>
  <si>
    <t>Se realizaron reuniones donde se han establecido compromisos por parte de los diferentes profesionales, con el fin de dar inicio a la generación del inventario de zonas con cobertura vegetal deficiente en campo. Se construyó una matriz preliminar que será el insumo para elaborar el cuestionario en el software Survey 123 y de esta manera comenzar a realizar las visitas en campo y alimentar el inventario precitado.</t>
  </si>
  <si>
    <t>1 Inventario</t>
  </si>
  <si>
    <t>Inventario de zonas con cobertura vegetal deficiente</t>
  </si>
  <si>
    <t>2023
Este inventario se revisará anualmente, y se actualizará de acuerdo a los lineamientos de la mesa técnica</t>
  </si>
  <si>
    <t>Visitas de campo, actas de reuniones, informes, revisión documental</t>
  </si>
  <si>
    <t>Los plazos de los contratos por prestación de servicios del personal dispuesto para esta actividad y la cantidad de personas per se.</t>
  </si>
  <si>
    <t>Se dejo indicado en las necesidades presupuestales tanto de personas como de los plazos de los CPS para el 2024.</t>
  </si>
  <si>
    <t>En 2 años el Distrito contará con un Inventario de zonas con cobertura vegetal deficiente, que será actualizado de manera anual</t>
  </si>
  <si>
    <t>1 inventario anual generado /
1 inventario anual proyectado</t>
  </si>
  <si>
    <t xml:space="preserve">DADEP,
Interventoría,
Catastro,
UAESP, SDP,
Prestadores,
SDA, Jardín
Botánico,
Acueducto,
academia
</t>
  </si>
  <si>
    <t>https://uaespdc-my.sharepoint.com/:f:/g/personal/diana_alfonso_uaesp_gov_co/EuD1eMWSX6pKqdTv-PxfHkgB3hhvVN79hnJ_VmblC6-x5Q?e=do55pf</t>
  </si>
  <si>
    <t xml:space="preserve">Monitoreo de las acciones encaminadas al reverdecimiento de la ciudad en zonas con cobertura vegetal deficiente.
Reporte Subdirección de Recolección Barrido y Limpieza -UAESP. </t>
  </si>
  <si>
    <t>Se asistieron a diferentes espacios de siembras de individuos arbóreos en la ciudad de Bogotá, esto, con el fin de identificar las diferentes acciones que a nivel distrital las entidades llevan a cabo y que están encaminadas al reverdecimiento de la ciudad. Es importante aclarar que la razón de asistir a estas actividades, permitirá generar un contraste e identificar en el mismo espacio, zonas con cobertura vegetal deficiente. Se espera que para el mes de agosto de 2023, se remita un oficio a las diferentes entidades que tienen injerencia en este tema, donde se eleve una consulta referente a las actividades que hacen para el reverdecimiento de la ciudad y referente a información que puedan tener mapeada respecto a zonas con cobertura vegetal deficiente. Así mismo, se realizo una propuesta preliminar del temario del documento que contenga la información precitada.</t>
  </si>
  <si>
    <t>% de disminución de las áreas consignadas en el Inventario de zonas con cobertura vegetal deficiente</t>
  </si>
  <si>
    <t>Evaluación anual, actividad tendrá acción en los 12 años de horizonte del PGIRS</t>
  </si>
  <si>
    <t>Visitas de campo, actas de reuniones, informes.</t>
  </si>
  <si>
    <t>Cada año el Distrito contará, con el seguimiento de acciones encaminadas al reverdecimiento de la ciudad en zonas con cobertura vegetal deficiente</t>
  </si>
  <si>
    <t>1 documento técnico generado/
1 documento técnico proyectado</t>
  </si>
  <si>
    <t>DADEP,
Interventoría,
Catastro,
UAESP, SDP,
Prestadores,
SDA, Jardín
Botánico,
Acueducto,
academia</t>
  </si>
  <si>
    <t>https://uaespdc-my.sharepoint.com/:f:/g/personal/diana_alfonso_uaesp_gov_co/Er48QCLEuwBEhby3y6yV57MBc2HUxG2WoUBgz757A1TXqQ?e=lbnNef</t>
  </si>
  <si>
    <t>Proyecto 2. Cestas en el espacio público</t>
  </si>
  <si>
    <t>Cestas con residuos sólidos presentados por parte del usuario sin rebosamiento, utilizadas y atendidas eficientemente.</t>
  </si>
  <si>
    <t>El cumplimiento del concepto del área limpia con la adecuada distribución y atención de cestas públicas.</t>
  </si>
  <si>
    <t xml:space="preserve">Establecer una mesa interinstitucional anual en la que se involucren las instituciones que tengan injerencia en el desarrollo de la ciudad y el espacio público, y en la cual se establezcan las responsabilidades.
Reporte Subdirección de Recolección Barrido y Limpieza -UAESP. </t>
  </si>
  <si>
    <t>Se realizó la mesa interinstitucional de barrido, donde participaron las diferentes entidades del Distrito que tienen algún tipo de injerencia en el desarrollo de la ciudad y el espacio público. Las diferentes entidades elevaron consultas referentes al estado de las cestas públicas en las localidades de la ciudad; así mismo, consultaron respecto a los temas de reubicación, reposición de este mobiliario público. Se realizaron aclaraciones respectivas sobre los temas presupuestales, el inventario dinámico realizado en el año 2022 y se presentó el modelo estadístico elaborado para en análisis de correlación del estado de las cetsas públicas con variables demográficas, socioeconómicas, entre otras.</t>
  </si>
  <si>
    <t>1 mesa anual</t>
  </si>
  <si>
    <t>(La mesa tendrá acción en los 12 años de horizonte del PGIRS)</t>
  </si>
  <si>
    <t>actas de reuniones, informes de seguimiento a las  acciones del cumplimiento al plan de acción.</t>
  </si>
  <si>
    <t>1 mesa técnica anual ejecutada/ 
1 mesa técnica anual 
programada"</t>
  </si>
  <si>
    <t>SDA,
Secretaría de
Gobierno,
Secretaría de
Salud, IPES,
Transmilenio,
IDIPRON,
UAESP,
Alcaldías
Locales, SDP;
DADEP,
Prestadores, IDU, IDRD,
ERU,
Empresa
METRO.</t>
  </si>
  <si>
    <t>https://uaespdc-my.sharepoint.com/:f:/g/personal/diana_alfonso_uaesp_gov_co/Ej7ZDnLs_BtJgF_0OsCLO_8BOi-ag9BaNEvLw3ZKgGInqg?e=GtmDIc</t>
  </si>
  <si>
    <t xml:space="preserve">Seguimiento al plan de trabajo que contenga los indicadores de cumplimiento.
Reporte Subdirección de Recolección Barrido y Limpieza -UAESP. </t>
  </si>
  <si>
    <t>Se han realizado reuniones para la revisión del documento Plan de Trabajo y de los indicadores de cumplimiento como tal. Se proyecta para el mes de agosto, la elaboración del documento actualizado del Plan de Trabajo y sus indicadores de cumplimiento respectivos.</t>
  </si>
  <si>
    <t>% de cumplimiento anual de indicadores de cumplimiento</t>
  </si>
  <si>
    <t>2021 - 2032
Distrito Capital</t>
  </si>
  <si>
    <t>Informes, actas de reuniones</t>
  </si>
  <si>
    <t>Cada año el distrito contará con un documento de evaluación del cumplimiento de indicadores para la instalación, retiro, reubicación y reposición de cestas públicas</t>
  </si>
  <si>
    <t>1 documento técnico generado/1 
documento técnico proyectado</t>
  </si>
  <si>
    <t>UAESP,
Prestadores,
Interventoría,
DADEP, IDU,
IDRD,
alcaldías
Locales.</t>
  </si>
  <si>
    <t>https://uaespdc-my.sharepoint.com/:f:/g/personal/diana_alfonso_uaesp_gov_co/EnEN1rozazVMv_-50aGZ5QwBb5FeyvaeYZTKFqyotNz9lw?e=MqPqwA</t>
  </si>
  <si>
    <t>PROGRAMA CORTE DE CÉSPED, PODA DE ÁRBOLES EN VÍA Y ÁREAS PÚBLICAS</t>
  </si>
  <si>
    <t>Proyecto 1. Frecuencia de intervención de corte de césped con rigurosidad técnico-científica</t>
  </si>
  <si>
    <t>Percepción de eficiencia en la prestación de la actividad de corte de césped por parte de la ciudadanía</t>
  </si>
  <si>
    <t>Áreas públicas en óptimas condiciones de utilización, disfrute y armonización para todos los actores sociales y ambientales asociados a estas.</t>
  </si>
  <si>
    <t>Inventario de actores y entidades involucradas 
Plan de trabajo producto de las mesas técnicas 
Metodología del instrumento de seguimiento 
Documento compilatorio de resultados obtenidos</t>
  </si>
  <si>
    <t xml:space="preserve">Generación de mesas técnicas interinstitucionales encaminadas a la construcción de una metodología en el seguimiento del corte de césped en la ciudad.
Reporte Subdirección de Recolección Barrido y Limpieza -UAESP. </t>
  </si>
  <si>
    <t>El día 27 de Junio se realizó la primera mesa interinstitucional entre la UAESP y la Empresa de aseo Área Limpia D.C S.A.S para vincular al prestador en la metodología de seguimiento del corte de césped en la ciudad. Se logró que el prestador a traves del modelo de riesgo que ellos diseñaron, vinculen variables de pendiente y precipitación para enriquecer la  investigación.  Asimismo, se acordó que Área Limpia apoyará en el procesamiento de la información de las unidad de muestreo. Quedó el compromiso del envio de los documentos de la fase de definición de la metodología y los datos de precipitación de las estaciones del IDIGER.</t>
  </si>
  <si>
    <t>2 mesas al año</t>
  </si>
  <si>
    <t>Plan de trabajo que permite identificar las actividades y responsables encaminadas a la construcción de una metodología que permita identificar con rigurosidad técnica científica el crecimiento de césped en el Distrito Capital</t>
  </si>
  <si>
    <t>2021 - 2025</t>
  </si>
  <si>
    <t>Habitantes del D.C Entidades Distritales Prestadores del servicio público de aseo</t>
  </si>
  <si>
    <t xml:space="preserve">Mesas técnicas y plan de y 
trabajo </t>
  </si>
  <si>
    <t>El actor clave en el proceso de establecimiento de la metodología era el Jardin Botánico de Bogotá José Celestino Mutis, sin embargo no se continuó con su apoyo porque el área encargada finalizó contrato. Por lo tanto, fue necesario buscar nuevos aliados con disposición para participar en la metodología de seguimiento al crecimiento de césped.</t>
  </si>
  <si>
    <t>Vincular a un actor que tenga mayor estabilidad para co - crear dentro de la metodología establecida para el seguimiento al  crecimiento del césped en la ciudad, entendiendo las dinámicas y complejidades que involucran las entidades públicas.</t>
  </si>
  <si>
    <t>Al cabo de 5 años el Distrito habrá trazado y ejecutado a través de las mesas establecidas para tal fin una metodología que permita identificar con rigurosidad técnica científica el crecimiento de césped en el Distrito Capital</t>
  </si>
  <si>
    <t>UAESP,
Prestadores,
SDA,
Universidades
/SENA, IDRD,
JBB, EAAB</t>
  </si>
  <si>
    <t>https://uaespdc-my.sharepoint.com/:f:/g/personal/diana_alfonso_uaesp_gov_co/EstP4I8u85RElfJkJ3MG-isBYFiWliEwHw0lL4ablg62xA?e=2mMLmB</t>
  </si>
  <si>
    <t xml:space="preserve">Aplicación y seguimiento de la metodología propuesta con el fin de evidenciar el seguimiento al corte de césped en el Distrito Capital.
Reporte Subdirección de Recolección Barrido y Limpieza -UAESP. </t>
  </si>
  <si>
    <t>Desde Enero hasta Junio 3 se realizaron las mediciones del crecimiento de césped en las diferentes unidades de muestreo (parcelas) hasta alcanzar el techo establecido en la investigación que fue un total de 50 mediciones (50 semanas midiendo cada una de las 84 Unidades para completar un año de mediciones continuas desde el establecimiento de las parcelas.</t>
  </si>
  <si>
    <t>1 metodología aplicada mensual 2 informes de seguimiento anual</t>
  </si>
  <si>
    <t>Aplicación y seguimiento de la metodología establecida</t>
  </si>
  <si>
    <t>2022 - 2032</t>
  </si>
  <si>
    <t>Aplicación del plan de trabajo</t>
  </si>
  <si>
    <t xml:space="preserve">1.Contar con el recurso de personal y vehiculo para lograr cubrir todas las mediciones programadas.            2. Contar con la información exacta de las fechas de corte de las zonas por parte de los prestadores </t>
  </si>
  <si>
    <r>
      <rPr>
        <b/>
        <sz val="8"/>
        <color rgb="FF000000"/>
        <rFont val="Helvetica"/>
      </rPr>
      <t>1</t>
    </r>
    <r>
      <rPr>
        <sz val="8"/>
        <color rgb="FF000000"/>
        <rFont val="Helvetica"/>
      </rPr>
      <t xml:space="preserve">. Se designó un vehiculo especial para el proyecto y se ajustó operativamente en campo para optimizar los tiempos de medición. </t>
    </r>
    <r>
      <rPr>
        <b/>
        <sz val="8"/>
        <color rgb="FF000000"/>
        <rFont val="Helvetica"/>
      </rPr>
      <t>2.</t>
    </r>
    <r>
      <rPr>
        <sz val="8"/>
        <color rgb="FF000000"/>
        <rFont val="Helvetica"/>
      </rPr>
      <t xml:space="preserve"> Se solicitó seguimiento a la interventoría en el reporte de las fechas de corte por parte de los prestadores de aseo, de tal manera que remitieran foto georreferenciada del dia de la actividad, para corroborar que si era esa la fecha exacta de corte</t>
    </r>
  </si>
  <si>
    <t>La metodología se aplicará de manera mensual y se presentarán dos (2) informes de seguimiento al año.</t>
  </si>
  <si>
    <t>1 metodología aplicada mensual
2 informes de seguimiento anual</t>
  </si>
  <si>
    <t>El jardín botánico durante este periodo no fu participe en la implementación de la metodología propuesta</t>
  </si>
  <si>
    <t>UAESP,
Prestadores
Universidades
/SENA, IDRD,
EAAB</t>
  </si>
  <si>
    <t>https://uaespdc-my.sharepoint.com/:f:/g/personal/diana_alfonso_uaesp_gov_co/EpLuZd0xFRBNqw4Qf-pQqR0BrFOCQx6vszG5u8jxtZorBA?e=2KArkW</t>
  </si>
  <si>
    <t>Proyecto 2. Planes de podas para la atención del arbolado público urbano</t>
  </si>
  <si>
    <t>Prevención de la probabilidad del escenario del riesgo a causa de la no poda de individuos arbóreos y disminución de las visitas de verificación de individuos árboreos que no se encuentran en la competencia del esquema de aseo</t>
  </si>
  <si>
    <t>Atención eficaz en materia de poda de los individuos arbóreos competencia de la entidad</t>
  </si>
  <si>
    <t>Mesas técnicas semestrales para retroalimentar el seguimiento del Plan de Podas por parte de la autoridad ambiental SDA Una metodología estandarizada que permita ajustar los Planes de Podas aprobados de acuerdo a las dinámicas de la ciudad</t>
  </si>
  <si>
    <t xml:space="preserve"> </t>
  </si>
  <si>
    <t xml:space="preserve">Generación de mesas técnicas semestrales interinstitucionales para retroalimentar el seguimiento del Plan de Podas vigentes y en curso por parte de la autoridad ambiental SDA a los prestadores de aseo, Codensa, EAAB, y otras entidades involucradas en la gestión del arbolado como Alcaldías Locales y Bomberos.
Reporte Subdirección de Recolección Barrido y Limpieza -UAESP. </t>
  </si>
  <si>
    <r>
      <rPr>
        <b/>
        <sz val="8"/>
        <color rgb="FF000000"/>
        <rFont val="Helvetica"/>
      </rPr>
      <t>Marzo 10.</t>
    </r>
    <r>
      <rPr>
        <sz val="8"/>
        <color rgb="FF000000"/>
        <rFont val="Helvetica"/>
      </rPr>
      <t xml:space="preserve"> Se realiza la primera mesa técnica interinstitucional entre UAESP, Interventoría y Bogotá Limpia a solicitud del prestador para aclaraciones especificas sobre los items solicitados para ajauste en el marco de los planes de poda vigente. Como conclusión se solicita mesa directamente con la Autoridad Ambiental para que se dé aclaraciones sobre el alcance normativo y contractual. Por lo anterior, se ofició y convocó a la SDA a la mesa con Bogotá Limpia, UAESP e Interventoría.                                                                </t>
    </r>
    <r>
      <rPr>
        <b/>
        <sz val="8"/>
        <color rgb="FF000000"/>
        <rFont val="Helvetica"/>
      </rPr>
      <t xml:space="preserve">Abril19. </t>
    </r>
    <r>
      <rPr>
        <sz val="8"/>
        <color rgb="FF000000"/>
        <rFont val="Helvetica"/>
      </rPr>
      <t xml:space="preserve">Se realiza la mesa técnica con Promoambiental, UAESP e Interventoría para aclarar el alcance del item de avifauna y  labores de socialización de los planes de poda, considerando un oficio de seguimiento que les remitió la interventoría. Como conclusión  Promoambiental remitirá junto con las fichas técnicas el informe de socialización y divulgación de poda y el formato de avifauna en cumplimiento a la directriz de la Unidad y en caso de no requerir manejo de avifauna, se dejará explicito cuando se remitan los soportes correspondientes.                                                                                    </t>
    </r>
    <r>
      <rPr>
        <b/>
        <sz val="8"/>
        <color rgb="FF000000"/>
        <rFont val="Helvetica"/>
      </rPr>
      <t>Abril 25.</t>
    </r>
    <r>
      <rPr>
        <sz val="8"/>
        <color rgb="FF000000"/>
        <rFont val="Helvetica"/>
      </rPr>
      <t xml:space="preserve"> Se realiza la mesa técnica con SDA solicitada por Bogotá Limpia, donde asiste la  UAESP y la Interventoría. La Autoridad Ambiental reitera lo manifestado en el comunicado, informa sobre avances en gestiones con el Jardin Botánico para la actualización del censo arbóreo de la ciudad y se compromete a abrir el espacio con el equipo de fauna para impartir los lineamientos generales de manejo.                                             </t>
    </r>
    <r>
      <rPr>
        <b/>
        <sz val="8"/>
        <color rgb="FF000000"/>
        <rFont val="Helvetica"/>
      </rPr>
      <t>Junio 6</t>
    </r>
    <r>
      <rPr>
        <sz val="8"/>
        <color rgb="FF000000"/>
        <rFont val="Helvetica"/>
      </rPr>
      <t xml:space="preserve">. Se realiza la mesa técnica entre UAESP, Interventoría, SDA y Ciudad Limpia y se revisaron cada una de las observaciones del prestador frente al ajuste solicitado. Se abordaron temas logisticos, sociales y operativos y finalmente la SDA se comprometió en habilitar mesas especificas con los encargados de intervenciones de obra para mejorar la articulación y facilitar la gestión del arbolado urbano. Así mismo se confirmó la fecha de la mesa de avifauna. Por lo anterior se ofició a cada prestador para la asistencia a la reunión con el equipo de fauna en el auditorio de la Secretaría Distrital de Ambiente.                                                              </t>
    </r>
    <r>
      <rPr>
        <b/>
        <sz val="8"/>
        <color rgb="FF000000"/>
        <rFont val="Helvetica"/>
      </rPr>
      <t xml:space="preserve">Junio 27. </t>
    </r>
    <r>
      <rPr>
        <sz val="8"/>
        <color rgb="FF000000"/>
        <rFont val="Helvetica"/>
      </rPr>
      <t>Se realiza la mesa técnica con todos los prestadores de aseo, la interventoría y el equipo de fauna y silvicultura de la SDA. En este sentido, se establecen los lineamientos generales de manejo de avifauna y se dan pautas que los prestadores pueden implementar en campo para lograr ahuyentamiento y minimizar el impacto en las aves. La SDA reiteró que no es un tema  potestativo, que es un requisito normativo por tanto los prestadores en el ejercicio de sus funciones deben implementar. La UAESP aclara que en línea con lo expuesto por la SDA los prestadores deben  seleccionar las medidas de manejo de avifauna que operativamente les quede más práctico pero que en lo sucesivo se deben establecer las medidas en campo.</t>
    </r>
  </si>
  <si>
    <t>Dos mesas técnicas anuales para validar y retroalimentar el seguimiento a los Planes de Podas vigentes ejecutados por los prestadores</t>
  </si>
  <si>
    <t>Mesas técnicas</t>
  </si>
  <si>
    <t>Disponibilidad de agenda de las entidades invilucradas (equipo de fauna de la SDA).</t>
  </si>
  <si>
    <t>Reiterar mediante oficio los compromisos adquiridos  y que son necesarios para mejorar la prestación del servicio</t>
  </si>
  <si>
    <t>Mesas técnicas para articular el seguimiento de la ejecución del Plan de Podas</t>
  </si>
  <si>
    <t>Dos mesas técnicas</t>
  </si>
  <si>
    <t>Ninguna</t>
  </si>
  <si>
    <t xml:space="preserve">UAESP, SDA,
Prestadores,
JBB,
Interventoría,
EAAB, Codensa,
IDIGER
</t>
  </si>
  <si>
    <t>https://uaespdc-my.sharepoint.com/:f:/g/personal/diana_alfonso_uaesp_gov_co/Ekb_so_FKPxJobEFfmmjyhQBOnDbJmpYiCjDEtCPoAfdMA?e=PCvruU</t>
  </si>
  <si>
    <t>PROGRAMA LAVADO DE ÁREAS PÚBLICAS</t>
  </si>
  <si>
    <t>Proyecto 1. Puntos críticos sanitarios en la ciudad.</t>
  </si>
  <si>
    <t>Reducción de la contaminación ambiental y sanitaria.</t>
  </si>
  <si>
    <t>Intervenir los puntos críticos sanitarios en la ciudad.</t>
  </si>
  <si>
    <t>1.Documento diagnóstico de puntos críticos sanitarios
2.Articulación con las entidades distritales enmarcados en las estrategias de ubicación de baños públicosActividades</t>
  </si>
  <si>
    <t xml:space="preserve">Propiciar y consolidar mesas interinstitucionales anuales en las que participen las instituciones que tengan injerencia en la oferta y mantenimiento de baños públicos en la ciudad.
Reporte Subdirección de Recolección Barrido y Limpieza -UAESP. </t>
  </si>
  <si>
    <r>
      <t xml:space="preserve">Se asitió a </t>
    </r>
    <r>
      <rPr>
        <b/>
        <sz val="8"/>
        <color theme="1"/>
        <rFont val="Helvetica"/>
      </rPr>
      <t>una (1)</t>
    </r>
    <r>
      <rPr>
        <sz val="8"/>
        <color theme="1"/>
        <rFont val="Helvetica"/>
      </rPr>
      <t xml:space="preserve"> sesión del Comité Interinstitucional de Protección del Espacio Publico en especial en el cumplimiento de la Acción Popular 2005-02345 - Baños Públicos el 14 de junio de 2023.
Adicionalmente se remitieron oficios  a las entidades competentes con el fin de conocer el cronograma de los Comités Interinstitucionales en el marco de cumplimiento de la sentencia de Acción Popular No. 25000231500020050234501 - Decreto 789 de 2018
Se adjunta respuesta emitida por parte del Departamento Administrativo de la Defensoría del Espacio Publico – DADEP a la solicitud de cronograma de los Comités Interinstitucionales.
Es importante precisar que el Comité Interinsitutcional de Protección del Espacio Público se realiza aproximadamente cada dos (2) meses, y es citado directamente por la Secretaría de Cultura, Recreación y Deporte - SCRD.</t>
    </r>
  </si>
  <si>
    <t>1 mesa técnica anual</t>
  </si>
  <si>
    <t xml:space="preserve">Plan de Trabajo que permita identificar a los responsables, evaluar y hacer seguimiento de los compromisos adquiridos en el marco de la mesa interinstitucional anual.
</t>
  </si>
  <si>
    <t>2021 - 2022 - 2023</t>
  </si>
  <si>
    <t>Habitantes del D.C. Entidades Distritales</t>
  </si>
  <si>
    <t>Actas de reunion, plan de trabajo y seguimiento de las mesas técnicas</t>
  </si>
  <si>
    <t>Cada año se revisarán los compromisos y avances de las mesas. Al cabo del tercer año, el Distrito contará con baños públicos</t>
  </si>
  <si>
    <t xml:space="preserve">1 mesa técnica anual ejecutada/  
1 mesa técnica anual programada </t>
  </si>
  <si>
    <t>SDA,
Secretaría de
Gobierno,
Secretaría de
Salud, IPES,
IDIPRON,
UAESP,Alcaldías
Locales, SDP;
DADEP</t>
  </si>
  <si>
    <t>https://uaespdc-my.sharepoint.com/:f:/g/personal/diana_alfonso_uaesp_gov_co/Elj9K5bMiZpDlxyZ_nC2zVwBfGNtrJwYJ3IGb1jt4V-DCg?e=rZbtjT</t>
  </si>
  <si>
    <t xml:space="preserve">Programa interinstitucional de capacitación dirigida a los ciudadanos, que permita la apropiación del espacio público, a través de la cultura ciudadana.
Reporte Subdirección de Recolección Barrido y Limpieza -UAESP. </t>
  </si>
  <si>
    <r>
      <t xml:space="preserve">Durante el primer semestre de 2023 se realizaron </t>
    </r>
    <r>
      <rPr>
        <b/>
        <sz val="8"/>
        <color theme="1"/>
        <rFont val="Helvetica"/>
      </rPr>
      <t xml:space="preserve"> veintiocho (28)</t>
    </r>
    <r>
      <rPr>
        <sz val="8"/>
        <color theme="1"/>
        <rFont val="Helvetica"/>
      </rPr>
      <t xml:space="preserve"> jornadas de capacitación dirigida a los ciudadanos, que permita la apropiación del espacio público, a través de la cultura ciudadana en al ciudad.</t>
    </r>
  </si>
  <si>
    <t>1 programa</t>
  </si>
  <si>
    <t xml:space="preserve">Programa interinstitucional que permita el seguimiento al número de capacitaciones realizadas en un año enfocadas en la apropiación del espacio público.
</t>
  </si>
  <si>
    <t>2021 - 2032</t>
  </si>
  <si>
    <t>Actas de reunion, plan de trabajo e informes visitas de campo</t>
  </si>
  <si>
    <t>Cada año el Distrito contara con un reporte de capacitaciones realizadas a los ciudadanos referente a la apropiación del espacio público.</t>
  </si>
  <si>
    <t>1 programa ejecutado/ 1 programa programado</t>
  </si>
  <si>
    <t>En el DTS no se establece el valor programado para el año 2023</t>
  </si>
  <si>
    <t xml:space="preserve">SDA, Secretaría deGobierno,
Secretaría de Salud, IPES,
Transmilenio, IDIPRON,
UAESP, Alcaldías Locales, SDP;
DADEP
</t>
  </si>
  <si>
    <t>https://uaespdc-my.sharepoint.com/:f:/g/personal/diana_alfonso_uaesp_gov_co/Ek55aI_88bxIuHTP6GQPebIBXzJpDA-jtfsEVpRIVzlJhQ?e=YqCKT6</t>
  </si>
  <si>
    <t>Proyecto 2. Frecuencias en la actividad de lavado priorizado</t>
  </si>
  <si>
    <t>Percepción de calidad en las condiciones de limpieza de la ciudad por parte de los habitantes del Distrito Capital</t>
  </si>
  <si>
    <t>Aporte a uno de los factores que condicionan un lugar seguro en las áreas públicas del Distrito.</t>
  </si>
  <si>
    <t>1. Inventario anual de zonas susceptibles a mayores frecuencias de lavado. 
2. Documento técnico con la identificación de las áreas objeto de mayores frecuencias de lavado en la ciudad 
3. Esquema de atención de las mayores frecuencias de lavado en las áreas priorizadas</t>
  </si>
  <si>
    <t xml:space="preserve">Generación de un inventario de las áreas públicas y puentes peatonales objetos de lavado en la ciudad.
Reporte Subdirección de Recolección Barrido y Limpieza -UAESP. </t>
  </si>
  <si>
    <r>
      <t>Se remitió oficio al Instituto de Desarrollo Urbano – IDU con el fin de conocer inventario de habilitación de nuevos puentes peatonales y cierre definitivo o parcial de los mismos por obras que permita actualizar el inventario de puentes objeto de lavado.
Se adjunta respuesta por parte del Instituto de Desarrollo Urbano – IDU con la relación de los nuevos puentes peatonales y cierre definitivo o parcial de los mismos por obras que permita actualizar el inventario de puentes objeto de lavado.
Se realizaron</t>
    </r>
    <r>
      <rPr>
        <b/>
        <sz val="8"/>
        <color theme="1"/>
        <rFont val="Helvetica"/>
      </rPr>
      <t xml:space="preserve"> tres (3) </t>
    </r>
    <r>
      <rPr>
        <sz val="8"/>
        <color theme="1"/>
        <rFont val="Helvetica"/>
      </rPr>
      <t>visitas de verificación de la infraestructura informada por parte del IDU que dejará de funcionar por obras que se adelantaran</t>
    </r>
  </si>
  <si>
    <t>1 inventario anual</t>
  </si>
  <si>
    <t>Seguimiento y actualización anual del inventario de áreas públicas y puentes peatonales de la ciudad</t>
  </si>
  <si>
    <t>Identificación de las fechas exactas en que las estructuras dejaran de funcionar o entrarán en funcionamiento que permita programar la visita correspondiente para actualizar el inventario de zonas objeto de lavado.</t>
  </si>
  <si>
    <t>Remisión de comunciados al IDU con el fin de establecer las fechas de apertura o cierre para programación de las visitas.</t>
  </si>
  <si>
    <t>Al cabo del primer año, el Distrito contará con un inventario de zonas susceptibles de lavados. Cada año se realizará una actualización del inventario con el fin de evaluar si es necesario la inclusión y modificación de nuevas zonas susceptibles de la actividad de lavado</t>
  </si>
  <si>
    <t>UAESP,
Prestadores de aseo, Interventoría
(cuando aplique), IDU,
IDRD, DADEP,
Transmilenio, Alcaldías Locales</t>
  </si>
  <si>
    <t>https://uaespdc-my.sharepoint.com/:f:/g/personal/diana_alfonso_uaesp_gov_co/Ej373DLDqA9Ph5smU6QSLA0BFZVc66eaDNBMXEMMTHKNmw?e=U8Fm4F</t>
  </si>
  <si>
    <t xml:space="preserve">Elaboración de documento técnico con la identificación de las zonas o áreas públicas que requieren intervención a través de mayores recuencias de lavado.
Reporte Subdirección de Recolección Barrido y Limpieza -UAESP. </t>
  </si>
  <si>
    <t>Durante el primer semestre de 2023 la actividad no fue programada  teniendo en cuenta que se requiere conocer las nuevas infraestructuras que amerite la actualización del inventario, actualización que se realiza en la primera actividad del proyecto 2 del programa.</t>
  </si>
  <si>
    <t>1 documento técnico</t>
  </si>
  <si>
    <t>Un documento técnico que permita definir las áreas y frecuencias que requieren lavado que lo establecido en la regulación tarifaria</t>
  </si>
  <si>
    <t>Se requiere adelantar visitas de actualización del inventario de áreas con el fin de actualizar el documento técnico con base en lo evidenciado en las visitas de campo</t>
  </si>
  <si>
    <t>Una vez se cuente con información de la actualización del inventarios, se actualizará el documento conforme lo evidenciado en las verificacions en campo.</t>
  </si>
  <si>
    <t>Cada año el Distrito actualizará las áreas que son susceptibles de la actividad de lavado con mayores frecuencias</t>
  </si>
  <si>
    <t>1 documento técnico generado/ 1 documento técnico proyectado</t>
  </si>
  <si>
    <t>UAESP,
Prestadores,
Interventoría
(cuando
aplique)</t>
  </si>
  <si>
    <t xml:space="preserve">Implementación del esquema de atención de las mayores frecuencias de lavado en las áreas priorizadas.
Reporte Subdirección de Recolección Barrido y Limpieza -UAESP. </t>
  </si>
  <si>
    <r>
      <t>Se cuenta con la implementación de un esquema de atención de las mayores frecuencias mayores frecuencias de lavado
Adicionalmente se realizaron</t>
    </r>
    <r>
      <rPr>
        <b/>
        <sz val="8"/>
        <color theme="1"/>
        <rFont val="Helvetica"/>
      </rPr>
      <t xml:space="preserve"> cuatro (4) </t>
    </r>
    <r>
      <rPr>
        <sz val="8"/>
        <color theme="1"/>
        <rFont val="Helvetica"/>
      </rPr>
      <t xml:space="preserve">visitas de supervisióm a las bases de operaciones con el fin de realizar verificación de los vehículos dispuestos para tal.
Asimismo se realizaron </t>
    </r>
    <r>
      <rPr>
        <b/>
        <sz val="8"/>
        <color theme="1"/>
        <rFont val="Helvetica"/>
      </rPr>
      <t>seis (6)</t>
    </r>
    <r>
      <rPr>
        <sz val="8"/>
        <color theme="1"/>
        <rFont val="Helvetica"/>
      </rPr>
      <t xml:space="preserve"> visitas de supervisión al esquema de atención de mayores frecuencias de lavado.</t>
    </r>
  </si>
  <si>
    <t>1 esquema implementado</t>
  </si>
  <si>
    <t>Un documento que contenga el esquema y la ejecución</t>
  </si>
  <si>
    <t>1 esquema implementado /1 esquema diseñado</t>
  </si>
  <si>
    <t>UAESP, Prestadores, Interventoría (cuando aplique).</t>
  </si>
  <si>
    <t>https://uaespdc-my.sharepoint.com/:f:/g/personal/diana_alfonso_uaesp_gov_co/EuASZNjJBvJJkSGFQ3rXhcwBWm9Fh9P2n-Wi4DTDx_aNTw?e=jHWkE6</t>
  </si>
  <si>
    <t>PROGRAMA DE APROVECHAMIENTO</t>
  </si>
  <si>
    <t>Proyecto 1. Desarrollo de los niveles de conocimiento y disciplina para la separación adecuada de residuos en la fuente por parte de los usuarios del servicio público de aseo</t>
  </si>
  <si>
    <t>El Distrito Capital generará acciones que faciliten la gestión integral de residuos sólidos, los cuales deben enfocarse en cambios comportamentales de los ciudadanos frente a la gestión de residuos sólidos.</t>
  </si>
  <si>
    <t>Disminuir la cantidad de residuos que son enterrados en el sitio de disposición final mediante el aumento de los indicadores de separación en la fuente por parte de los ciudadanos.</t>
  </si>
  <si>
    <t>Capacitaciones en centros educativos, espacios comunitarios, seguimiento al sistema de información de aprovechamiento, generación de mesas para optimización de incentivos, articulación con proyectos de contenerización, desarrollo de campañas sobre el modelo de aprovechamiento.</t>
  </si>
  <si>
    <t xml:space="preserve">Capacitaciones en centros educativos, espacios comunitarios y propiedades horizontales para aumentar el aprovechamiento de residuos sólidos.
Reporte Subdirección de Aprovechamiento -UAESP. </t>
  </si>
  <si>
    <t>Para el periodo de reporte se han adelantando 89  actividades, en las cuales se contó con un total de 5.686 participantes, los cuales fueron sensibilizados sobre el manejo adecuado de residuos sólidos.
A continuación, se registran las sensibilizaciones para aumentar el aprovechamiento de residuos sólidos, en el marco del modelo de aprovechamiento de la ciudad, frente a la adecuada separación en la fuente:
1. Capacitaciones y sensibilizaciones en entidades educativas (colegios y universidades) con una participación de 1.465 personas.
2. Capacitaciones y sensibilizaciones en espacios comunitarios como ferias de servicios, eventos masivos  recicladores y otros con una participación de 435 personas.
3. Capacitaciones y sensibilizaciones en propiedad horizontal y unidad habitacional con una participación de 1.072 personas.
4. Capacitaciones y sensibilizaciones con entidades (públicas y privadas) con una participación de 1.843 personas.
5. Capacitaciones y sensibilizaciones en comercios con una participación de  871 personas.</t>
  </si>
  <si>
    <t>4 campañas por año</t>
  </si>
  <si>
    <t>Capacitaciones sobre separación en la fuente y presentación de residuos</t>
  </si>
  <si>
    <t>12 años</t>
  </si>
  <si>
    <t>Entidades distritales</t>
  </si>
  <si>
    <t>Contabilización de registros de participación, estimación de impacto de campañas</t>
  </si>
  <si>
    <t>Durante los meses de enero y febrero no se contaba con el equipo completo.</t>
  </si>
  <si>
    <t>Suscripción contratos prestación de servicios mes de marzo.</t>
  </si>
  <si>
    <t>Realizar capacitaciones sobre separación en la fuente para: hogares, empresas, entidades distritales y nacionales, establecimientos comerciales, sitios de alta afluencia de personas, eventos masivos; así como las condiciones específicas sobre las cuales debe desarrollarse la actividad de aprovechamiento en el Distrito, y que se incluya un componente de entrega solidaria del material aprovechable a los recicladores de oficio.</t>
  </si>
  <si>
    <t xml:space="preserve">Número de personas sensibilizadas / Total de la población </t>
  </si>
  <si>
    <t xml:space="preserve"> $             349.971.720</t>
  </si>
  <si>
    <t xml:space="preserve"> $             188.296.000</t>
  </si>
  <si>
    <t>UAESP y entidades del distrito que realicen sensibilización a la ciudadanía</t>
  </si>
  <si>
    <t>https://uaespdc-my.sharepoint.com/:f:/g/personal/leidy_cruz_uaesp_gov_co/EqE3ZScL3HVOkNDgHHQ-54wBqL6O1wnISqbrsv8pyP79eg?e=IATIon</t>
  </si>
  <si>
    <t xml:space="preserve">Capacitaciones en centros educativos, espacios comunitarios y propiedades horizontales para aumentar el aprovechamiento de residuos sólidos.
Reporte Secretaría Distrital de Educación. </t>
  </si>
  <si>
    <t>Durante el primer semestre del año 2023, se realizaron 21  talleres  para fortalecer  la línea temática de Residuos Sólidos en las IED, los cuales permitieron comprender a la comunidad educativa la importancia del manejo de los residuos sólidos y el aprovechamiento de los mismos en el colegio. Así mismo, promueve la conciencia ambiental frente a la importancia de reconocer y apropiar prácticas como la separación efectiva en la fuente, el reciclaje, mercados verdes, compostaje, pacas biodigestoras, lombricultivos, uso eficiente de la energía, y, la urgente necesidad de minimizar los impactos que a diario generamos con nuestras actividades, para lograr reducir la huella de Carbono  y mitigar los efectos del cambio climático, todo esto en el marco de movilizar una verdadera “economía circular”.</t>
  </si>
  <si>
    <t>En algunas IED se dificulta la apertura de los espacios de trabajo con los docentes y/o estudiantes en el desarrollo de los talleres de Residuos Sólidos.</t>
  </si>
  <si>
    <t xml:space="preserve">Los dinamizadores ambientales quienes desarrollan los talleres en las IED han dialogado en algunos casos con las directivas de los colegios para socializarles la importancia de la apertura de estos espacios y el trabajo con la comunidad educativa en el tema de Residuos Sólidos. </t>
  </si>
  <si>
    <t>21 colegios sensibilizados/ 21 colegios atendidos</t>
  </si>
  <si>
    <t>$9,299,500 (Presupesto programado para realizar 35 talleres en residuos sólidos en la vifencia 2023, teniendo en cuenta que 1 sesión vale $265,700)</t>
  </si>
  <si>
    <t>$5,579,700 (Presupuesto ejecutado en el desarrollo de 21 talleres en residuos sólidos, teniendo en cuenta que 1 sesión vale $265,700)</t>
  </si>
  <si>
    <t>https://educacionbogota-my.sharepoint.com/:f:/g/personal/ppasos_educacionbogota_gov_co/Eljd-odctW1AuUvFLmuKFt8BQWL9dvhYntbokQ1N1OdPNQ?e=MfJKTQ</t>
  </si>
  <si>
    <t xml:space="preserve">Capacitaciones en centros educativos, espacios comunitarios y propiedades horizontales para aumentar el aprovechamiento de residuos sólidos.
Reporte CAR </t>
  </si>
  <si>
    <t>Mensualmente se realiza una o dos intervenciones en las localidades involucradas en la Jurisdicción CAR. Se abordan las estrategias de Cultura Ambiental para el Consumo Responsable y el manejo de los residuos; Ciclo Re Ciclo, con el objetivo de fomentar una actitud responsable frente a la adecuada disposición de los residuos, producto de las actividades diarias para la minimización del impacto de los recursos naturales mediante implementación de estrategias de Educación Ambiental.
Las estrategias desarrolladas son las siguientes: 
1, Fomentar la separación de residuos en la fuente y entrega efectiva a canales de reciclabilidad.
2, Manejo de residuos orgánicos a través de alternativas de innovación
3, Promoción de ejercicios de economía circular – PETCAR – SEPARA2
4, Fomento a la organización Regional de los recicladores de oficio y recuperadores ambientales
5, Espacios de promoción y divulgación de experiencias significativas 
A continuación se socializa las accione desarrolladas:
Localidad Suba - Colegio Rural Chorrillos, Comunidad de Guaymaral, Chorrillos y Localidad de Usaquén - Instituciones Educativas, Fundaciones, Fuerzas Militares y Comunidad en general.
Localidad de Chapinero- Instituciones Educativas, JAL, Recicladores  y Comunidad en general Santa fe - Instituciones Educativas, Recicladores , JAL y Comunidad en general
Localidad Engativá- Instituciones Educativas, Recicladores y Comunidad en general
Localidad  Fontibón - Instituciones Educativas, Recicladores y Comunidad en general 
Localidad  Ciudad Bolívar- Instituciones Educativas, JAL, Acueductos veredales y Comunidad en general
Localidad Sumapaz -  Instituciones Educativas, JAL,  Recicladores y Comunidad en general 
Localidad  San Cristóbal - Instituciones Educativas, JAL,  Recicladores y Comunidad en general 
Localidad Usme - Instituciones Educativas, JAL,  Recicladores y Comunidad en general</t>
  </si>
  <si>
    <t xml:space="preserve">Desconocimiento del manejo adecuado de los residuos. </t>
  </si>
  <si>
    <t xml:space="preserve">Cultura Ambiental para el Consumo Responsable y el manejo adecuado de los residuos. </t>
  </si>
  <si>
    <t>$73,180,683.00</t>
  </si>
  <si>
    <t>$ 38,090,341,5</t>
  </si>
  <si>
    <t>Actas de reunión, listados de asistencia, registro fotográfico e informe social
https://cargov.sharepoint.com/sites/ACTASCICLORECICLO/_layouts/15/doc2.aspx?sourcedoc=%7B3CCFEFF3-A001-4C34-861A-E420B4D16D31%7D&amp;file=2023+CONSOLIDADO+ACTAS.xlsx&amp;action=default&amp;mobileredirect=true&amp;DefaultItemOpen=1&amp;ct=1690210768946&amp;wdOrigin=OFFICECOM-WEB.MAIN.REC&amp;cid=da02b543-742d-4d06-afb6-215e8ab050f6&amp;wdPreviousSessionSrc=HarmonyWeb&amp;wdPreviousSession=4e4410a5-4490-4551-8161-5b02678647e3</t>
  </si>
  <si>
    <t xml:space="preserve">Seguimiento del sistema de información de aprovechamiento de residuos sólidos.
Reporte Subdirección de Aprovechamiento -UAESP. </t>
  </si>
  <si>
    <t>La actividad consiste en consultar el reporte del Sistema Único de Información – SUI  de la Superintendencia de Servicios Públicos Domiciliarios, donde los operadores de la actividad de aprovechamiento registran las toneladas aprovechadas.
Se presentan los informes resultantes de la consulta correspondientes a los meses de: enero, febrero, marzo, abril, mayo de 2023.</t>
  </si>
  <si>
    <t>12 seguimientos por año</t>
  </si>
  <si>
    <t>Seguimiento a la información reportada por los prestadores de aprovechamiento a la plataforma del Sistema Único de Información -SUI-</t>
  </si>
  <si>
    <t>Entidades distritales, Entidades nacionales, prestadores de la actividad de aprovechamiento</t>
  </si>
  <si>
    <t xml:space="preserve">Revisión de la información reportada en el SUI por los prestadores de la actividad de aprovechamiento en el marco del servicio público de aseo </t>
  </si>
  <si>
    <t xml:space="preserve">La fuente oficial de información sobre el número de toneladas de residuos aprovechadas es el sistema único de información (SUI) de la Superintendencia de servicios públicos domiciliarios (SSPD), sin embargo, es importante indicar que en los años  2022 y 2023  dicha entidad ha registrado inconsistencias en la calidad de la información reportada por los prestadores de la actividad de aprovechamiento y que es reportada a través de la plataforma del SUI, registrando mayor  facturación y no necesariamente más aprovechamiento; lo cual deriva en el aumento del dato real de las toneladas de residuos efectivamente aprovechadas. </t>
  </si>
  <si>
    <t>Como medida de atención, Superservicios ha efectuado el aplazamiento en la publicación en el SUI de las toneladas efectivamente aprovechadas y se han establecido mesas de trabajo con la población recicladora de oficio para revisión de observaciones.</t>
  </si>
  <si>
    <t>Contar con un sistema de reporte de observaciones sobre la información que reportan los prestadores de aprovechamiento a la plataforma del SUI, con el fin de verificar su impacto en la tarifa de aseo de los ciudadanos</t>
  </si>
  <si>
    <t>Número de documentos técnicos desarrollados/Numero de documentos técnicos programados</t>
  </si>
  <si>
    <t>https://uaespdc-my.sharepoint.com/:f:/g/personal/leidy_cruz_uaesp_gov_co/Egk9CQfpZP5Kn1KcRutJ3W8BARlQf9gjiHAkywF8oaaInw?e=BHtSnV</t>
  </si>
  <si>
    <t xml:space="preserve">Generación de mesas interinstitucionales para trabajar en la optimización de incentivos y correctivos sobre separación de residuos sólidos.
Reporte Subdirección de Aprovechamiento -UAESP. </t>
  </si>
  <si>
    <t>2 espacios por año</t>
  </si>
  <si>
    <t>Espacios para la discusión de estos temas con instituciones distritales y nacionales</t>
  </si>
  <si>
    <t>Entidades Distritales, Entidades Nacionales</t>
  </si>
  <si>
    <t xml:space="preserve">Actas de reunión y documentos generados a partir de los espacios </t>
  </si>
  <si>
    <t>Generar 2 espacios de discusión por año entre entidades del orden distrital y nacional, para, por una parte, verificar la efectividad de los incentivos y correctivos vigentes, y por otra parte, generar nuevos incentivos y correctivos sobre la gestión de residuos sólidos.</t>
  </si>
  <si>
    <t xml:space="preserve">Número de espacios de discusión desarrollados / Número de espacios de discusión programados </t>
  </si>
  <si>
    <t xml:space="preserve"> $               18.200.000</t>
  </si>
  <si>
    <t>Proyecto 2. Estandarización en los métodos y tecnologías para la recolección y transporte de residuos aprovechables</t>
  </si>
  <si>
    <t>El Distrito Capital generará acciones enfocadas a la operación de la actividad de aprovechamiento en el marco del servicio público de aseo, para contar con estándares de calidad y cubrimiento de dicha actividad.</t>
  </si>
  <si>
    <t>Disminuir la cantidad de residuos que son enterrados en el sitio de disposición final mediante el mejoramiento de la prestación de la actividad de aprovechamiento en el marco del servicio público de aseo.</t>
  </si>
  <si>
    <t>Diseño de herramientas para el levantamiento de información sobre el aprovechamiento, mejoramiento y fortalecimiento a capacidad operativa para el aprovechamiento, transición de bodegas del Distrito de un modelo comercial a uno industrial, modernización de la actividad de aprovechamiento.</t>
  </si>
  <si>
    <t xml:space="preserve">Diseño de una herramienta para el levantamiento de la información relacionada con la prestación de la actividad de aprovechamiento en el marco del servicio público de aseo para el beneficio de las organizaciones de recicladores de oficio.
Reporte Subdirección de Aprovechamiento -UAESP. </t>
  </si>
  <si>
    <t>Durante el año 2021 se realizó el diseño de la herramienta para la sistematización de la información asociada al aplicativo RURO y RUOR, en cuanto a estructura de la base de datos, estructura formularios, creación perfiles de prueba, conexión servidor y pruebas locales todo en ambiente de pruebas. Dando alcance al diseño de herramienta y su correspondiente puesta en marcha. 
Es importante indicar que la captura de la información pasa de recolectarse e incluirse manualmente en las bases de datos, a ser sistematizada directamente con el uso de terminales para captura y procesamiento de información en línea, de esta forma se evidencia mejoramiento en la sistematización de la herramienta que presenta mayor complejidad, en este caso el RURO y RUOR. 
El desarrollo del aplicativo de RUOR y RURO se encuentra al 100%, disponible en la página web.</t>
  </si>
  <si>
    <t>1 herramienta</t>
  </si>
  <si>
    <t>Herramienta para el apoyo a organizaciones de recicladores de oficio</t>
  </si>
  <si>
    <t>3 años</t>
  </si>
  <si>
    <t>Entidades distritales, organizaciones de recicladores de oficio que prestan la actividad de aprovechamiento</t>
  </si>
  <si>
    <t>Revision documental, levantamiento en campo</t>
  </si>
  <si>
    <t>La ejecución de la actividad estaba proyectada para tres (3) años</t>
  </si>
  <si>
    <t>Si bien el desarrollo de los aplicativos RUOR y RURO, se estableció en el año 2021, durante los año 2022 y 2023 se realiza su implementación, revisión y ajuste en caso de ser necesario.</t>
  </si>
  <si>
    <t>Generar una herramienta que permita el levantamiento de la información relacionada con la prestación de la actividad de aprovechamiento en el marco del servicio público de aseo para el beneficio de las organizaciones de recicladores de oficio.</t>
  </si>
  <si>
    <t xml:space="preserve">Número de herramientas desarrolladas / Número de herramientas programados </t>
  </si>
  <si>
    <t>Actividad finalizada</t>
  </si>
  <si>
    <t>https://www.uaesp.gov.co/content/generalidades-del-registro-unico-organizaciones-registradores-segun-tipologia-ruor
https://www.uaesp.gov.co/content/generalidades-del-registro-unico-registradores-oficio-ruro</t>
  </si>
  <si>
    <t xml:space="preserve">Mejoramiento y fortalecimiento de la capacidad operativa para el aprovechamiento para dar cumplimiento a la normatividad vigente.
Reporte Subdirección de Aprovechamiento -UAESP. </t>
  </si>
  <si>
    <t>El 5 de enero de 2023, se lanzó la Convocatoria al Programa de entrega de kits de maquinaria para 11 Asociaciones de recicladores, según Resoluciones No. 843 de 2022 y 158 de 2023;  se realizaron acompañamientos a las 88 Asociaciones preinscritas, de las cuales, se recibieron 22 proyectos al día 10 de marzo; se realizaron evaluaciones escritas y orales y se publicó el 29 de marzo el listado de pre seleccionados en la página web de la entidad.
En el marco del desarrollo del Programa de entrega de kits de maquinaria, se seleccionaron 10 organizaciones, 1 desistió por adecuaciones electricas.
Se expide en el mes de junio la Resolución No. 420 de 2023 modificatoria de las anteriormente citadas.
Posteriormente se realizan visitas de diagnóstico energético a las 9 restantes, se les da el plazo para realizar las adecuaciones y se expiden resoluciones de adjudicación individual.</t>
  </si>
  <si>
    <t>Organizaciones de recicladores registradas en el RUOR beneficiadas con el fortalecimiento de infraestructuras para el aprovechamiento para dar cumplimiento de la normatividad vigente</t>
  </si>
  <si>
    <t xml:space="preserve">La baja participación por parte de las Asociaciones de recicladores, por el incumplimiento de algunos criterios habilitantes como ECAS inscritas, área operativa exigida y requerimientos eléctricos exigidos para el óptimo funcionamiento de la maquinaria.	Los criterios habilitantes sean más incluyentes y  entregar las máquinas por unidad para mayor cobertura a las Asociaciones y que ellas puedan aplicar a la máquia que realmente necesitan.
</t>
  </si>
  <si>
    <t>Los criterios habilitantes sean más incluyentes y  entregar las máquinas por unidad para mayor cobertura a las Asociaciones y que ellas puedan aplicar a la máquia que realmente necesitan.</t>
  </si>
  <si>
    <t>Beneficiar como mínimo al 30 % de las organizaciones de recicladores registradas en el RUOR con el fortalecimiento de infraestructuras para el aprovechamiento para dar cumplimiento de la normatividad vigente.</t>
  </si>
  <si>
    <t>Número de organizaciones de recicladores de oficio registradas en el RUOR que acceden al beneficio/número total de organizaciones de recicladores de oficio registradas en el RUOR</t>
  </si>
  <si>
    <t xml:space="preserve"> $               89.872.727</t>
  </si>
  <si>
    <t xml:space="preserve"> $               64.904.545</t>
  </si>
  <si>
    <t xml:space="preserve">https://www.uaesp.gov.co/noticias/listado-elegibles-convocatoria-programa-entrega-kits-maquinaria-2023
https://www.uaesp.gov.co/noticias/listado-elegibles-definitivo-la-convocatoria-al-programa-entrega-kits-maquinaria-2023-definitiva
https://uaespdc-my.sharepoint.com/:f:/g/personal/leidy_cruz_uaesp_gov_co/Eh0y5EOM2wROn3EfnBUUPu0B-dTbgO9M83B1PDqPz5X8mw?e=ZTY5IX
 </t>
  </si>
  <si>
    <t xml:space="preserve">Transición de las bodegas del Distrito, de un modelo comercial a uno industrial, acorde con la normatividad vigente para el beneficio de la población recicladora de oficio, teniendo en cuenta la madurez organizacional de las asociaciones de recicladores de oficio.
Reporte Subdirección de Aprovechamiento -UAESP. </t>
  </si>
  <si>
    <r>
      <t xml:space="preserve">Durante el periodo se registra la ejecución el contrato UAESP No. 677-2021, el cual tiene como objeto </t>
    </r>
    <r>
      <rPr>
        <i/>
        <sz val="8"/>
        <color rgb="FF000000"/>
        <rFont val="Helvetica"/>
      </rPr>
      <t>"Contratar por el sistema de precios unitarios sin formula de reajuste las obras civiles de mantenimientos, reparaciones locativas, mejoramientos, adecuaciones, demoliciones, reconstrucciones",</t>
    </r>
    <r>
      <rPr>
        <sz val="8"/>
        <color rgb="FF000000"/>
        <rFont val="Helvetica"/>
      </rPr>
      <t xml:space="preserve"> de las bodegas de María Paz ubicadas en la Diagonal 38 Sur 81G 66 localiad de Kennedy, área en la que se desarrollará el Parque Industrial del Plastico.
En la actualidad, el contrato de obra según su cronograma de actividades tiene proyectada su finalización para el próximo 01 de octubre del presente año, y con esto, poder dar inicio a la puesta en marcha del Parque Industrial del Plástico que busca beneficiar a la población recicladora y  a los habitantes de la ciudad de Bogotá en general.
En adición, en predio de María Paz se adelanta la ejecución y seguimiento al contrato de redes eléctricas UAESP-516-2022, con un avance físico del 17,45%  y un avance financiero en pagos  del 6,24%. Dicho contrato tiene como objeto </t>
    </r>
    <r>
      <rPr>
        <i/>
        <sz val="8"/>
        <color rgb="FF000000"/>
        <rFont val="Helvetica"/>
      </rPr>
      <t>"construcción de redes y subestación eléctrica en las bodegas de maría paz"</t>
    </r>
    <r>
      <rPr>
        <sz val="8"/>
        <color rgb="FF000000"/>
        <rFont val="Helvetica"/>
      </rPr>
      <t>, con un aumento de cargas hasta los 800 KVAs  y la contracción de una nueva subestación que se encargara de redistribuir las cargas a las 12 bodegas que conformaran el Parque Industrial del Plástico.</t>
    </r>
  </si>
  <si>
    <t>Bodegas del distrito con actividades industriales de aprovechamiento de residuos sólidos para el beneficio de la población recicladora de oficio.</t>
  </si>
  <si>
    <t>8 años</t>
  </si>
  <si>
    <t>Revisión de informes de Obra e instalación, levantamiento en campo</t>
  </si>
  <si>
    <t xml:space="preserve">• Falencias económicas
• Incumplimientos de cronogramas de obra
• Bajos rendimiento en la ejecución   </t>
  </si>
  <si>
    <t>Ajustar el cronograma por medio de un plan de contingencia, con el fin de cumplir con los tiempos establecidos.</t>
  </si>
  <si>
    <t>Al final del 8 año, el 100% de las bodegas que sean propiedad del Distrito contarán con procesos industriales para el beneficio de la población recicladora de oficio, teniendo en cuenta la madurez organizacional de las asociaciones de recicladores de oficio.</t>
  </si>
  <si>
    <t xml:space="preserve">Porcentaje de avance del proceso de transición </t>
  </si>
  <si>
    <t xml:space="preserve"> $               42.000.000</t>
  </si>
  <si>
    <t>UAESP, SDP</t>
  </si>
  <si>
    <t>https://uaespdc-my.sharepoint.com/:f:/g/personal/leidy_cruz_uaesp_gov_co/Et36tBWNZrRGrQaXkVMguYoBpe7XsrlRSdGNcFSydOAzpA?e=mtmbAC</t>
  </si>
  <si>
    <t xml:space="preserve">Modernización y optimización de la prestación de la actividad de aprovechamiento a partir de iniciativas propuestas por los recicladores de oficio que prestan este servicio.
Reporte Subdirección de Aprovechamiento -UAESP. </t>
  </si>
  <si>
    <t>Mediante la Resolución UAESP No. 536 de 28 de septiembre de 2022, se estableció la convocatoria al Programa de Incentivos para la vigencia 2022. Entre los meses de febrero y marzo de 2023 se efectuaron los desembolsos a 49 organizaciones por valor de $20.000.000. Por lo cual en el mes de Abril se inició la última etapa de supervisión de los proyectos presentados por las organizaciones beneficiarias y se proyecta finalizar la supervisión de la mayoría de organizaciones en el mes de Agosto de 2023.
Frente a la convocatoría de Incentivos 2023, se realizó una nueva propuesta para beneficiar a 30 organizaciones con un incentivo de $32,666,666, de los cuales se deberán dar un 15,5% a sus asociados. La resolución está en revisión de la Subdirección de Legales y ya se cuenta con certificado de disponibilidad presupuestal.</t>
  </si>
  <si>
    <t>1 estrategia de innovación formulada e implementada por año</t>
  </si>
  <si>
    <t>Generación de estrategias de mejora e innovación en esta actividad.</t>
  </si>
  <si>
    <t>Entidades distritales, Entidades nacionales, organizaciones de recicladores de oficio que prestan la actividad de aprovechamiento</t>
  </si>
  <si>
    <t>Revision Documental.</t>
  </si>
  <si>
    <t>Incentivos 2022: Se presentaron 4 casos con organizaciones que tienen retrasos en la ejecución de los proyectos por incumplimiento del proveedor. Y una organización que incumplió con la ejecición del proyecto y se debe hacer efectiva la póliza.
Incentivos 2023: Se presentaron retrasos y devoluciones en la revisión de la resolución por parte de la Subdirección de Legales.</t>
  </si>
  <si>
    <t>Incentivos 2022: Se informó a las 4 organizaciones que tienen retrasos en la ejecución de los proyectos, que deben formalizar la solicitud de prórroga. Ya se adelanta la gestión de afectación de póliza de Biovida, quienes incumplieron.
Incentivos 2023: Se realizaron reuniones con el equipo legal para correcciones y aclaraciones.</t>
  </si>
  <si>
    <t>Formular e implementar por cada año una estrategia de innovación que permita la mejora de la prestación de la actividad de aprovechamiento y que beneficie a los recicladores de oficio que prestan esta actividad.</t>
  </si>
  <si>
    <t>Número de estrategias formuladas e implementadas/Número de estrategias programadas</t>
  </si>
  <si>
    <t>https://www.uaesp.gov.co/noticias/organizaciones-recicladores-ganadoras-del-programa-incentivos-2022
https://uaespdc-my.sharepoint.com/:f:/g/personal/leidy_cruz_uaesp_gov_co/Ehxaxtd_qTJHo7tigRrVj4oBroVgStoEgRSoOKR7TuBOMQ?e=kddYiw</t>
  </si>
  <si>
    <t>Proyecto 3. Estrategias y acciones para la dinamización de cadenas de valor</t>
  </si>
  <si>
    <t>Propender, en el Distrito Capital, por el aumento en la demanda de material aprovechable, además de procesos de investigación, desarrollo e innovación tecnológica.</t>
  </si>
  <si>
    <t>Disminuir la cantidad de residuos que son enterrados en el sitio de disposición final mediante el desarrollo de acciones enfocadas a la migración de un modelo lineal a un modelo circular.</t>
  </si>
  <si>
    <t>Conformación de redes de conocimiento e investigación, diagnóstico de alternativas ciudad región, conformación del banco de proyectos de aprovechamiento</t>
  </si>
  <si>
    <t>.</t>
  </si>
  <si>
    <t xml:space="preserve">Conformación de redes de conocimiento, investigación y generación de valor asociadas a los materiales potencialmente aprovechables.
Reporte Subdirección de Aprovechamiento -UAESP. </t>
  </si>
  <si>
    <t>Durante el periodo no se adelanta encuentro en el marco de la Mesa Industrial del Plástico, en atención a la espera del  modelo de gobernanza solicitado por la industria.
La primera reunión de presentación por parte de la GIZ y la empresa Compartamos Colombia, está programada para el mes de julio 2023.</t>
  </si>
  <si>
    <t>1 medio</t>
  </si>
  <si>
    <t>Desarrollo de un medio que facilite la interacción de los diferentes actores de la cadena de aprovechamiento</t>
  </si>
  <si>
    <t>Entidades distritales, entidades nacionales, prestadores de la actividad de aprovechamiento, organizaciones de recicladores de oficio que prestan la actividad de aprovechamiento, ONG, Academia, Industria</t>
  </si>
  <si>
    <t>Revisión Documental</t>
  </si>
  <si>
    <t>El retraso en obras civiles, incumplimiento por parte de los contratistas  y modelo de gobernanza del Parque Industrial del Plástico.</t>
  </si>
  <si>
    <t>Selección más exigente para los contratistas.</t>
  </si>
  <si>
    <t>Contar con un medio que facilite la interacción de los diferentes actores de la cadena de aprovechamiento para así incrementar el valor del material potencialmente aprovechable.</t>
  </si>
  <si>
    <t>Números de medios implementados/Número de medios programados</t>
  </si>
  <si>
    <t xml:space="preserve">Diagnóstico de alternativas ciudad región para la dinamización de cadenas de valor de los flujos de residuos sólidos generados en el Distrito.
Reporte Subdirección de Aprovechamiento -UAESP. </t>
  </si>
  <si>
    <t>Durante el año 2022 se adelantó el 50% del documento de diagnóstico, para el primer semestre de 2023 no se registra avance en el documento, sin embargo, para el segundo semestre se priorizará la finalización del documento, tomando como referencia los postulados en materia de gestión de residuos establecidos en el Plan Nacional de Desarrollo.</t>
  </si>
  <si>
    <t>1 diagnóstico</t>
  </si>
  <si>
    <t>Desarrollo de un diagnóstico ciudad región</t>
  </si>
  <si>
    <t>Entidades distritales, entidades regionales, industria</t>
  </si>
  <si>
    <t>Dificultad en la consolidación de la información.</t>
  </si>
  <si>
    <t>Para el segundo semestre se priorizará la finalización del documento.</t>
  </si>
  <si>
    <t>Contar con un diagnóstico que evalúe las alternativas ciudad-región que permitan dinamizar las cadenas de valor de los flujos de residuos generados en la ciudad de Bogotá</t>
  </si>
  <si>
    <t>Número de documentos técnicos desarrollados/Número de documentos técnicos Programados</t>
  </si>
  <si>
    <t>UAESP, SDHT, SDP</t>
  </si>
  <si>
    <t xml:space="preserve">Conformación del banco de proyectos de aprovechamiento.
Reporte Subdirección de Aprovechamiento -UAESP. </t>
  </si>
  <si>
    <t>Se adelantan reuniones en los meses de marzo y julio con la Oficina Asesora de Planeación, para la consolidación del documento preeliminar que presenta la estructuración del banco de proyectos.</t>
  </si>
  <si>
    <t>1 banco de proyectos</t>
  </si>
  <si>
    <t>Desarrollo de un banco de proyectos de aprovechamiento de residuos sólidos</t>
  </si>
  <si>
    <t>Entidades distritales, entidades nacionales, prestadores de la actividad de aprovechamiento, ONG, Academia, Industria</t>
  </si>
  <si>
    <t xml:space="preserve"> En reunión con OAP solicitaron incluir nuevos ítems en el documento técnico, lo cual no se tenía previsto, y probocó retrasos y reprocesos.</t>
  </si>
  <si>
    <t>Se realizan reuniones con OAP con el fin de estar alineados con lo que se solicita.</t>
  </si>
  <si>
    <t>Contar con un banco de proyectos de aprovechamiento de residuos sólidos para los flujos de residuos generados en la ciudad de Bogotá, además de la gestión de apoyo a dichos proyectos</t>
  </si>
  <si>
    <t>Número de bancos de proyectos implementados / Número de bancos de proyectos programados</t>
  </si>
  <si>
    <t>https://uaespdc-my.sharepoint.com/:f:/g/personal/brisa_salamanca_uaesp_gov_co/EjdnS0NplRRGmBkBxh4H9-cBdq_4dlfEkeARxG5KT86rdw?e=FrmRqq</t>
  </si>
  <si>
    <t>PROGRAMA TRATAMIENTO Y VALORIZACIÓN DE RESIDUOS ORGÁNICOS</t>
  </si>
  <si>
    <t>Proyecto 1. Articulación e Implementación de estrategias de cultura ciudadana para la adecuada gestión de los residuos orgánicos por parte de los usuarios del servicio público de aseo.</t>
  </si>
  <si>
    <t>El Distrito Capital contará con la debida articulación e implementación de estrategias de cultura ciudadana que faciliten la gestión integral de residuos orgánicos o biomasa residual a través de la presentación adecuada y diferenciada de estos residuos disminuyendo de esta forma los impactos ambientales negativos, obteniendo mejoradores de suelos, abonos o fertilizantes, energía y/o materias primas para el alimento de animales.</t>
  </si>
  <si>
    <t>Disminuir la cantidad de residuos que son presentados al servicio de público aseo para su disposición final mediante el aumento de los indicadores de disminución de desperdicios de alimentos, el aumento de su tratamiento in situ y el aumento de la separación en la fuente de los residuos orgánicos por parte de los ciudadanos.</t>
  </si>
  <si>
    <t>Disminución de la cantidad de desperdicios de alimentos generados por los ciudadanos, implementación de la bolsa verde para la disposición diferenciada de los residuos orgánicos, aplicación de principios de economía circular para todo el distrito, implementación de incentivos, articulación entre el distrito y la nación para mejorar la información disponible para gestión de residuos sólidos orgánicos o biomasa residual.</t>
  </si>
  <si>
    <t>Desarrollo de mesas interinstitucionales de articulación y de trabajo para la implementación de estrategias de gestión integral de residuos orgánicos.
Reporte Subdirección de Aprovechamiento UAESP.</t>
  </si>
  <si>
    <t>Se llevo a cabo la primera reunión del acuerdo 344 de 2008, el día 19 de abril de 20024, en el cual socializó el proceso de formulación de la política distrital de economía circular  donde participaron diferentes entidades como; Secretaría Distirtal de Ambiente, Secretaría de Desarrollo Económico, Secretaria del Habitat y la UAESP.
Esta política es muy importante por cuanto promueve la reutilización y reducción de materiales y el aprovechamiento de residuos. Esta política tiene unos objetivos y unos productos donde cada entidad es responsable.
Se presentó el plan de acción de la UAESP en el marco de la política de economía circular en relación al objetivo de la valoración de los residuos organicos a traves de la implementación de composteras in situ.
Finalmente se contó con la participación de la CAR, donde se presentó la gestión integral de residuos solidos de la jurisdicción y las activifdades de seguimiento y control a infraestructuras de residuos organicos en los municipios.</t>
  </si>
  <si>
    <t>4 espacios por año</t>
  </si>
  <si>
    <t>Mesas de trabajo para explorar alternativas de solución frente a las barreras relacionadas con la gestión de residuos orgánicos como (1) La flexibilización en la obtención de permisos para comercialización de los subproductos de la transformación de los residuos orgánicos (ICA, CAR) (2) Gestión para la inclusión de los residuos orgánicos en el modelo tarifario. (3) Gestión para la comercialización de los productos obtenidos del tratamiento de los residuos orgánicos, (4) Diseño, implementación y optimización de incentivos y correctivos sobre la separación de los residuos orgánicos, entre otros.</t>
  </si>
  <si>
    <t>Entidades Distritales, Alcaldías locales, Entidades Nacionales</t>
  </si>
  <si>
    <t>Revision Documental</t>
  </si>
  <si>
    <t>Para el periodo de reporte no se presentan dificultades en esta actividad.</t>
  </si>
  <si>
    <t>Generar 4 espacios de discusión por año entre entidades del orden distrital y nacional, para desarrollar estrategias e incentivos para la gestión de los residuos orgánicos, y de forma posterior, verificar la efectividad de las estrategias, incentivos y correctivos implementados, y por otra parte, generar nuevas estrategias, incentivos y correctivos sobre la gestión de residuos sólidos orgánicos</t>
  </si>
  <si>
    <t>UAESP, IPES, SDA, SDDE, SDHT, JBB, IDPAC, Ministerio de Vivienda, Ministerio de Ambiente, CRA, SDG, Alcaldías Locales</t>
  </si>
  <si>
    <t>https://uaespdc-my.sharepoint.com/:f:/g/personal/leidy_cruz_uaesp_gov_co/EqE3ZScL3HVOkNDgHHQ-54wBqL6O1wnISqbrsv8pyP79eg?e=rjgBYb</t>
  </si>
  <si>
    <t xml:space="preserve">Diseño, implementación y socialización de estrategias de cultura ciudadana sobre (1) la importancia de disminuir los índices de desperdicios de alimentos, (2) las tecnologías para el tratamiento in situ de los residuos orgánicos y (3) la adecuada separación y entrega diferenciada de los residuos orgánicos en la fuente, enfocada a los diferentes generadores de residuos orgánicos: Grandes generadores, industria, comercio, venta de alimentos, plazas de mercado, multiusuarios, residenciales, etc.
Reporte Subdirección de Aprovechamiento UAESP </t>
  </si>
  <si>
    <t>Para el periodo de reporte el equipo de cultura ciudadana y los diferentes espacios publicitarios y pedagógicos, adelantó procesos de sensibilización a la ciudadanía en separación en la fuente, haciendo uso de la bolsa verde y evitando los desperdicios, con el fin de aumentar el aprovechamiento en el marco del modelo de aprovechamiento de la ciudad, con una cobertura de 5.686  personas.</t>
  </si>
  <si>
    <t>1 campaña en los años 1 y 2 y 4 campañas a partir del año 3 y en adelante.</t>
  </si>
  <si>
    <t>Desarrollo de estrategias de divulgación, orientación, posicionamiento y capacitación sobre la disminución del desperdicio de alimentos, tratamiento in situ de los residuos orgánicos a través de diversas tecnologías, separación en la fuente y presentación de residuos orgánicos y creación y divulación de guías técnicas.</t>
  </si>
  <si>
    <t>Entidades distritales, Habitantes de Bogotá, Sector Comercial</t>
  </si>
  <si>
    <t xml:space="preserve">Contabilización de registros de participación, estimación de impacto de campañas. </t>
  </si>
  <si>
    <t>Capacitaciones sobre disminución del desperdicio de alimentos, tratamiento in situ de los residuos orgánicos a través de diversas tecnologías y separación en la fuente para:hogares, empresas, propiedad horizontal, entidades distritales y nacionales, establecimientos comerciales, sitios de alta afluencia de personas, eventos masivos.</t>
  </si>
  <si>
    <t>Número de estrategias implementadas 
Reducción de la cantidad de residuos que llegan al relleno sanitario 
Medición del avance en la correcta separación en la fuente.</t>
  </si>
  <si>
    <t xml:space="preserve">Diseño, implementación y socialización de estrategias de cultura ciudadana sobre (1) la importancia de disminuir los índices de desperdicios de alimentos, (2) las tecnologías para el tratamiento in situ de los residuos orgánicos y (3) la adecuada separación y entrega diferenciada de los residuos orgánicos en la fuente, enfocada a los diferentes generadores de residuos orgánicos: Grandes generadores, industria, comercio, venta de alimentos, plazas de mercado, multiusuarios, residenciales, etc.
Reporte Secretaría Distrital de Ambiente. </t>
  </si>
  <si>
    <t>SDA: No se han articulado estrategias de cultura ciudadana con las entidades que tienen competencia sobre los generadores de residuos orgánicos.</t>
  </si>
  <si>
    <t>Contabilización de registros de participación, estimación de impacto de campañas.</t>
  </si>
  <si>
    <t>Desarticulación interinstitucional para participar en las estrategias previstas por las entidades competentes</t>
  </si>
  <si>
    <t>Solicitar a las entidades competentes la convocatoria a los espacios de articulacion</t>
  </si>
  <si>
    <t>Número de estrategias implementadas 
Reducción de la cantidad de residuos que llegan al relleno sanitario 
Medición del avance en la correcta separación en la fuente.</t>
  </si>
  <si>
    <t>Desarrollo de campañas de información y divulgación de la la adecuada separación y entrega diferenciada de los residuos orgánicos en bolsa/caneca verde en zonas que cuenten con rutas de recolección selectiva de residuos orgánicos.
Reporte Subdirección de Aprovechamiento UAESP.</t>
  </si>
  <si>
    <t>Durante el año 2022 se adelantó una intervención con el equipo de cultura ciudadana para la consolidación de la ruta selectiva operada por la Organización MYM en algunos sectores de la localidad de suba. Sin embargo, para el periodo de reporte no se cuenta con zonas que cuenten con nuevas rutas de recolección selectiva de residuos orgánicos o que necesiten consolidación.
No obstante el equipo de cultura ciudadana y los diferentes espacios publicitarios y pedagógicos, adelantó procesos de sensibilización a la ciudadanía en separación en la fuente, haciendo uso de la bolsa verde y evitando los desperdicios, con el fin de aumentar el aprovechamiento en el marco del modelo de aprovechamiento de la ciudad, con una cobertura de 5.686  personas.</t>
  </si>
  <si>
    <t>1 campaña por año</t>
  </si>
  <si>
    <t>Campañas que contengan todo el contenido estructural, pedagógico de la separación y presentación de los residuos orgánicos en la bolsa/caneca verde.</t>
  </si>
  <si>
    <t>Entidades distritales, Habitantes de Bogotá</t>
  </si>
  <si>
    <t>Para el periodo de reporte no se cuenta con gestores de residuos orgánicos interesados en adelantar procesos de recolección selectiva de residuos orgánicos.</t>
  </si>
  <si>
    <t xml:space="preserve">Se propenderá por el desarrollo de campañas de información y divulgación de la la adecuada separación y entrega diferenciada de los residuos orgánicos en bolsa/caneca verde en zonas que cuenten con rutas de recolección selectiva de residuos orgánicos.
</t>
  </si>
  <si>
    <t>El 100% de la población es sensibilizada en la implementación de la bolsa/caneca verde y la manera adecuada de separación y presentación de los residuos orgánicos.</t>
  </si>
  <si>
    <t>Número de estrategias implementadas 
Reducción de la cantidad de residuos que llegan al relleno sanitario 
Medición del avance en la correcta separación en la fuente</t>
  </si>
  <si>
    <t xml:space="preserve">Desarrollo de campañas de información y divulgación de la la adecuada separación y entrega diferenciada de los residuos orgánicos en bolsa/caneca verde en zonas que cuenten con rutas de recolección selectiva de residuos orgánicos.
Reporte Secretaría Distrital de Ambiente. </t>
  </si>
  <si>
    <t>SDA: No se han articulado campañas específicas sobre rutas de recolección selectiva  y bolsa verde de residuos orgánicos que son competencia de UAESP.</t>
  </si>
  <si>
    <t>Desarticulación interinstitucional para participar en las campañas previstas por las entidades competentes</t>
  </si>
  <si>
    <t xml:space="preserve">Número de estrategias implementadas 
Reducción de la cantidad de residuos que llegan al relleno sanitario 
Medición del avance en la correcta separación en la fuente. </t>
  </si>
  <si>
    <t>NA</t>
  </si>
  <si>
    <t>Proyecto 2. Estudios y alianzas que garanticen la viabilidad de los proyectos asociados a la gestión integral de residuos orgánicos o biomasa residual siguiendo los principios de la economía circular.</t>
  </si>
  <si>
    <t>El Distrito Capital contará con estudios, alianzas y lineamientos que faciliten la gestión integral de residuos sólidos orgánicos.</t>
  </si>
  <si>
    <t>Implementar el aprovechamiento, tratamiento y valorización de los Residuos Orgánicos en la prestación del servicio de aseo en Bogotá Componentes:</t>
  </si>
  <si>
    <t>Diseño de estudios, obtención de diagnósticos, adquisición de estudios de prefactibilidad y factibilidad, desarrollo de un modelo comercial y financiero, desarrollo de alianzas con la Academia para profundizar en la I+D+I, crear alianzas con la industria.</t>
  </si>
  <si>
    <r>
      <t>Realización de la caracterización física, química y biológica de los residuos sólidos orgánicos generados en las 20 localidades de la ciudad de Bogotá, orientada al diseño de sistemas de tratamiento y valorización de residuos orgánicos en la ciudad mediante procesos aeróbicos, anaeróbicos y de recuperación energética. La caracterización incluirá el análisis de cantidad de alimentos desperdiciados.
Reporte Subdirección de Aprovechamiento UAESP</t>
    </r>
    <r>
      <rPr>
        <b/>
        <sz val="8"/>
        <rFont val="Helvetica"/>
      </rPr>
      <t>.</t>
    </r>
    <r>
      <rPr>
        <sz val="8"/>
        <rFont val="Helvetica"/>
      </rPr>
      <t xml:space="preserve">
</t>
    </r>
    <r>
      <rPr>
        <b/>
        <sz val="8"/>
        <rFont val="Helvetica"/>
      </rPr>
      <t>Actividad Año 1</t>
    </r>
  </si>
  <si>
    <t>Mediante memorando 20235000047623 se solicita información a la Subdirección de Disposición Final sobre el avance de este producto en el marco del Contrato 501-21 con la Universidad Distrital.
En este marco esta subdirección remite información, en la cual se evidencia que con corte al 31 de mayo de 2023, se presentó el "Informe análisis de resultados y conclusiones del componente de caracterización de residuos sólidos para la ciudad de Bogota" por parte de la Universidad Distrital.
Se realizaron observaciones, haciendo énfasis en que desde la Subdirección de Aprovechamiento se desconocen los acuerdos, avances y actividades ejecutadas del componente desde la designación de la supervisión del contrato a la Subdirección de Disposición Final y otras relacionadas con precisiones del documento de caracterización.
Se estableció una nueva prórroga para la entrega de los productos finales hasta el mes de julio de 2023.</t>
  </si>
  <si>
    <t>2 documentos técnicos</t>
  </si>
  <si>
    <t>Un (1) documento con la caracterización física, química y biológica de los residuos sólidos orgánicos generados en las 20 localidades de la ciudad de Bogotá, orientada al diseño de sistemas de tratamiento y valorización de residuos orgánicos en la ciudad mediante procesos aeróbicos, anaeróbicos y de recuperación energética.</t>
  </si>
  <si>
    <t>1 en el año 1 y 1 en el año 5</t>
  </si>
  <si>
    <t>Habitantes del D.C., Entes Distritales, Sector Comercial</t>
  </si>
  <si>
    <t>En el marco del cambio de supervisión del contrato en el año 2022, se desconocen los acuerdos, avances y actividades ejecutadas del componente, en el marco del seguimiento adelantado por la Subdirección de Disposición final.</t>
  </si>
  <si>
    <t>Se remitieron observaciones y/o recomendaciones en el componente del seguimiento adelantado por  la Subdirección de Disposición final.</t>
  </si>
  <si>
    <t>El distrito contará con un documento técnico que contenga la información sobre los flujos de la biomasa residual para residuos orgánicos crudos y cocinados.</t>
  </si>
  <si>
    <t>Dos documentos técnicos desarrollados</t>
  </si>
  <si>
    <t xml:space="preserve"> $                             -  </t>
  </si>
  <si>
    <t>Actividad programada para el año 2021, recursos ya ejecutados.</t>
  </si>
  <si>
    <t>UAESP, IPES</t>
  </si>
  <si>
    <t>https://uaespdc-my.sharepoint.com/:f:/g/personal/leidy_cruz_uaesp_gov_co/EnmtUg4IDTxIpi04CGXHTTYBKEbUdah_kUuHDL47hNkKXw?e=umGvdr</t>
  </si>
  <si>
    <t>Realización de estudios sobre la prefactibilidad técnica, económica, administrativa, jurídica y ambiental de tecnologías de tratamiento de residuos orgánicos a mediana y gran escala, que puedan tratar residuos cocinados y garanticen la inocuidad de los productos resultantes. El estudio deberá tener dos subproductos: Uno se enfocará en las tecnologías de tratamiento para producir mejoradores de suelo y el otro se enfocará en producir energía y otros productos.
Reporte Subdirección de Aprovechamiento UAESP.</t>
  </si>
  <si>
    <t xml:space="preserve">Mediante memorando 20235000047623 se solicita información a la Subdirección de Disposición Final sobre el avance la alianza estratégica UAESP-FASEP-S3D
 La Subdirección de Disposición final indicó que en el marco de la cooperación Francesa con FASEP, se estructuró el “Desarrollo de una unidad territorial de metanización con inyección de biometano producido en la red de gas natural en Bogotá Colombia”, dando alcance al producto relacionado con tecnologías para generación de energía. </t>
  </si>
  <si>
    <t>Un (1) documento que contenga la prefactibilidad técnica, económica y ambiental de tecnologías de tratamiento de residuos orgánicos a gran escala, que puedan tratar residuos cocinados y garanticen la inocuidad de los productos resultantes con dos enfoques: Uno se enfocará en las tecnologías de tratamiento para producir mejoradores de suelo y el otro se enfocará en producir energía y otros productos.</t>
  </si>
  <si>
    <t>1 año</t>
  </si>
  <si>
    <t>Pendiente entrega información avance la alianza estratégica UAESP-FASEP-S3D</t>
  </si>
  <si>
    <t>Entrega por parte del consultor de informe final por parte de FASEP en el marco de la cooperación.</t>
  </si>
  <si>
    <t>El distrito contará con un documento técnico que contenga la prefactibilidad para el tratamiento y valorización a gran escala de residuos orgánicos.</t>
  </si>
  <si>
    <t>Dos documentos técnicos Desarrollados</t>
  </si>
  <si>
    <t>Actividad programada para el año 2022, recursos ya ejecutados.</t>
  </si>
  <si>
    <t>https://uaespdc-my.sharepoint.com/:f:/g/personal/leidy_cruz_uaesp_gov_co/EsZhZFkgyF9OvDQKiqq7h-wBCvzeWC_CNy66Fo4EN7GVlg?e=Sx2Kcj</t>
  </si>
  <si>
    <r>
      <rPr>
        <sz val="8"/>
        <color rgb="FF000000"/>
        <rFont val="Helvetica"/>
      </rPr>
      <t xml:space="preserve">Construcción y fortalecimiento de las capacidades distritales en investigación, desarrollo e innovación (I+D+I) para la gestión sostenible de los RO, la creación de un banco de proyectos, retos y prototipos.
</t>
    </r>
    <r>
      <rPr>
        <b/>
        <sz val="8"/>
        <color rgb="FF000000"/>
        <rFont val="Helvetica"/>
      </rPr>
      <t xml:space="preserve">Reporte Subdirección de Aprovechamiento UAESP.
</t>
    </r>
    <r>
      <rPr>
        <sz val="8"/>
        <color rgb="FF000000"/>
        <rFont val="Helvetica"/>
      </rPr>
      <t xml:space="preserve">
</t>
    </r>
    <r>
      <rPr>
        <b/>
        <sz val="8"/>
        <rFont val="Helvetica"/>
      </rPr>
      <t>Actividad Año 1</t>
    </r>
  </si>
  <si>
    <t>Mediante memorando 20235000047623 se solicita información a la Subdirección de Disposición Final sobre el avance de este producto en el marco del Contrato 501-21 con la Universidad Distrital.
En el marco de la ejecución del Contrato Interadminstrativo No. 501 de 2021 suscrito con la Universidad Francisco Jose de Caldas en el componente de acompañar, asesorar, evaluar y dirigir el proceso de investigación científica y/o técnica para el desarrollo del proyecto "Evaluación del aprovechamiento de los residuos sólidos orgánicos mediante tecnologías de bioconversión aerobia", en la ciudad de Bogotá, presentado en la convocatoria del Ministerio de Ciencia, Tecnología e Innovación. Se genera el documento  "INFORME FINAL COMPONENTE: INVESTIGACIÓN" con fecha del 24 de mayo de 2023.
En el que se incluyen los resultados de los ensayos realizados en los prototipos diseñados para la transformación de residuos orgánicos a través de Mosca Soldado Negra. Los cuales indican la viabilidad técnica de biotransformación de los residuos orgánicos evaluados en biomasa de larvas con potencial para ser empleadas en procesos de fabricación de piensos o alimentos para animales, lo que implicaría una importante valorización de los residuos en aplicación de los principios de economía circular.</t>
  </si>
  <si>
    <t>Mínimo 4 alianzas implementadas.</t>
  </si>
  <si>
    <t>Cuatro alianzas generadas con la academia, empresas y centros de investigación entre otros para fortalecer el componentes de investigación, desarrollo e innovación (I+D+I) para la gestión sostenible de los RO y la creación de un banco de proyectos, retos y prototipos. Articulación con la Academia para realizar investigación a través de tesistas y practicantes.</t>
  </si>
  <si>
    <t>Sector académico, habitantes del DC, Entes distritales, Sector comercial</t>
  </si>
  <si>
    <t>Aspectos por mejorar en lo relacionado con la planeación y seguimiento del proceso contractual. Mala planeación por parte del contratista derivando en retrasos en la ejecución de los componentes.</t>
  </si>
  <si>
    <t>El distrito contará con alianzas con el sector académico fortaleciendo el conocimiento sobre la gestión integral de los RO y un banco de proyectos.</t>
  </si>
  <si>
    <t>https://uaespdc-my.sharepoint.com/:f:/g/personal/leidy_cruz_uaesp_gov_co/EshbqkSTgXVKpOVhNH1JQnABPOYgz7fYZGkUWMifHtG9OQ?e=rbG5cS</t>
  </si>
  <si>
    <t>Implementación de un programa de incentivos y una estrategia para la comercialización de materiales producidos a través de la valorización de residuos orgánicos en Bogotá.
Reporte Subdirección de Aprovechamiento UAESP.</t>
  </si>
  <si>
    <t xml:space="preserve">En acta de reunión con el equipo de orgánicos, el día 17 de abril se define:
Emitir comunicación a SSPD, MADS y MVDT, sobre consulta organizaciones en proceso de formalización, frente a tratamiento de residuos orgánicos.
Desarrollo de mesa técnica de acercamiento con SSPD, CRA, MVDT, MADS, procedimiento para certificación de abono.
En el marco de la implementación de un programa de incentivos y una estrategia para la comercialización de materiales producidos a través de la valorización de residuos orgánicos en Bogotá. Se proyectan oficios (20235000097941, 20235000098041, 20235000098041, 20235000098051, 20235000098061 y 20235000098081) a las entidades CRA, MIN Ambiente, CAR, Secretaria de ambiente ETC, con la finalidad de verificar la viabilidad técnica y jurídica de la iniciativa el programa, esto en el marco de la prestación de servicio publico de aseo, la participación de los recicladores de oficio y hasta las competencias de la entidad. 
</t>
  </si>
  <si>
    <t>1 programa de incentivos implementadoUna estrategia de comercialización Implementada</t>
  </si>
  <si>
    <t>Implementar un programa de incentivos y una estrategia para la comercialización de materiales producidos a través de la valorización de residuos orgánicos en Bogotá:Realizar estudios de mercado. Desarrollo de mercados para los recursos o materiales derivados del aprovechamiento de residuos: facilitar la comercialización de los materiales que se obtienen con la gestión de los residuos sólidos Desarrollo de Incentivos por la desviación de residuos desde el relleno sanitario</t>
  </si>
  <si>
    <t>"Empresas Industrias"</t>
  </si>
  <si>
    <t xml:space="preserve">1. Marco normativo distrital y nacional
2. Proceso inexistente a nivel distrital </t>
  </si>
  <si>
    <t xml:space="preserve">1. Consultas normativas a las entidades que dentro de su municipalidad tienen como objetivo actividades relacionadas a la valorización de residuos orgánicos.
2. Revisión de procesos similares que sirva como estado del arte.  </t>
  </si>
  <si>
    <t>El Distrito contará con incentivos y estrategias para la comercialización de materiales producidos a través de la valorización de residuos orgánicos en Bogotá.</t>
  </si>
  <si>
    <t>1 programa de incentivos 
implementado
Una estrategia de 
comercialización 
Implementada</t>
  </si>
  <si>
    <t>UAESP, SDDE</t>
  </si>
  <si>
    <t>https://uaespdc-my.sharepoint.com/:f:/g/personal/leidy_cruz_uaesp_gov_co/EujeHzXq6_dJklIbstRq0W0BDsmlYAh1-FxI6omynCGciA?e=y4wKvn</t>
  </si>
  <si>
    <t>Proyecto 3. Implementación de la estrategia técnica, operativa y administrativa para la presentación, recolección, transporte y tratamiento diferenciado de los residuos sólidos orgánicos</t>
  </si>
  <si>
    <t>El Distrito Capital implementará una estrategia técnica, operativa y administrativa para la recolección, transporte y tratamiento diferenciado de los residuos sólidos orgánicos</t>
  </si>
  <si>
    <t>Implementación de un sistema de información distrital sobre la cadena de gestión de los residuos orgánicos o biomasa residual 
Implementación y fortalecimiento de rutas selectivas de residuos orgánicos o biomasa residual en el D.C. 
Reglamentación que permita fortalecer y dinamizar el tratamiento y aprovechamiento de residuos orgánicos o biomasa residual 
Apoyo y promoción de estrategias ciudadanas de tratamiento de residuos orgánicos o biomasa residual Implementación de infraestructura para el tratamiento de residuos orgánicos o biomasa residual en el D.C.</t>
  </si>
  <si>
    <t>Diseño e implementación de un sistema de información distrital sobre la cadena de gestión de los residuos orgánicos (flujo de la biomasa residual) que se realiza desde los sectores público y privado, con indicadores que se publiquen en diferentes espacios incluyendo el Observatorio Ambiental de Bogotá y Visor geográfico.
Reporte Subdirección de Aprovechamiento UAESP.</t>
  </si>
  <si>
    <t xml:space="preserve">En el periodo reportado se realizan reuniones de estructuración de la base de datos que alimentará el Sistema de Información de Residuos Orgánicos; se definen los requerimientos de la base que se articularán para la medición de Huella de Carbono en la cadena de gestión de residuos orgánicos; se diseñan las encuestas para ser enviadas a tres tipos de actores de la cadena de gestión de Residuo Orgánicos: Generadores, gestores de Recolección y Transporte  y gestores de tratamiento.
Una vez aprobada la comunicación oficial, se realizará el envío de la encuesta a través de correo electrónico y publicación en página web, para empezar a consolidar y depurar </t>
  </si>
  <si>
    <t>1 sistema de información distrital que se actualiza cada 2 años</t>
  </si>
  <si>
    <t>El sistema de información debe contar con una plataforma de soporte de datos relacionados con la generación, recolección, transporte, aprovechamiento, tratamiento, valoración energética, disposición final y uso de los productos del aprovechamiento que involucre diferencialmente a la zona rural y a la zona urbana. El sistema incluirá indicadores sobre los beneficios ambientales de la gestión (reducción de gases de efecto invernadero, huella ecológica, huella de carbono, huella hídrica, etc.)</t>
  </si>
  <si>
    <t>11 años</t>
  </si>
  <si>
    <t>Reportes de avance</t>
  </si>
  <si>
    <t>El distrito contará con un sistema de información distrital sobre la cadena de gestión de los residuos orgánicos.</t>
  </si>
  <si>
    <t>X</t>
  </si>
  <si>
    <t>1 sistema de información 
distrital que se actualiza 
cada 2 años</t>
  </si>
  <si>
    <t>UAESP, SDA, JBB, IPES</t>
  </si>
  <si>
    <t>Encuesta generadores: 
https://forms.office.com/r/PxwznaKHzm  
Encuesta gestores de recolección y transporte:   
https://forms.office.com/r/FSYnnriKEA 
Encuesta gestores de tratamiento:  
https://forms.office.com/r/AVfwYCRHet 
 Carpeta con Evidencias: 
https://uaespdc-my.sharepoint.com/:f:/g/personal/ivonne_mendez_uaesp_gov_co/ErqT1kYzidpHoE19AbeeA4gBi3KFdvhzKAkdAPmnmyO9IA?e=j3p5gd</t>
  </si>
  <si>
    <t>Gestión para la adquisición y regularización de predios para la instalación de plantas de tratamiento de residuos orgánicos (incluyendo la ruralidad).
Reporte Subdirección de Aprovechamiento UAESP.</t>
  </si>
  <si>
    <t>Actualmente se cuenta con el documento denominado "Informe Técnico de evaluación de predios con uso potencial para aprovechamiento de residuos orgánicos", desarrollado en el año 2022, el cual cuenta con una identificación de predios de carácter distrital y privados.
Sin embargo, la implementación del nuevo modelo de aprovechamiento de Bogotá tiene grandes retos por resolver, la disponibilidad de predios de carácter público es baja teniendo en cuenta las características fiscas morfológicas y urbanas que se requieren para el tratamiento de residuos, así como los costos y los aspectos presupuestales de la Entidad.
En este sentido, para el año 2023 desde el equipo técnico de la subdirección de aprovechamiento se identificó la necesidad de descentralizar el tratamiento y aprovechamiento de los residuos de Bogotá con virtud reducir los tiempo desplazamientos de los residuos y así disminuir la huella de carbono.</t>
  </si>
  <si>
    <t>Predios adquiridos para el tratamiento del 10% de los residuos orgánicos</t>
  </si>
  <si>
    <t>Predios adquiridos para la instalación de plantas de tratamiento de residuos orgánicos.</t>
  </si>
  <si>
    <t>Distrito Capital y ciudad-región</t>
  </si>
  <si>
    <t>Habitantes del D.C., Entidades distritales, Bogotá-Región</t>
  </si>
  <si>
    <t>Reporte de Avance</t>
  </si>
  <si>
    <t>Baja disponibilidad de predios de carácter distrital y privados, en el Distrito Capital para instalación de plantas de tratamiento de residuos orgánicos, así como de recursos para su adquisición.</t>
  </si>
  <si>
    <t>Revisión de alternativas de tratamiento de residuos insitu y con opciones en el marco de la región metropolitana.</t>
  </si>
  <si>
    <t>El distrito contará con predios para el tratamiento de los residuos orgánicos.</t>
  </si>
  <si>
    <t>Predios adquiridos para el 
tratamiento del 10% de 
los residuos orgánicos</t>
  </si>
  <si>
    <t>Recursos ya ejecutados.</t>
  </si>
  <si>
    <t>UAESP, SDP, SDA, Acuedutco, SDDE, DADEP, SDHT</t>
  </si>
  <si>
    <t>https://uaespdc-my.sharepoint.com/:f:/g/personal/leidy_cruz_uaesp_gov_co/EonU5tHuYaZHojRWuhFQY4YBnGcw2w5eWtplnc8GPzmh3g?e=Tb48dL</t>
  </si>
  <si>
    <t xml:space="preserve">Formulación e implementación de un instrumento normativo que permita fortalecer y dinamizar la cadena de gestión de residuos orgánicos o biomasa residual hacia el desarrollo de modelos de economía circular.
Reporte Secretaría Distrital de Ambiente. </t>
  </si>
  <si>
    <t>SDA/SEGAE: Se apoya en comentarios al proyecto de resolución que se encuentra tramitando el MinAmbiente "Por la cual se establece las disposiciones para la gestión integral de los residuos sólidos orgánicos", de tal manera que el Distrito Capital aborde el proyecto normativo en línea con el marco normativo nacional.</t>
  </si>
  <si>
    <t>1 instrumento normativo estructurado e implementado</t>
  </si>
  <si>
    <t>Instrumento normativo implementado</t>
  </si>
  <si>
    <t>Reporte de avance y cumplimiento de la norma</t>
  </si>
  <si>
    <t>Viabilizar la implementación de acciones en tratamiento y valorización de residuos orgánicos que se articule con la prestación del servicio de aseo, así como con los lineamientos normativos que se emitan a nivel nacional</t>
  </si>
  <si>
    <t xml:space="preserve">Participar en la construcción de la norma nacional y de esta manera articular contenidos normativos con los lineamientos que se emitan </t>
  </si>
  <si>
    <t>El Distrito contará con un instrumento normativo implementado</t>
  </si>
  <si>
    <t xml:space="preserve">1 instrumento normativo estructurado e implementado </t>
  </si>
  <si>
    <t xml:space="preserve">Ninguna </t>
  </si>
  <si>
    <t>SDA</t>
  </si>
  <si>
    <t>https://uaespdc-my.sharepoint.com/:b:/g/personal/angelica_beltran_uaesp_gov_co/EdZnPBRFCbFAo6h8ZvtAyggBTNC3ThanUFi35dJuYGDqlQ?e=IZLTHr</t>
  </si>
  <si>
    <t>Diseño, implementación y fortalecimiento de sistemas de tratamiento de residuos orgánicos a microescala, implementando diversas tecnologías.
Reporte Subdirección de Aprovechamiento UAESP.</t>
  </si>
  <si>
    <r>
      <t xml:space="preserve">En el marco del contrato interadministrativo UAESP-843-2022 con la empresa Aguas de Bogotá, el cual tiene como objeto </t>
    </r>
    <r>
      <rPr>
        <i/>
        <sz val="8"/>
        <rFont val="Helvetica"/>
      </rPr>
      <t xml:space="preserve">"Implementación de procesos sostenibles de tratamiento de residuos sólidos, fomentando la cultura ciudadana para transformar hábitos en la gestión de estos residuos, en el marco del nuevo modelo de gestión de residuos sólidos en Bogotá D.C", </t>
    </r>
    <r>
      <rPr>
        <sz val="8"/>
        <rFont val="Helvetica"/>
      </rPr>
      <t xml:space="preserve">es decir, a través del cual se realizará el proceso de compra e instalación de composteras insitu para tratamiento de residuos orgánicos.
Durante el periodo se realizaron comités técnicos en virtud del seguimiento, así mismo se determinaron los integrantes del comité técnico operativo, se adelantó la firma del acta de inicio del contrato, también se realizaron aclaraciones en relación a entregables del plan de trabajo en el marco del mismo contrato. 
Se presentó por parte del contratista:
-Plan de trabajo de acción.
-Plan de manejo de anticipo.
-Cronograma de actividades.
-Hoja de vida del personal
Soportes: 
- Se anexa acta de inicio respectivamente firmada  
- Se anexa Actas de comité realizados (Comités No. 1,2, 3, 4, 5, 6) 
- Se anexa Versión preliminar de productos entregados  
- Se anexa Correo de Observaciones realizadas por la UAESP 
- Se anexa Matriz Multicriterio Ponderada  </t>
    </r>
  </si>
  <si>
    <t>Apoyo a iniciativas ciudadanas de transformación in situ de los residuos orgánicos. Alianzas entre las iniciativas de agricultura urbana y la transformación de los residuos orgánicos Incentivos desarrollados e implementados</t>
  </si>
  <si>
    <t>Desvío de rutas de residuos de corte de césped y poda de árboles hacia experiencias consolidadas de tratamiento de residuos orgánicos. Apoyar el compostaje, la lombricultura y las iniciativas de agricultura urbana del Distrito y otras iniciativas ciudadanas. Apoyo para la investigación de la viabilidad ambiental y técnica de las Pacas Digestoras Silva y su promoción y apoyo dependiendo de los resultados de dicha investigación. Creación e implementación de incentivos para promover el tratamiento in situ y la separación en la fuente de los residuos orgánicos. Apoyo para la obtención del Incentivo al Aprovechamiento y tratamiento de residuos sólidos (Decreto 2412 de 2018).</t>
  </si>
  <si>
    <t xml:space="preserve">Revisión documental (Visitas administrativas y de campo, actas, fichas, registro audiovisua) </t>
  </si>
  <si>
    <t>Definición  y aprobación del plan de inversión del contrato. , Requerimientos  técnicos (estructuras actas para la instalación sistemas de compostaje) (población interesada en los sistemas)</t>
  </si>
  <si>
    <t xml:space="preserve">
Mesas técnicas, ampliación de las zonas o áreas de cobertura y población objetivo, convocatorias máximas y cooperación Inter empresas tanto públicos como privadas.</t>
  </si>
  <si>
    <t>El distrito cuenta con un modelo para el apoyo a las iniciativas ciudadanas de entrega y tratamiento de residuos orgánicos.</t>
  </si>
  <si>
    <t>UAESP, SDHT, SDDE, SDA, JBB, IPES, IDRD</t>
  </si>
  <si>
    <t xml:space="preserve">https://uaespdc-my.sharepoint.com/:f:/g/personal/leidy_cruz_uaesp_gov_co/EmpZs_4enaBDmQ2n430GzjgBgNJIXmR-0oONGy1CjWw3Hw?e=qCXCgO </t>
  </si>
  <si>
    <t>Diseño, implementación y fortalecimiento de sistemas de tratamiento de residuos orgánicos a pequeña, mediana y gran escala, implementando diversas tecnologías según las características de cada residuo.
Reporte Subdirección de Aprovechamiento UAESP.</t>
  </si>
  <si>
    <t>Durante el primer semestre  avanza en el análisis, elaboración y actualización de los documentos para el proceso de licitación de adquisición y suministro de elementos para el fortalecimiento técnico de la planta de tratamiento de residuos orgánicos de la organización de reiccladores MYM UNIVERSAL.
Se continua con el proceso de reactivación del proceso piloto de tratamiento y  valorización de residuos orgánicos de mochuelo bajo operado por la Asociación de recicladores de oficio SINEAMBORE, en este marco se elaboraron los documentos precontractuales del proceso, los cuales se radicaron la segunda semana del mes de junio a la subdirección de asuntos legales para su revisión.
A la fecha ya se enviaron las observaciones correspondientes, tanto en la parte financiera, legal y técnica. Se están realizando las correcciones de la documentación para ser enviada nuevamente a revisión a SAL.
Se adelanta la elaboración de insumos para la liquidación del contrato 632-2020 con INGEVEC, frente a las adecuaciones realizadas en la planta de mochuelo bajo operada por la Asociación de recicladores de oficio SINEAMBORE.</t>
  </si>
  <si>
    <t>Plantas diseñadas e implementadas y/o incorporadas al programa que aprovecharán mínimo el 10% de los residuos orgánicos generados en el marco del Servicio Público de Aseo</t>
  </si>
  <si>
    <t>Diseño, implementación y fortalecimiento sistemas de tratamiento de residuos orgánicos a pequeña, mediana y gran escala, implementando diversas tecnologías según las características de cada residuo y enmarcados dentro de espacios multipropósito o "Puntos de la Tierra" que incluyen actividades de interacción comunitaria para la entrega y tratamiento de residuos, agricultura urbana, mercados campesinos, centros de reuso y aula pedagógica, entre otros.</t>
  </si>
  <si>
    <t xml:space="preserve">cambio de presupuesto que generó actualización en las cotizaciones y esto puede ocasionar retrasos en el proceso.
Cambio en personal responsable de los procesos </t>
  </si>
  <si>
    <t xml:space="preserve">contactar  proveedores para tener el estudio de mercado actualizado. planear y establecer condiciones y características del proceso con anterioridad para que no se presenten estos reprocesos.
Fortalecimiento de equipo técnico, actualización de procesos </t>
  </si>
  <si>
    <t>El distrito cuenta con plantas de tratamiento y valorización de residuos orgánicos</t>
  </si>
  <si>
    <t xml:space="preserve"> $             597.414.005</t>
  </si>
  <si>
    <t>UAESP, SDA, SDDE, JBB, ANLA, SDHT</t>
  </si>
  <si>
    <t>https://uaespdc-my.sharepoint.com/:f:/g/personal/leidy_cruz_uaesp_gov_co/EjIy-soxY3hBrfp3pKbvSisBrSUdNw0yPGl-kC6DGqehHA?e=zB6vII</t>
  </si>
  <si>
    <t>Articulación de la Ciudad - Región para el tratamiento de residuos orgánicos, la producción y uso de mejoradores de suelo, abonos o fertilizantes, insumos para el alimento para animales o energia a partir de residuos orgánicos o biomasa residual y promover un mercado de insumos para la producción alimentaria, el favorecimiento de los mercados campesinos, la producción de insumos que favorezcan los productos del mercado campesino, el mantenimiento de la malla verde de la ciudad, recuperación de suelos degradados y reconformación de canteras u otros usos, bajo el enfoque y principios de la economía circular.
Reporte Subdirección de Aprovechamiento UAESP.</t>
  </si>
  <si>
    <t xml:space="preserve">En el marco del memorando de entendimiento entre la empresa de servicios públicos de Cajicá y la UAESP, se adelanta la estructuración de un plan de trabajo que dinamice el proceso mediante la realización de un documento de prefactibilidad que permita posteriormente  la implementación de una planta de tratamiento de orgánicos.
Durante la presentación del plan de trabajo se socializan los objetivos propuestos, de allí se desglosan unos alcances en el transcurso del proyecto como la identificación de potenciales locaciones para el desarrollo del proyecto, identificación de los principales productores de residuos sólidos orgánicos en la zona de estudio, identificación de actores en la cadena de tratamiento de los residuos orgánicos en el área de estudios, entre otros que se encuentran consignados en el documento y presentación del plan de trabajo.
Se establece un documento borrador "Estudio de prefabibilidad para una Planta de Tratamiento de Residuos Sólidos Orgánicos", en donde incluye la descripción del proyecto, el campo de estudio, tecnologías factibles para el tratamiento de residuos orgánicos, iniciativa de aprovechamiento de residuos orgánicos compuesto por la viabilidad técnica, financiera y manual técnico operativo.
Se tiene pendiente una visita por parte de la EPC, a la planta de orgánicos de Sineambore en Mochuelo Bajo. </t>
  </si>
  <si>
    <t>3 alianzas realizadas 1 Diagnóstico elaborado 1 instrumento técnico- normativo implementado</t>
  </si>
  <si>
    <t>Desarrollo de alianzas con municipios aladeaños a Bogotá. Diagnóstico elaborado sobre la gestión de RO y la cadena de gestión de los RO (a producción alimentaria, mantenimiento de la malla verde de la ciudad, recuperación de suelos degradados, reconformación de canteras, entre otros) en la ciudad- Región Diseño del Instrumento técnico –normativo frente al fortalecimiento y tratamiento de residuos orgánicos en la Ciudad- Región</t>
  </si>
  <si>
    <t>Distrito Capital y Ciudad-Región</t>
  </si>
  <si>
    <t>Habitantes del D.C., habitantes de los alrededores de la ciudad, Entes Distritales, Sector Comercial</t>
  </si>
  <si>
    <t>Al realizar visita al predio propuesto para la planta de orgánicos, se evidencia la necesidad de contar con los resultados del estudio topográfico del predio realizado por la Empresa de servicios públicos de Cajicá EPC.</t>
  </si>
  <si>
    <t>Con el fin de mejorar el desarrollo del memorando se tiene propuesta una visita de parte de la EPC a la planta de tratamiento de Residuos Orgánicos de Sineambore en Mochuelo Bajo.</t>
  </si>
  <si>
    <t>El distrito cuenta con alianzas con la región para la gestión integral de los residuos orgánicos.</t>
  </si>
  <si>
    <t xml:space="preserve">3 alianzas realizadas  1 Diagnóstico elaborado 1 instrumento técnico- normativo implementado </t>
  </si>
  <si>
    <t>UAESP, CAR, SDA, SDP, Ministerio de Ambiente, Ministerio de Agricultura, Gobernaciones.</t>
  </si>
  <si>
    <t>https://uaespdc-my.sharepoint.com/:f:/g/personal/leidy_cruz_uaesp_gov_co/Es9NHPYDZL1BsCQETrkVIPYBHyk4mNKuulOWKAi3mVM-MQ?e=8CR2Gd</t>
  </si>
  <si>
    <t>PROGRAMA DE INCLUSIÓN DE POBLACIÓN RECICLADORA DE OFICIO</t>
  </si>
  <si>
    <t>Proyecto 1. Acciones afirmativas enfocadas a la población recicladora de oficio para la superación de condiciones de vulnerabilidad.</t>
  </si>
  <si>
    <t>El Distrito generará acciones que propendan por el mejoramiento de la calidad de vida de la población recicladora de oficio.</t>
  </si>
  <si>
    <t>Mejorar las condiciones de vida de la población recicladora de oficio, partiendo de la superación de su condición de vulnerabilidad.</t>
  </si>
  <si>
    <t>Desarrollo de un manual de acciones afirmativas, actualizaciones del RURO, espacios que propendan por el mejoramiento de la calidad de vida de la población recicladora de oficio, mejoramiento de los medios de recolección y transporte, carnetización a recicladores de oficio</t>
  </si>
  <si>
    <t xml:space="preserve">Actualización del Registro Único de Recicladores de Oficio -RURO-, como herramienta del censo de población recicladora de oficio, con el fin de contar con información actualizada de las personas que se dedican a la actividad de aprovechamiento e identificar sus necesidades.
Reporte Subdirección de Aprovechamiento -UAESP. 
</t>
  </si>
  <si>
    <t>Con corte al primer semestre se registran 25.602 recicladores de oficio.</t>
  </si>
  <si>
    <t>12 actualizaciones</t>
  </si>
  <si>
    <t>Registro depurado, actualizado y permanente del Registro Único de Recicladores de Oficio -RURO-</t>
  </si>
  <si>
    <t>Entidades distritales, población de recicladores de oficio</t>
  </si>
  <si>
    <t>Realizar una depuración anual del Registro Único de Recicladores de Oficio -RURO-</t>
  </si>
  <si>
    <t>Número de depuraciones y actualizaciones</t>
  </si>
  <si>
    <t xml:space="preserve"> $             455.850.000</t>
  </si>
  <si>
    <t xml:space="preserve"> $             353.450.000</t>
  </si>
  <si>
    <t>https://www.uaesp.gov.co/content/generalidades-del-registro-unico-registradores-oficio-ruro</t>
  </si>
  <si>
    <t xml:space="preserve">Apoyo a través de las entidades distritales y nacionales para la población recicladora en los siguientes aspectos: • Asistencia psicosocial • Salud • Educación • Integración Social • Pisos de seguridad social.
Reporte Subdirección de Aprovechamiento -UAESP. </t>
  </si>
  <si>
    <t xml:space="preserve">En el mes de mayo de 2023 se desarrolló el tercer encuentro de mujeres por Bogotá, contando con la asistencia de 162 mujeres recicladoras de oficio que recibieron oferta institucional por parte de las siguientes entidades:
Secretaría Distrital de la Mujer: Fue desarrollado un espacio denominado Respira, en este espacio se enseñaron técnicas de mindfulness para conectar con la respiración y como herramienta para el manejo del estrés. 
Secretaría Distrital de Salud: Oferta sobre servicios de los Centros de Escucha, realizó talleres sobre prevención de cáncer de mama y salud mental. Además, instaló un punto de vacunación voluntario contra algunas enfermedades como COVID 19 y tétano. 
SENA: Taller sobre cuidado de cabello y de piel.
Policía Nacional:Taller de defensa personal, en el marco de la estrategia Bogotá Cuidad Púrpura, en el que se brindaron herramientas para que las mujeres pudieran aprender técnicas de defensa de manera que puedan sentirse más tranquilas en el desarrollo de su labor. </t>
  </si>
  <si>
    <t>12 espacios</t>
  </si>
  <si>
    <t>A través de espacios propender por los medios para el mejoramiento de la calidad de vida de la población recicladora de oficio</t>
  </si>
  <si>
    <t>Mejorar las condiciones laborales y la calidad de vida de la población recicladora de oficio</t>
  </si>
  <si>
    <t>Número de ferias ejecutadas / Número total de ferias programadas</t>
  </si>
  <si>
    <t xml:space="preserve"> $               13.924.190</t>
  </si>
  <si>
    <t>SDS, SDDE, SDHT, SSIS, SED, UAESP</t>
  </si>
  <si>
    <t>https://uaespdc-my.sharepoint.com/:f:/g/personal/leidy_cruz_uaesp_gov_co/EnoIxzzsXVFNnYBNuclStPkB1tyQP5VPU4vIe1MBAeX-cQ?e=dCcxOm</t>
  </si>
  <si>
    <t xml:space="preserve">Mejoramiento de los medios utilizados para la recolección y transporte del material potencialmente aprovechable.
Reporte Subdirección de Aprovechamiento -UAESP. </t>
  </si>
  <si>
    <t>La UAESP emite la  Resolución 847 de 2022 “Por la cual se crea el Programa de incentivos para la Sustitución de VTH (Vehículos de Tracción Humana), como acción afirmativa a favor de las Organizaciones de recicladores de Oficio de Bogotá D.C.”, para dar alcance a la etapa inicial del proceso de sustitución de VTH.
Actualmente el equipo se encuentra definiendo la estrategia para la entrega del incentivo, asociado al mejoramiento de los vehículos de tracción humana. En este marco se desarrollará una reunión el día 25 de julio con la mesa de recicladores para presentar los detalles del acto administrativo que será formulado para la entrega.</t>
  </si>
  <si>
    <t>100% de VTH mejorados</t>
  </si>
  <si>
    <t>Se mejorarán los medios utilizados para la recolección y transporte de MPA</t>
  </si>
  <si>
    <t>10 años</t>
  </si>
  <si>
    <t>Alineación de criterios para presentación del programa.</t>
  </si>
  <si>
    <t>Consulta con equipos interdisciplinarios para determinación de criterios.</t>
  </si>
  <si>
    <t>Mejorar las condiciones de trabajo y prestación del servicio de la población recicladora de oficio en la actividad de recolección y transporte de material potencialmente aprovechable</t>
  </si>
  <si>
    <t>Número de recicladores a los cuales se le mejora el VTH / Número de recicladores que utilizan VTH</t>
  </si>
  <si>
    <t>https://uaespdc-my.sharepoint.com/:f:/g/personal/leidy_cruz_uaesp_gov_co/Elw0GPjQrIxPoCl1y0QIbE8BOWvfzzpBdNOvYTQzz6z9iw?e=vBu9AQ</t>
  </si>
  <si>
    <t xml:space="preserve">Carnetización de la población recicladora de oficio.
Reporte Subdirección de Aprovechamiento -UAESP. </t>
  </si>
  <si>
    <t>A partir de la solicitud de un Plan de mejora para reforzar la seguridad de los carnets, en atención a diferentes solicitudes, para el año 2023 se optó por efectuar el cambio en el diseño y seguridad (nuevo código QR  para verificación en la Pagina web de la UAESP)., de los carnets que son entregados a la población recicladora de oficio.
En este sentido, en lo corrido del año 2023 se han entregado en conjunto con las jornadas de entrega de uniformes 7,500 unidades de carnets.</t>
  </si>
  <si>
    <t>Realizar la carnetización del 100% de la población recicladora de oficio inscrita en el RURO</t>
  </si>
  <si>
    <t>Carnetizar al 100% de recicladores de oficio</t>
  </si>
  <si>
    <t>Número de recicladores carnetizados / Número de recicladores</t>
  </si>
  <si>
    <t>https://www.uaesp.gov.co/noticias/la-uaesp-inicia-la-entrega-de-uniformes-a-los-recicladores-de-bogota</t>
  </si>
  <si>
    <t>Proyecto 2. Capacitación a la población recicladora en los aspectos en que presenten debilidades para la prestación de la actividad de aprovechamiento en el marco del servicio público de aseo.</t>
  </si>
  <si>
    <t>El Distrito generará acciones enfocadas al aumento en la competitividad de las organizaciones de recicladores para realizar la prestación de la actividad de aprovechamiento en el marco del servicio público de aseo.</t>
  </si>
  <si>
    <t>Propender por la consolidación de las organizaciones de recicladores como prestadores de la actividad de aprovechamiento.</t>
  </si>
  <si>
    <t>Medición de la madurez organizacional de las asociaciones de recicladores, desarrollo de convenios y redes de investigación, actualizaciones del RUOR</t>
  </si>
  <si>
    <t xml:space="preserve">Desarrollo de convenios y redes de cooperación para la consolidación de competencias necesarias para el desarrollo de la actividad de aprovechamiento en el marco de la prestación del servicio público de aseo.
Reporte Subdirección de Aprovechamiento -UAESP. </t>
  </si>
  <si>
    <t>En el marco del Acta de Relacionamiento Estratégico  suscrita desde el año 2022, con el Centro de Gestión Industrial del SENA, durante el primer trimestre de 2023 se continua adelantando el proceso parar retomar las actividades y en el mes de abril poder programar las primeras reuniones con organizaciones y gestores para iniciar las evaluaciones para la certificación de los recicladores que previamente están inscritos en:
-Normas 220201080 “Recolectar residuos sólidos según procedimiento de aprovechamiento y normativa ambiental”.
-Norma 220201081 “Recuperar residuos sólidos según procedimiento de aprovechamiento y normativa ambiental”.
En cuanto al convenio con GIZ, en el marco del fortalecimiento a organizaciones de recicladores se han adelantado talleres para reforzar los aspectos relacionados con las fases de formalización 4, 5, 6, 7 y 8. Estos talleres se han realizado de manera presencial (en la Cámara de Comercio de Chapinero) y virtual desde cada organziación de recicladores, los soportes se encuentran en consolidación y se espera sean remitidos en el mes de julio de 2023.</t>
  </si>
  <si>
    <t>1 convenio o red por año</t>
  </si>
  <si>
    <t>Convenio ejecutado o red en marcha</t>
  </si>
  <si>
    <t>Entidades distritales, entidades nacionales, organizaciones de recicladores de oficio que prestan la actividad de aprovechamiento, ONG, Academia, Industria</t>
  </si>
  <si>
    <t xml:space="preserve">En el proceso de Competencias Laborales, las organizaciones de recicladores aplazan las reuniones y además se presenta deserción de los recicladores inscritos. </t>
  </si>
  <si>
    <t>Tener un mayor acercamiento tanto por parte del SENA como por parte de la UAESP con las organizaciones para motivarlas y que los recicladores continúen en el proceso.</t>
  </si>
  <si>
    <t>Desarrollar convenios y buscar redes de cooperación para el cuidado biosanitario, calidad servicio, sistema de gestión de seguridad social y salud en el trabajo, sistemas de gestión ambiental, aspectos tributarios, etc., que beneficien a la población recicladora de oficio.</t>
  </si>
  <si>
    <t>https://uaespdc-my.sharepoint.com/:f:/g/personal/leidy_cruz_uaesp_gov_co/Esf5u84dYZZNrWkbGmdPjsYBi_6PiJFJ6spLO_bJodGuZg?e=RcI46W</t>
  </si>
  <si>
    <t xml:space="preserve">Actualización del Registro Único de Organizaciones de Recicladores -RUOR-, para lo cual se definirán y aplicarán criterios de verificación.
Reporte Subdirección de Aprovechamiento -UAESP. </t>
  </si>
  <si>
    <t>Con corte al primer semestre de 2023, se han desarrollado seis (6) comités RUOR - RURO. Incluyendo 65 organizaciones en el RUOR para un total de 265.</t>
  </si>
  <si>
    <t>Registro depurado, actualizado y permanente del Registro Único de Organizaciones de Recicladores -RUOR-</t>
  </si>
  <si>
    <t>Realizar una depuración anual del Registro Único de Organizaciones de Recicladores -RUOR-.</t>
  </si>
  <si>
    <t>https://www.uaesp.gov.co/content/generalidades-del-registro-unico-organizaciones-registradores-segun-tipologia-ruor</t>
  </si>
  <si>
    <t>PROGRAMA DISPOSICIÓN FINAL</t>
  </si>
  <si>
    <t>Proyecto 1. Implementación de un sistema de aprovechamiento y valorización de residuos sólidos en el predio Doña Juana, a través de alternativas de tratamiento térmico y/o similares con generación de energía y/o otros sub productos.</t>
  </si>
  <si>
    <t>Búsqueda de alternativas de tratamiento y/o valorización de residuos sólidos.</t>
  </si>
  <si>
    <t>Garantizar en el mediano y largo plazo el tratamiento y/o valorización de los residuos sólidos, logrando la disminución del enterramiento de los mismos.</t>
  </si>
  <si>
    <t>Estudio de vialidad para la implementación de un sistema de aprovechamiento y valorización de residuos. 
Diseños de las tecnologías de tratamiento térmico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técnicos, sociales y ambientales, entre otros de la implementación de la tecnología.</t>
  </si>
  <si>
    <t>OBSERVACIONES                                                                 (incluir número de meta  PDD)</t>
  </si>
  <si>
    <t xml:space="preserve">Elaborar los estudios específicos y Diseños (ingeniería de detalle, EIA) de la tecnología a implementar). 
Reporte Subdirección de Disposición Final UAESP. </t>
  </si>
  <si>
    <t>La Entidad en la actualidad avanza con los siguientes proyectos: 
1.Contrato interadministrativo 501 de 2021 con la Universidad Distrital Francisco José de Caldas cuyo objetivo es desarrollar los estudios de ingeniería de detalle para la planta tratamiento mecanico-biologíco de residuos orgánicos a través de compostaje con una capacidad de 300 Ton/día, y los diseños de ingeniería de detalle de una planta de tratamiento de residuos de demolición y construcción RCD, con capacidad de 50 ton/h. Este contrato finaliza en el segundo semestre de 2023.
2.Convenio de cooperación con el gobierno Francés, el Fondo de estudios, ayuda al sector privado FASEP, la UAESP y la Secretaría Distrital de Habitat, para el desarrollo de un Estudio de pre-factibilidad para la implementación de un proyecto de biometanización para el tratamiento de residuos orgánicos. El pasado 13 de junio de 2023, se recibió el producto final dando por terminado el proyecto a nivel de Prefactibilidad, ahora se debe avanzar en los estuduos de factibilidad.  
Ahora bien, es necesario realizar ajuste y modificación al programa 9 Disposición Final del  PGIRS para adicionar una nueva actividad  que este relacionada con :Desarollar la estructuracion y estudios de viabilidad de las diferentes tecnologias que se pueden desarrollar al Interior  del PIDJ (de forma directa o atraves de terceros). Como base para esta estructuración se tendran los insumos de los estudios antes desarrollados. Una vez se cuenten con los resultados de la estrucuturacion de los proyectos al Interior del PIDJ, se podra continuar con las activiodades subsiguientes relacionadas con Estudios de Ingenieria de Detalle y EIA , acorde con las tecnologias seleccionadas. 
Con los estudios adelantados se pretende generar un portafilio de servicios de posibles proyectos que se podrian llegar a  implementar en el PIDJ, por lo cual se requiere tramitar una modifacion al PGIRS,  con el fin de en la siguiente vigencia contratar un estructurador el cual tendrá por objeto desarollar la estructuracion y estudios de viabilidad de las diferentes tecnologias que se pueden desarrollar al Interior  del PIDJ (de forma directa o atraves de terceros)</t>
  </si>
  <si>
    <t>Dependerá de los resultados del estudio de viabilidad</t>
  </si>
  <si>
    <t>Procesos de contratación</t>
  </si>
  <si>
    <t>año 2021-2022</t>
  </si>
  <si>
    <t>Predio Doña Juana</t>
  </si>
  <si>
    <t>Habitantes de Bogotá -Región</t>
  </si>
  <si>
    <t xml:space="preserve">Revisión Documental
Visitas de Campo
Informes 
Estudios Ambientales y Laboratorios </t>
  </si>
  <si>
    <t>El cierre del proceso de licitación No. UAESP-LP-01-2022, relacionado con el proyecto de termovalorización,  por condiciones exógenas como nuevas condiciones financieras en el mundo, el incremento del dólar, la subida de las tasas de interés, el aumento del valor de las materias primas, tanto para la fabricación de equipos como para los materiales de construcción del proyecto, impidió la implementación de este. </t>
  </si>
  <si>
    <t>Se  esta en proceso de estructurar  otras alternativas viables para el cumplimiento de las metas planteadas. </t>
  </si>
  <si>
    <t>Se contará con el 100%de los estudios específicos de diseños de ingeniería de detalle, de las tecnologías de valorización y/o tratamiento de residuos sólidos resultantes.</t>
  </si>
  <si>
    <t xml:space="preserve">Estudio especifico y diseño de detalle de la tecnologia a implementar. </t>
  </si>
  <si>
    <t>Dado que el resultados no dieron de viabilidad no permitieron continuar con la siguiente etapa no se ejecutaron recursos por este concepto., así mismo frente al indicador se cuenta con estudio de viabilidad desarrollado para la implementación de un sistema de aprovechamiento y valorización de residuos mediante el tratamiento térmico y/o similares con generación de energía y/o sub productos, sin embargo, es necesario   hacer una modificación al PGIRS para adicionar una nueva actividad  que esté relacionada con :Desarollar la estructuracion y estudios de viabilidad de las diferentes tecnologias que se pueden desarrollar al Interior  del PIDJ (de forma directa o atraves de terceros). Como base para esta estructuración se tendran los insumos de los estudios antes desarrollados. Una vez se cuenten con los resultados de la estrucuturacion de los proyectos al Interior del PIDJ, se podra continuar con las activiodades subsiguientes relacionadas con Estudios de Ingenieria de Detalle y EIA , acorde con las tecnologias seleccionadas. </t>
  </si>
  <si>
    <t>https://uaespdc-my.sharepoint.com/:f:/g/personal/carlos_borda_uaesp_gov_co/EsoZfeN1KJZBjs21CCW0vikBKWnhPMcc1DtYyZ2holc4jw?e=0wgDea</t>
  </si>
  <si>
    <t xml:space="preserve">Tramitar los permisos y licencias para la implementación del proyecto tecnológico.
Reporte Subdirección de Disposición Final UAESP. </t>
  </si>
  <si>
    <t>El próximo periodo una vez se ajuste y  modifique el programa No 9 Disposición Final del  PGIRS y se incluya la actividad de Desarollar la estructuracion y estudios de viabilidad de las diferentes tecnologias que se pueden desarrollar al Interior  del PIDJ (de forma directa o atraves de terceros). Una vez se cuenten con los resultados de la estrucuturacion de los proyectos al Interior del PIDJ, se podra continuar con las actividades subsiguientes relacionadas con Estudios de Ingenieria de Detalle y EIA  y tramite de Permisos ambientales,  acorde con las tecnologias seleccionadas. </t>
  </si>
  <si>
    <t>año 2022</t>
  </si>
  <si>
    <t>No aplica , dado que no se surtio la etapa anterior . </t>
  </si>
  <si>
    <t>100% de permisos y licencias obtenidos</t>
  </si>
  <si>
    <t>Número de permisos y/o licencias tramitados / Número total de permisos y/o licencias requeridos</t>
  </si>
  <si>
    <t>Dado que con la Termovalorizacion de residuos sólidos no fue posible implementarlo, no permite continuar con la siguiente etapa,por consiguiente no se ejecutaron recursos por este concepto. 
Ahora bien el próximo periodo una vez se modifique el PGIRS y se incluya la actividad de Desarollar la estructuracion y estudios de viabilidad de las diferentes tecnologias que se pueden desarrollar al Interior  del PIDJ (de forma directa o atraves de terceros). Una vez se cuenten con los resultados de la estrucuturacion de los proyectos al Interior del PIDJ, se podra continuar con las actividades subsiguientes relacionadas con Estudios de Ingenieria de Detalle y EIA  y tramite de Permisos ambientales,  acorde con las tecnologias seleccionadas. </t>
  </si>
  <si>
    <t>Proyecto 2. Implementación de alternativas de tratamiento y/o valorización de lixiviados generados en el predio Doña Juana</t>
  </si>
  <si>
    <t>Cumplir con los requerimientos establecidos por la autoridad ambiental competente en relación al Plan de manejo Ambiental, vertimientos y emisiones que afectan los medios físico, biótico y social. 
Obtención de subproductos aprovechables.</t>
  </si>
  <si>
    <t>Garantizar en el mediano y largo plazo el tratamiento y/o valorización de los lixiviados, logrando la disminución de la contaminación ambiental.</t>
  </si>
  <si>
    <t>Estudio de vialidad para la implementación de un sistema de aprovechamiento y valorización de Lixiviados.
Diseños de las tecnologías de tratamiento térmico de Lixiviados. 
Contratos preparados, celebrados y adjudicados para la construcción, operación y mantenimiento de la(s) tecnología(s) seleccionada(s), y de Interventoría. 
Permisos y licencias aprobadas para el proyecto. 
Tecnología construida y desarrollada. Cumplimiento de requerimientos técnicos, sociales y ambientales, entre otros de la implementación de la tecnología.</t>
  </si>
  <si>
    <t>Elaborar los estudios específicos y Diseños (ingeniería de detalle, EIA) de la tecnología a implementar.
Reporte Subdirección de Disposición Final UAESP</t>
  </si>
  <si>
    <t>Se cuenta con el estudio de factibilidad para el tratamiento termico de lixiviados, el cual de igual forma hace parte del portafolio de servicios al Interior del PIDJ, sin embargo se debe tener en cuenta que la obligación del operador de optimizar el sistema de tratamiento de lixiviados, situacion que estuvo en controversia ante tribunal arbitral.</t>
  </si>
  <si>
    <t>año 2022- 2023</t>
  </si>
  <si>
    <t xml:space="preserve">Revisión Documental 
Visitas de Campo
Informes  </t>
  </si>
  <si>
    <t> Existe una imposibiliad juridica para adelantar este proyecto, dado que de acuerdo con los resultados del Tribunal Arbitral, es el operador del relleno , quien esta obligado a optimizar el sistema de tratamiento de Lixiviados. </t>
  </si>
  <si>
    <t>Se esta en proceso de exigirle al Operador que de cumplimiento a la obligación. </t>
  </si>
  <si>
    <t>Se contará con el 100%de los estudios específicos de diseños de ingeniería de detalle, de las tecnologías de valorización y/o tratamiento de lixiviados resultantes.</t>
  </si>
  <si>
    <t>Estudio especifico y diseño de detalle de la tecnologia a implementar junto con el EIA.</t>
  </si>
  <si>
    <t xml:space="preserve">Dado que el contrato 344 de 2010 posiblemente finaliza despues de 2025 y teniendo en cuenta que la obligación del operador de optimizar el sistema de tratamiento de lixiviados, fue ratificada en tribunal arbitral, el estudio de viabilidad queda como insumo del portafolio de servicios a implementar en el PIDJ. </t>
  </si>
  <si>
    <t>UAESP - Contratista (s)</t>
  </si>
  <si>
    <t>https://uaespdc-my.sharepoint.com/:f:/g/personal/carlos_borda_uaesp_gov_co/EpjLomr0e9VBk76Ks2oKEaUBCjq0m1NlpOKmdyiBcj5Vhg?e=HS7Rmu</t>
  </si>
  <si>
    <t>Tramitar los permisos y licencias para la implementación del proyecto tecnológico.
Reporte Subdirección de Disposición Final UAESP</t>
  </si>
  <si>
    <t xml:space="preserve">Esta actividad depende de la controversia en sede arbitral, en el mes de abril de 2023 se profirio laudo del Tribunal de Arbitraje el cual quedò en firme el 21 de abril, se encuentra en revisiòn las implicaciones de lo determinado en el fallo para ver la aplicabilidad del proyecto. </t>
  </si>
  <si>
    <t xml:space="preserve">No aplica , dado que, esta actividad depende de la controversia en sede arbitral, en el mes de abril de 2023 se profirio laudo del Tribunal de Arbitraje el cual quedò en firme el 21 de abril, se encuentra en revisiòn las implicaciones de lo determinado en el fallo para ver la aplicabilidad del proyecto. </t>
  </si>
  <si>
    <t>Se esta en proceso de exigirle al Operador que de cumplimiento de la obligación. </t>
  </si>
  <si>
    <t>Proyecto 3. Tratamiento y aprovechamiento del biogás proveniente del predio Doña Juana</t>
  </si>
  <si>
    <t>Reducción en la contaminación por emisión de gases (Biogás).</t>
  </si>
  <si>
    <t>Garantizar en el mediano y largo plazo el tratamiento y aprovechamiento del biogás, logrando la disminución de la contaminación ambiental.</t>
  </si>
  <si>
    <t>Ampliación y optimización de la infraestructura para continuar implementando la tecnología. 
Aumento en los certificados de reducción de emisiones y mayor oferta de energía para la venta.</t>
  </si>
  <si>
    <t>Continuar captando el biogás producido en el relleno.
Reporte Subdirección de Disposición Final UAESP</t>
  </si>
  <si>
    <t>Durante el primer semestre del año 2023, se presentó una captación de biogás de manera continua con un promedio de flujo de 9.738 Nm3/h.</t>
  </si>
  <si>
    <t>Promedio anual: 11.800 N/m3 de biogás</t>
  </si>
  <si>
    <t>Flujo promedio de biogás captado</t>
  </si>
  <si>
    <t>De acuerdo a la concesión</t>
  </si>
  <si>
    <t>Bogotá -Región</t>
  </si>
  <si>
    <t>Análisis de Datos</t>
  </si>
  <si>
    <t xml:space="preserve">Se registró una disminución significativa en la captación del biogás en los meses de enero y febrero de 2023, recuperándose el flujo  captado en los meses de marzo a junio, pero sin alcanzar la meta del valor de flujo de biogás promedio anual, en ningún mes del primer semestre del año 2023.
Lo anterior es debido a las deficiencias en el número, construcción y operación de la red de chimeneas a cargo del concesionario CGR Doña Juana. </t>
  </si>
  <si>
    <t>En el primer semestre del año 2023, se ha llevado a cabo mesas de trabajo internas entre la UTIDJ y la UAESP (SAL-SDF) relacionado con los incumplimientos por parte de CGR, siendo uno de ellos el relacionado con la cantidad, la construcción y realce de las chimeneas, tanto para Fase I como Fase II.</t>
  </si>
  <si>
    <t>Captar el biogás de acuerdo a las condiciones operativas</t>
  </si>
  <si>
    <t>Biogas captado</t>
  </si>
  <si>
    <t>No requiere de dineros del Distrito ni de la tarifa de servicio público de aseo, teniendo en cuenta que el proyecto es financieramente autosostenible. 
Las inversiones para el desarrollo de esta actividad son de responsabilidad del concesionario Biogás Colombia</t>
  </si>
  <si>
    <t>https://uaespdc-my.sharepoint.com/:f:/g/personal/carlos_borda_uaesp_gov_co/ErDF1IJXchNFoLh1mpIo_AsBdq32Jc5kbSUey8RIen0sjg?e=D5x63b</t>
  </si>
  <si>
    <t>Aumentar el tratamiento y aprovechamiento de Biogás generado en el predio Doña Juana, con el fin de reducir la emisión de gases de efecto invernadero a la atmosfera y/o generación de energía.
Reporte Subdirección de Disposición Final UAESP</t>
  </si>
  <si>
    <t>Durante el primer semestre del año 2023, se ha estimado una reducción de 297.149 Tn de CO2eq y se ha generado 3.120.350 kWh de energía eléctrica</t>
  </si>
  <si>
    <t>Promedio Anual: 870635 Ton de CO2eq 27,5 MWh a 2041</t>
  </si>
  <si>
    <t>Se registró una reduccion de flujo del biogás en los meses de enero y febrero de 2023, recuperándose el flujo  captado en los meses de marzo a junio, pero sin alcanzar la meta del valor de flujo de biogás promedio anual, en ningún mes del primer semestre del año 2023. En consecuencia de lo anterior, se presentó una disminución de la cantidad en la reducción de Ton de CO2 (e) para el primer semestre del año 2023,</t>
  </si>
  <si>
    <t>En el primer semestre del año 2023, se ha llevado a cabo mesas de trabajo entre la UTIDJ y la UAESP (SAL-SDF) relacionado con los incumplimientos por parte de CGR, siendo uno de ellos el relacionado con la cantidad, la construcción y realce de las chimeneas, tanto para Fase I como Fase II.</t>
  </si>
  <si>
    <t>Asegurar el adecuado tratamiento del 100% del biogás captado en el RSDJ, generar los CERS correspondientes.</t>
  </si>
  <si>
    <t>Reducción en Gases de Efecto Invernadero y/o Cantidad de energia generada</t>
  </si>
  <si>
    <t>Operar y mantener la infraestructura de tratamiento y aprovechamiento del Biogás.
Reporte Subdirección de Disposición Final UAESP</t>
  </si>
  <si>
    <t>En el primer semestre de 2023 se mantuvo la operación  y se identifica un cumplimiento del 100% del total de los mantenimientos programados</t>
  </si>
  <si>
    <t>No de mantenimientos ejecutados/ No. de mantenimientos programados por el concesionario</t>
  </si>
  <si>
    <t xml:space="preserve">Seguimiento de operación de la Planta </t>
  </si>
  <si>
    <t xml:space="preserve">No se presentaron dificultades.  </t>
  </si>
  <si>
    <t xml:space="preserve">No se presentaron </t>
  </si>
  <si>
    <t>Realizar la Operación y el mantenimiento de la infraestructura de tratamiento y aprovechamiento del Biogás en un 100%</t>
  </si>
  <si>
    <t>Estado de la infraestructura de tratamietno y aprovechamiento del Biogás No. De mantenimientos ejecutados/ No. de mantenimientos programados por el concesionario</t>
  </si>
  <si>
    <t>Realizar monitoreos para determinar las reducciones de gases efecto invernadero durante la operación del proyecto y/o determinar la cantidad de energia
Reporte Subdirección de Disposición Final UAESP</t>
  </si>
  <si>
    <t xml:space="preserve">Mediante el contrato 130E/2011 de Interventoria, la UAESP realiza seguimiento a las inspecciones diarias realizadas por la UT Inter DJ, en las que se evidencia la operación de la planta. </t>
  </si>
  <si>
    <t>No de monitoreos ejecutados/ No. de monitoreo programados durante el año de acuerdo al cronograma</t>
  </si>
  <si>
    <t>Anualmente</t>
  </si>
  <si>
    <t>Realizar el 100% de los monitoreos para determinar las reducciones de gases efecto invernadero durante la operación del proyecto.</t>
  </si>
  <si>
    <t>Número de monitoreos realizados / Número de Monitoreos Planificados</t>
  </si>
  <si>
    <t>Proyecto 4. Adecuada operación del relleno sanitario y cumplimiento de los requerimientos socioambientales.</t>
  </si>
  <si>
    <t>Reducción contaminación ambiental y los impactos negativos hacia la comunidad.</t>
  </si>
  <si>
    <t>Garantizar en el corto y mediano plazo la adecuada disposición final de residuos sólidos, mientras se realiza la implementación gradual de tratamiento y/o aprovechamiento de residuos a través de nuevas tecnologías.</t>
  </si>
  <si>
    <t>Habilitación de celdas que se puedan operar adeacuadamente Plan de Emergencia y contingencia para la operación del Relleno en el evento que el operador deba terminar su contrato de forma anticipada. 
Adquisición de predios para preservación del agua en la zonas de Mochuelo Alto y Mochuelo Bajo Implementacion de proyectos relacionados con saneamiento básico para los sectores de Mochuelo alto y bajo Jardín Infantil en 1008 MTS 2</t>
  </si>
  <si>
    <t>Operar de manera adecuada el Relleno Sanitario, dando cumplimiento a las obligaciones del contrato de Concesion.
Reporte Subdirección de Disposición Final UAESP</t>
  </si>
  <si>
    <t>Durante el primer semestre de 2023 se continua el seguimiento a indicadores de calidad de prestación del servicio en el cual se ha dado cumplimiento por parte del concesionario de disposición final y tratamiento de lixiviados, los indicadores son:
1. COMPACTACIÓN DE LOS RESIDUOS 
2. OPERATIVIDAD DEL ÁREA DE DESCARGUE
3. COBERTURA.
Sin embargo, frente a los indicadores medidos por la interventoría como "MAQUINARIA MÍNIMA EN EL FRENTE DE DESCARGUE " y "CUMPLIMIENTO DE MANTENIMIENTO GENERAL.." el Concesionario no ha dado cumplimiento.
Equipo de Lixiviados: Respecto al seguimiento y evaluación de la operación del Sistema de Tratamiento de Lixiviados y el cumplimiento de los parámetros ambientales que realiza la Subdirección de Disposición Final de la UAESP a corte de junio de 2023 el Concesionario CGR Doña Juana presentó un cumplimiento del 40% de las obligaciones contenidas en el contrato 344 de 2010 y del reglamento Técnico, Resolución 724 de 2010.  
En el cumplimiento de los parámetros del vertimiento de la PTL conforme a la Resolución ANLA 1181 del 10 de julio de 2020, se obtuvo que el operador CGR Doña Juana de los resultados disponibles para el primer semestre de 2023, cumplió con 17 de los 40 parámetros (30,9%) fijados con límite máximo permisible e incumplió con 23 de los parámetros con límite taxativo (41,8%), además, reportó resultados de laboratorio para los 15 parámetros de Análisis y Reporte (27,3%).
Equipo ambiental: Se realiza la verficación del cumplimiento de las oblilgaciones de la licencia ambiental a cargo de CGR DJ, reportadas en el informe de cumplimiento ambiental ICA con corte diciembre de 2022, presentado a la Autoridad Ambiental durante el periodo de reporte (primer semestre de 2023).
En términos generales se ha realizado seguimiento a más de 400 obligaciones contractuales del Concesionario en los componentes: Gestión técnica, Mantenimiento, Sistema de Tratamiento de Lixiviados, Automatización y Seguimiento en Línea, Ambiental, Social, Salud Ocupacional, entre otros, de los cuales se reporta un cumplimiento general de las obligaciones cercano al 50,66%.  Frente a la prestación del servicio de disposición final, se informa que se ha garantizado de manera continua.
Finalmente, es importante mencionar que, La UAESP en la vigencia 2020 inició trámite administrativo sancionatorio 001 de 2020 por posible incumplimiento de obligaciones contractuales en el componente operativo, manejo y tratamiento de lixiviados en contra del concesionario CENTRO DE GERENCIAMIENTO DE RESIDOS DOÑA JUANA S.A. E.S.P.-CGR DOÑA JUANA.
El Centro de Gerenciamiento de Residuos Doña  Juana S.A.E.S.P., presentó demanda ante el Tribunal de Arbitramiento de la Cámara de Comercio de Bogotá, con número de caso 119577 y en el mismo se solicitaron  medidas cautelares, las cuales fueron decretas mediante fallo No. 02 del 5 de agosto de 2020 en el cual ordenaron: “Decretar como medida catelar, la suspensión del trámite administrativo sancionatorio 001 de 2020 iniciado por la parte convocada en contra de CENTRO DE GERENCIAMIENTO DE RESIDOS DOÑA JUANA S.A. E.S.P.-CGR DOÑA JUANA.  En adelante la UAESP se abstendrá de iniciar o tramitar actuaciones administrativas de carácter sancionatorio derivadas de las pretensiones o de los presupuestos fácticos y jurídicos sometidos a consideración de este Tribunal de Arbitramento”.  
En razón a lo anterior, dentro del trámite del proceso arbitral Caso No. 119577, el apoderado de la Unidad Administrativa Especial de Servicios Públicos -UAESP-presentó demanda de reconvención y reforma a la misma, la cual fue admitida por el Tribunal de Arbitraje mediante Acta No. 13 de fecha 12 de abril de 2021. 
El apoderado solicitó al Honorable Tribunal declarar los respectivos incumplimientos de las obligaciones del Contrato C-344 de 2010. Sin reserva de lo anterior se continúan los requerimientos al Concesionario para que éste cumpla con las obligaciones contractuales que le asisten, en elmes de abril de 2023 se profiere laudo ,el cual se encuentra en proceso de analisis y se levanta la medida cautelar mencionada, se encuentra en proceso de revisión para adelantar las actuaciones administrativas correspondientes frente a cumplimiento de obligaciones contractuales.</t>
  </si>
  <si>
    <t>Obligaciones contractuales supervisadas</t>
  </si>
  <si>
    <t xml:space="preserve">Seguimiento de obligaciones </t>
  </si>
  <si>
    <t>A lo largo del contrato de la concesión</t>
  </si>
  <si>
    <t>Relleno Sanitario Doña Juana</t>
  </si>
  <si>
    <t>Comunidades aledañas al RSDJ</t>
  </si>
  <si>
    <t>El concesionario no ha dado cumplimiento efectivo a gran parte de obligaciones contractuales.</t>
  </si>
  <si>
    <t>En el mes de abril de 2023 se profirío laudo  en el  tramite Arbitral adelantado en el Centro de Arbitraje y Conciliación de la Cámara de Comercio de Bogotá expediente 119577, Laudo que se encuentra en analisis sin reserva de lo anterior se continúan los  requerimientos al concesionario para que este cumpla con las obligaciones contractuales que le asisten</t>
  </si>
  <si>
    <t>Cumplimiento del 100% de las obligaciones contractuales</t>
  </si>
  <si>
    <t>Número de obligciones cumplidas/ Número de Obligaciones Contractuales</t>
  </si>
  <si>
    <t>Recursos vía tarifa esquema de aseo</t>
  </si>
  <si>
    <t>https://uaespdc-my.sharepoint.com/:f:/g/personal/carlos_borda_uaesp_gov_co/EsEst197tl1OpUh7fG-Aqc4BStlnL2sZJET_vPs550HTcw?e=zOAFTX</t>
  </si>
  <si>
    <t>Supervisar el cumplimiento de las obligaciones contractuales del contrato de concesión 344 de 2010 y del contrato de interventoría 130 e de 2010 en todos sus componentes.
Reporte Subdirección de Disposición Final UAESP</t>
  </si>
  <si>
    <t xml:space="preserve">Para el cumplimiento de la meta trazada, la Subdirección de Disposición final ha realizado seguimiento continuo de las obligaciones contractuales de la interventoría  y esta a su vez al concesionario, para lo cual la Subdirección ha generado  143 comunicaciones a la interventoría y 62 comunicaciones dirigidas al Concesionario, así como el desarrollo de visitas administrativas y de campo.
Respecto al seguimiento y evaluación que realizó la Subdirección de Disposición Final de la UAESP durante el primer semestre de 2023 a la operación del Sistema de Tratamiento de Lixiviados se realizó seguimiento y control a las acciones adelantadas por el Concesionario CGR DJ y la Interventoría, el equipo profesional de la SDF de enero a junio de 2023 participó en 37 comités operativos y realizó 112 visitas de campo.  
Así mismo, el equipo de lixiviados de la SDF ha realizado requerimientos en los temas de: Calidad del vertimiento, Caudales de vertimiento, Brotes, derrames y contingencias de lixiviados, Realización de Contramuestras, Almacenamiento de lixiviados en Celda VI, Cumplimiento Resolución ANLA 1181 de 2020, Captación y conducción de lixiviados, Operación de la PTL, Subsistema de deshidratación de lodos, Inventario de equipos, Cronogramas de mantenimiento de equipos e infraestructura, Optimización PTL, Automatización PTL, Mantenimiento de pondajes, Tasas Retributivas, Fichas de los planes de manejo ambiental de lixiviados, entre otros.  
Como soporte se anexarán comités operativos, requerimientos realizados y visitas de campo. 
Frente al componente ambiental: en lo correspondiente al seguimiento en campo de la implementación de las medidas de manejo ambiental del proyecto relleno sanitario, en el periodo de reporte, se realizaron 30 visitas de campo. Se participó en 5 comites SISOMA, con el operador CGR Doña Juana y la UT Intern DJ. De los hallazgos evienciados en campo y de la revisión de los informes mensuales de ejecución del operador y la interventoria, se realizan requerimientos sobre diferentes temas ambientales: control de vectores, control de olores, calidad del aire, compensaciones forestales, manejo de queradas, manejo de campamentos, caracterización de residuos, abastecimiento de agua potable y demás. Se remiten las actas de los comités y las visitas de campo. </t>
  </si>
  <si>
    <t>No se presentaron</t>
  </si>
  <si>
    <t>Supervisión del 100% de las obligaciones contractuales a cargo del concesionario del RSDJ y de la interventoría.</t>
  </si>
  <si>
    <t xml:space="preserve">Número de obligaciones supervisadas/ Número de obligaciones contractuales a supervisar </t>
  </si>
  <si>
    <t>Recursos proyecto de inversión</t>
  </si>
  <si>
    <t>https://uaespdc-my.sharepoint.com/:f:/g/personal/carlos_borda_uaesp_gov_co/EtaCp2oCFVlEicjb9qYKkdkBYQY6CAZs0go2z9ayz2xyIA?e=fZbiSi</t>
  </si>
  <si>
    <t>Continuar con la implementación de los proyectos del plan de gestión social.
Reporte Subdirección de Disposición Final UAESP</t>
  </si>
  <si>
    <t xml:space="preserve">Para el primer semestre de 2023 se realizaron las siguientes acciones en los proyectos del Plan de Gestión Social:
Cuidado y bienestar animal: Se da inicio al contrato 839 de 2022 a través del cual se llevarán a cabo actividades en salud y educación para el cuidado de animales de compañía, durante la ejecución del contrato se desarrollan jornadas de esterilización para caninos y felinos, estrategias de cultura ciudadana y tenencia adecuada. Pagos de facturas por valor de $244.110.650. El contrato tiene una modificación de prorroga finalizando el 22 de junio de 2023.
Convenios universitarios: 
UNAD - Proceso de convocatoria para postulación de aspirantes al convenio UAESP 580 de 2022 para el semestre 2023 I, se realizan dos comités con la universidad para la revisión documental correspondiente y el desarrollo de las horas de corresponsabilidad, realizando el segundo desembolso por valor de $157.160.600. Adicional se realizó proceso de suscripción del convenio UAESP 615 de 2023 por un plazo de 10 meses por valor aportes UAESP de $429.200.000
UPN - Se da inicio al convenio 809 de 2022 que beneficiara a los estudiantes durante el semestre 2023 I y 2023 II, se realizan comités técnicos y desarrollo de las horas de corresponsabilidad. Se gestionó desembolsos por valores de $386.500.000.
UD: Se realizó el tramité correspondiente para el desembolso por valor de $241.920.000, de igual manera se gestiono proceso de suscripción del convenio UAESP 604 de 2023 por un plazo de 10 meses por valor de $509.286.400
UNAL: Se realizó el proceso de suscripción del convenio UAESP 583 de 2023 por un plazo de 10 meses por valor de $510.400.000
Desarrollo de habilidades y participación Ciudadana: Se lleva a cabo la firma del protocolo de relacionamiento con la comunidad de los barrios Quintas del Plan Social y Granada Sur, estableciendo una hoja de ruta para el desarrollo de actividades.
Nodos Digitales: Se continúa ofertando las acciones de alfabetización digital, acceso a las tecnologías de la información y la navegación libre en las salas de internet en los equipamientos sociales (Centro Multipropósito y Centro de la Manzana del Cuidado).
Aprender para crecer: Articulación con el Servicio Nacional de Aprendizaje – SENA, para los procesos de formación en los programas de gallinas ponedoras y producción agropecuaria.
Proyecto de formación deportiva abriendo caminos para la vida: Se envió cotización de perfiles para el avance de estructuración del proyecto de escuela deportiva. Además, se realizó mesa de trabajo con la Subdirección de Asuntos Legales para definir objeto, alcance y obligaciones para el proceso a suscribir.
Fomento de la actividad lúdica y recreativa: Se realizó la articulación y el desarrollo de las olimpiadas campesinas rescatando las tradiciones culturales de la comunidad campesina de la vereda Mochuelo Alto.
Escuela para la gestión de residuos: Se realizó apertura del proceso de formación con el SENA en temas relacionados con residuos y agroecología.
Posconsumo en la ruralidad: Jornadas de sensibilización y recolección de residuos posconsumo con el apoyo de Lime, CAR, Subred Sur, Bioentorno y UAESP en la vereda Mochuelo Alto.
Proyecto fortalecimiento a capacidades educativas: Se realizó mesas de trabajo con la Subdirección de Asuntos Legales para la revisión y aprobación para el proyecto de saber 11, de acuerdo a lo anterior, se publicó “AVISO CONVOCATORIA UAESP SAMC-001-2023”, estudios previos y pliego de condiciones.
Ferias de servicios institucionales: Feria de servicios institucionales beneficiando a la comunidad de los barrios Barranquitos y Quintas del Plan social.
</t>
  </si>
  <si>
    <t xml:space="preserve">1 Plan de Gestión Social en implementación </t>
  </si>
  <si>
    <t>Seguimiento a la ejecución de los proyectos del PGS</t>
  </si>
  <si>
    <t>Área de influencia indirecta del RSDJ</t>
  </si>
  <si>
    <t>Comunidades que viven en el Área de influencia indirecta del RSDJ</t>
  </si>
  <si>
    <t>Implementar en un 100% el plan de gestión social.</t>
  </si>
  <si>
    <t xml:space="preserve">Porcentaje de ejecución del Plan de Acción de Gestión Social </t>
  </si>
  <si>
    <t>Recursos administrados</t>
  </si>
  <si>
    <t>https://uaespdc-my.sharepoint.com/:f:/g/personal/carlos_borda_uaesp_gov_co/EjTZYWzJZ49LhgTRdbVqLf8BuvFZGOAZMYo5rhUKU_EBgA?e=uHFh2g</t>
  </si>
  <si>
    <t>Cumplimiento medidas de compensación de la licencia ambiental: Adquisición de predios para preservación del agua en la zonas de Mochuelo Alto y Mochuelo Bajo y restauración ecológica de los mismos.
Reporte Subdirección de Disposición Final UAESP</t>
  </si>
  <si>
    <t xml:space="preserve">Se realizó la titulación a nombre de la UAESP del predio San Isidro RT QP003, identificado con matrícula inmobiliaria No 50S-40295423z.
Se plantaron 450 árboles en el predio San Isidro ubicado en la vereda de Mochuelo Alto. Se continúo con el mantenimiento de los árboles plantados en las veredas Mochuelo Alto y Mochuelo Bajo. 
Se continua con el mantenimiento de los 76,000 individuos arboreos plantados entre 2019 y 2022, en los predios de la UAESP, ubicados en Mochuelo Alto y Bajo. </t>
  </si>
  <si>
    <t>Número de predios pendientes por comprar (6)</t>
  </si>
  <si>
    <t>Seguimiento a la compra de predios</t>
  </si>
  <si>
    <t>2021-2030</t>
  </si>
  <si>
    <t>Zona aledaña al Relleno Sanitario</t>
  </si>
  <si>
    <t>Cumplimiento del 100% de las medidas de compensación.</t>
  </si>
  <si>
    <t xml:space="preserve">Número de medidas de compensación de la licencia ambiental realizadas /  Número de medidas de compensación de la licencia ambiental establecidas </t>
  </si>
  <si>
    <t>Durante el primer semestre de 2023, se realizó la titulación a nombre de la UAESP del predio San Isidro RT QP003, identificado con matrícula inmobiliaria No 50S-40295423z.</t>
  </si>
  <si>
    <t>https://uaespdc-my.sharepoint.com/:f:/g/personal/carlos_borda_uaesp_gov_co/EhdHnHN3P5lPhEp-xF4ta0IByn02N8wEHo83QwGYV5UUyA?e=qKhKZS</t>
  </si>
  <si>
    <t>Cumplimiento medidas de compensación de la licencia ambiental: Construcción del jardín Infantil del barrio Paticos.
Reporte Subdirección de Disposición Final UAESP</t>
  </si>
  <si>
    <t>Esta actividad se encuentra cumplida desde el 05 de septiembre de 2022 con la inauguración de la “Manzana del cuidado Ciudad Bolívar Mochuelo” ubicada en Mochuelo Bajo.</t>
  </si>
  <si>
    <t>Contrucción de un Jardín Infantil en 1008 MTS 2</t>
  </si>
  <si>
    <t>Seguimiento a la ejecición de la obra.</t>
  </si>
  <si>
    <t>2021-2023</t>
  </si>
  <si>
    <t>Revisión Documental Trabajo de campo</t>
  </si>
  <si>
    <t>Construcción del jardín Infantil del barrio Paticos</t>
  </si>
  <si>
    <t>Cumplimiento medidas de compensación de la licencia ambiental: Saneamiento basico para los sectores de Mochuelo alto y bajo.
Reporte Subdirección de Disposición Final UAESP</t>
  </si>
  <si>
    <t>Al final de la vigencia 2022 mediante licitación publica UAESP-LP-04-2022, se adjudico el 30 de diciembre de 2022  la obra con el contrato UAESP-840-2022 al Consorcio MAB 04 el cual tiene por objeto, SDF-125 CONSTRUCCION Y OPTIMIZACIÓN DE LA ETAPA I DEL SISTEMA DE ALCANTARILLADO EN EL SECTOR DE MOCHUELO ALTO Y MOCHUELO BAJO, DE LA LOCALIDAD DE CIUDAD BOLÍVAR – BOGOTÁ D.C., EN CUMPLIMIENTO DE LAS COMPENSACIONES ESTABLECIDAS EN LA LICENCIA AMBIENTAL DEL PROYECTO SANITARIO DOÑA JUANA.
Así mismo, durante el primero semestre de 2023, se estructuró y publicó el proceso UAESP-CMA-01-2023 para la contratación de la interventoría de obra, se realizó la evaluación de 35 ofertas que se presentadas, se respondieron a las observaciones y se procedio a adjudicar el contrato UAESP-527-2023 al Consorcio Interventoría IC, el cual tiene por objeto SDF-131-REALIZAR LA INTERVENTORÍA INTEGRAL DEL CONTRATO DE OBRA QUE INCLUYE, PERO NO SE LIMITA A LA INTERVENTORÍA TÉCNICA, ECONÓMICA, FINANCIERA, CONTABLE, JURÍDICA, ADMINISTRATIVA, OPERATIVA, AMBIENTAL Y SOCIAL DE LA "CONSTRUCCION Y OPTIMIZACIÓN DE LA ETAPA I DEL SISTEMA DE ALCANTARILLADO EN EL SECTOR DE MOCHUELO ALTO Y MOCHUELO BAJO, DE LA LOCALIDAD DE CIUDAD BOLIVAR-BOGOTÁ D.C., EN CUMPLIMIENTO DE LAS COMPENSACIONES ESTABLECIDAS EN LA LICENCIA AMBIENTAL DEL PROYECTO SANITARIO DOÑA JUANA” habiendo contratado al contratista de obra y el interventor se procede el siguiente semestre a dar inicio a la fase de preconstrucción y apropiación de diseños. </t>
  </si>
  <si>
    <t>1 estudio de consultoria y su implementación</t>
  </si>
  <si>
    <t>Elaboración de los estudios y diseños detallados para completar al 100% las redes de alcantarillado sanitario y pluvial de Mochuelo Alto y Mochuelo Bajo y la optimización de la planta de aguas residuales de ambos sectores, en la localidad de Ciudad Bolívar</t>
  </si>
  <si>
    <t>2021-2024</t>
  </si>
  <si>
    <t>Implementación obra saneamiento básico para los sectores Mochuelo alto y bajo</t>
  </si>
  <si>
    <t>https://uaespdc-my.sharepoint.com/:f:/g/personal/carlos_borda_uaesp_gov_co/ErOZyitlskNAkDf5FAw5FvUB3IzXsqFNPYKm6GBzmMkPaw?e=jVfuvv</t>
  </si>
  <si>
    <t xml:space="preserve">
Operar el Relleno de forma trasitoria (directa o atraves de terceros), en el evento que el operador deba terminar su contrato de forma anticipada.
Reporte Subdirección de Disposición Final UAESP
</t>
  </si>
  <si>
    <t>No se ha requerido el desarrollo de esta actividad, puesto que, aún continua vigente el contrato de concesión No 344 de 2010.</t>
  </si>
  <si>
    <t>Dependera de la continuidad del Operador</t>
  </si>
  <si>
    <t xml:space="preserve">Actividad condicionada </t>
  </si>
  <si>
    <t>Al término de manera abrupta del contrato de la concesión</t>
  </si>
  <si>
    <t>Establecer un programa de operación del RSDJ para casos en lo que el contrato se termine de manera abrupta.</t>
  </si>
  <si>
    <t xml:space="preserve">Operación de Celda en forma transitoria en caso que aplique </t>
  </si>
  <si>
    <t>No se ha generado la necesidad de ejecución de esta actividad, puesto que, continua vigente el contrato de concesión No 344 de 2010.</t>
  </si>
  <si>
    <t>Dar cumplimiento a la imposicion dada por la Secretaria de medio ambiente, en el Auto 1347 de 2015 - Realizar las obras de restauración y recuperacion del predio Yerbabuena.
Reporte Subdirección de Disposición Final UAESP</t>
  </si>
  <si>
    <t>El proyecto para desarrollar el plan de restauracion y recuperacion del predio Yerbabuena se divide en dos etapas a saber; la primera de ella consiste en el movimiento de tierras y construccion de plataformas y proteccion de taludes con un manto para proyeccion de la erosion en un 40%. La segunta etapa consiste en terminar la proteccion con geomanto, construccion de cunetas, humedales, trinchos y siembra.
En razon a lo anterior, el 30 de mayo de 2023 finaliza la primera etapa.</t>
  </si>
  <si>
    <t>Predio Yerbebuena restaurado</t>
  </si>
  <si>
    <t>Ejecución de las actividades de restauración y recuperación</t>
  </si>
  <si>
    <t>Predio 100% restaurado</t>
  </si>
  <si>
    <t xml:space="preserve">Obras restauradas en predio Yerbabuena. </t>
  </si>
  <si>
    <t>https://uaespdc-my.sharepoint.com/:f:/g/personal/carlos_borda_uaesp_gov_co/EgTatZm1rg5Ak07_nN65PsABPgTJJ1cLyQF5WK-TkTKsqw?e=JQ6ago</t>
  </si>
  <si>
    <t>Proyecto 5 Construcción de Celda para cierre progresivo (Propendiendo por una disminución gradual del enterramiento).</t>
  </si>
  <si>
    <t>Prevenir una posible emergencia sanitaria en la ciudad y lograr una disminución gradual de los residuos dispuestos a través de la tecnología de Relleno Sanitario.</t>
  </si>
  <si>
    <t>Diseños de las tecnologías de Relleno Sanitario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 
Predios identificados al Interior del Predio Doña Juana. 
Habilitación de sitios viables POT modificado para compensación Ambiental Adquisición de predios para franja de aislamiento</t>
  </si>
  <si>
    <t>Tramitar los permisos y licencias para la construcción y operación del relleno sanitario transitorio.
Reporte Subdirección de Disposición Final UAESP.</t>
  </si>
  <si>
    <t>Con  el fin de dar cumplimiento a la meta en mencion, se adjudicó el contrato no. UAESP-598-2022 el cual tiene por objeto  “SDF-071- Elaboración de los estudios y diseños detallados definitivos fase 3 del relleno sanitario junto con la modificación de licencia y elaboración de estudio de impacto ambiental para el manejo integral de los residuos sólidos en el Parque de Innovación Doña Juana – PIDJ”, así como el contrato de interventoría no. UAESP-702-2022, celebrados con el Consorcio Parque Doña Juana 2022 (firma HMV) y el Consorcio INTEINSA - DIESPU respectivamente. Así mismo, este tiene como alcance realizar los estudios y diseños de ingeniería de detalle para celda de orgánicos y celda de otros residuos, el Estudio de Impacto Ambiental para celda de orgánicos y celda de otros residuos y por último, generar las bases de EIA para otros proyectos al interior del PIDJ. Este contrato finaliza en octubre de 2023, con los resultados de los estudios y diseño se procede con el tramite de Licencia. 
En virtud de lo anterior, durante el periodo no se ha programado, puesto que esta actividad se adelantará cuando se cuente con producto de la consultoría en curso mediante contrato UAESP-598-2022, propiamente el Estudio de Impacto Ambiental EIA requisito para solicitar la Licencia ambiental ante la autoridad ambiental competente. Se espera que el tramite de Licencia y permiso se adelante en el segundo semestre del 2023. </t>
  </si>
  <si>
    <t>Licencias y permisos requeridos por las autoridades ambientales.</t>
  </si>
  <si>
    <t>Actos admniistrativos de las autoridades ambientales competentes</t>
  </si>
  <si>
    <t>Años 2021-2022</t>
  </si>
  <si>
    <t>Esta actividad depende del producto de la consultoría en curso mediante contrato UAESP-598-2022, propiamente el Estudio de Impacto Ambiental EIA requisito para solicitar la Licencia ambiental ante la autoridad ambiental competente.</t>
  </si>
  <si>
    <t>UAESP y Contratistas</t>
  </si>
  <si>
    <t>https://uaespdc-my.sharepoint.com/:f:/g/personal/carlos_borda_uaesp_gov_co/EnJfc1OD0YBJof4J_F1Sp6MBG_Zzq3PmzSAQwZhjWW-bHg?e=czlXkr</t>
  </si>
  <si>
    <t>Preparar, celebrar y adjudicar el(los) contrato(s) de construcción, operación de la nueva celda del Relleno Sanitario transitorio.
Reporte Subdirección de Disposición Final UAESP.</t>
  </si>
  <si>
    <t>Con  el fin de dar cumplimiento a la meta en mencion, se adjudicó el contrato no. UAESP-598-2022 el cual tiene por objeto  “SDF-071- Elaboración de los estudios y diseños detallados definitivos fase 3 del relleno sanitario junto con la modificación de licencia y elaboración de estudio de impacto ambiental para el manejo integral de los residuos sólidos en el Parque de Innovación Doña Juana – PIDJ”, así como el contrato de interventoría no. UAESP-702-2022, celebrados con el Consorcio Parque Doña Juana 2022 (firma HMV) y el Consorcio INTEINSA - DIESPU respectivamente. Así mismo, este tiene como alcance realizar los estudios y diseños de ingeniería de detalle para celda de orgánicos y celda de otros residuos, el Estudio de Impacto Ambiental para celda de orgánicos y celda de otros residuos y por último, generar las bases de EIA para otros proyectos al interior del PIDJ. Este contrato finaliza en octubre de 2023, con los resultados de los estudios y diseño se procede con la contratación del constructor y operador de la celda. </t>
  </si>
  <si>
    <t>Contratos de Construcción / operación</t>
  </si>
  <si>
    <t>Años 2023</t>
  </si>
  <si>
    <t>100% de los contratos adjudicados</t>
  </si>
  <si>
    <t xml:space="preserve">Contrato Celebrado para la construcción y operación de la nueva celda del Relleno Sanitario </t>
  </si>
  <si>
    <t>Preparar, celebrar y adjudicar el(los) contrato(s) de Interventoría.
Reporte Subdirección de Disposición Final UAESP.</t>
  </si>
  <si>
    <t>Esta actividad depende de la licencia ambiental a solicitar ante la Autoridad Ambiental con el producto Estuduio de Impacto Ambiental del Contrato de consultoría N° UAESP-598-2022 celebrado entre la Unidad Administrativa Especial de Servicios Públicos - U</t>
  </si>
  <si>
    <t>Contrato de Interventoría</t>
  </si>
  <si>
    <t>Contrato Celebrado para la Interventoria de la construcción y operación de la nueva celda del Relleno Sanitario</t>
  </si>
  <si>
    <t xml:space="preserve">                                              </t>
  </si>
  <si>
    <t>Construir y desarrollar la (s) tecnología (s) de relleno sanitario.
Reporte Subdirección de Disposición Final UAESP.</t>
  </si>
  <si>
    <t>Esta actividad aún no se ha realzado, puesto que, depende de la licencia ambiental a solicitar ante la Autoridad Ambiental con el producto Estuduio de Impacto Ambiental del Contrato de consultoría N° UAESP-598-2022 celebrado entre la Unidad Administrativa Especial de Servicios Públicos - UAESP y consorcio Proyecto Parque Doña Juana 2022, en atención al Plan de Ordenamiento Territorial Decreto Distrital No 555 de 2021.</t>
  </si>
  <si>
    <t>Nueva Celda del Relleno Construido</t>
  </si>
  <si>
    <t>Años 2022-2023</t>
  </si>
  <si>
    <t>100% de las tecnologías implementadas</t>
  </si>
  <si>
    <t xml:space="preserve">Relleno sanitario funcionando y operanrdo al 100% de eficienciencia técnica Número de PQR allegados en el mes </t>
  </si>
  <si>
    <t>Adquirir los predios para franja de aislamiento y posible zonas de amortiguamiento e implementación de las demás actividades que establezca la Autoridad Ambiental en cumplimiento a las medidas de compensación ambiental, por la obtención de la nueva licencia.
Reporte Subdirección de Disposición Final UAESP</t>
  </si>
  <si>
    <t xml:space="preserve">Esta actividad depende de la licencia ambiental a solicitar ante la Autoridad Ambiental con el producto Estuduio de Impacto Ambiental del Contrato de consultoría N° UAESP-598-2022 celebrado entre la Unidad Administrativa Especial de Servicios Públicos - UAESP y consorcio Proyecto Parque Doña Juana 2022. </t>
  </si>
  <si>
    <t>Dependerá de los resultaos del estudios realizado y lo que establezca la A.A:</t>
  </si>
  <si>
    <t>Años 2022-2026</t>
  </si>
  <si>
    <t>Compra de Predios que se requieran como zonas de amortiguamiento</t>
  </si>
  <si>
    <t>Adquisición del 100% de los predios habilitados para zona de amortiguamiento</t>
  </si>
  <si>
    <t>(Número de Predios Adquiridos/Número de Predios Requeridos) * 100</t>
  </si>
  <si>
    <t>Esta actividad depende de la licencia ambiental a solicitar ante la Autoridad Ambiental con el producto Estudio de Impacto Ambiental del Contrato de consultoría N° UAESP-598-2022 celebrado entre la Unidad Administrativa Especial de Servicios Públicos - UAESP y consorcio Proyecto Parque Doña Juana 2022</t>
  </si>
  <si>
    <t>UAESP- SDP</t>
  </si>
  <si>
    <t>PROGRAMA GESTIÓN DE RESIDUOS SÓLIDOS ESPECIALES</t>
  </si>
  <si>
    <t>Proyecto 1. Gestión de residuos sólidos especiales arrojados clandestinamente en el espacio público y puntos críticos en el Distrito.</t>
  </si>
  <si>
    <t>Disminución de residuos sólidos especiales y mezclados arrojados clandestinamente, que se transportan y se gestionan en el sitio de disposición final y los puntos limpios y demás infraestructura y/o mobiliario habilitado por el Distrito.</t>
  </si>
  <si>
    <t>Reducción de impactos ambientales, visuales y percepción positiva sobre el estado de limpieza en la ciudad y la prestación del servicio público de aseo, disminuyendo la inversión en recursos públicos para su gestión</t>
  </si>
  <si>
    <t>Documento de diagnóstico del estado del arte, caracterización y costos de la gestión de los residuos sólidos especiales arrojados clandestinamente en el espacio público. 
Documento técnico con la metodología de la gestión de los residuos especiales arrojados clandestinamente en el espacio público en el Distrito. 
Mesa técnica para abordar la gestión pública intra e interinstitucional de los residuos especiales en el marco de sus competencias.</t>
  </si>
  <si>
    <t xml:space="preserve">Realizar un diagnóstico que describa estado actual, su caracterización y los costos gestión de los residuos sólidos especiales arrojados clandestinamente en el espacio público.
Reporte Secretaría Distrital de Ambiente SDA.  </t>
  </si>
  <si>
    <t>SDA - SEGAE: La SDA no cuenta con la competencia para la recolección, caracterización y determinar los costos gestión de los residuos sólidos especiales arrojados clandestinamente en el espacio público. La UAESP es la entidad competente para el manejo de residuos de arrojo clandestino.</t>
  </si>
  <si>
    <t>Un documento técnico de diagnóstico que describa estado actual, su caracterización y los costos gestión de los residuos sólidos especiales arrojados clandestinamente en el espacio público, que será actualizado cada dos años</t>
  </si>
  <si>
    <t>Habitantes de Bogotá</t>
  </si>
  <si>
    <t>Visitas de campo, 
compilación de información, 
memorias de reunión, 
informes</t>
  </si>
  <si>
    <t>La entidad no tiene competencia para la actividad, ni cuenta con información específica</t>
  </si>
  <si>
    <t>Solicitar a la UAESP un espacio de articulación para brindar apoyo en la actividad de acuerdo a la competencia de la SDA</t>
  </si>
  <si>
    <t>Cada dos años iniciando el primer año de ejecución del PGIRS, el Distrito contará con un diagnóstico de la generación, manejo y gestión de los residuos sólidos de arrojo clandestino en el espacio público.</t>
  </si>
  <si>
    <t xml:space="preserve">Realizar un diagnóstico que describa estado actual, su caracterización y los costos gestión de los residuos sólidos especiales arrojados clandestinamente en el espacio público.
Reporte Subdirección de Recolección Barrido y Limpieza -UAESP. </t>
  </si>
  <si>
    <t>En el primer semestre del 2023 se actualizó el diagnóstico del estado actual y los costos de gestión de los residuos sólidos especiales arrojados clandestinamente en el espacio público a diciembre de 2022.</t>
  </si>
  <si>
    <t>https://uaespdc-my.sharepoint.com/:f:/g/personal/diana_alfonso_uaesp_gov_co/EuDYNKD2Y_NBkQ0A3VUIf-kBDzrkKob6IiaPdg3R487X4w?e=9fwSlt</t>
  </si>
  <si>
    <t xml:space="preserve">Formular metodología de gestión integral para los residuos especiales arrojados clandestinamente en el espacio público del Distrito.
Reporte Subdirección de Recolección Barrido y Limpieza -UAESP. </t>
  </si>
  <si>
    <t>En el primer semestre del 2023 se revisó la metodología realizada en el 2022, se añadió la introducción y un contexto del documento para luego presentarlo a los profesionales de planta de la Subdirección de RBL, con el fin de obtener retroalimentación. Posterior a eso se modificó el documento de acuerdo a las observaciones allegadas y se realizó reunión con una de las abogadas de la Subdirección para aclarar unas dudas respecto a unas proposiciones del documento.</t>
  </si>
  <si>
    <t>1 Metodología</t>
  </si>
  <si>
    <t>Un documento técnico donde se registre la metodología de gestión integral para los residuos especiales arrojados en el espacio público del Distrito</t>
  </si>
  <si>
    <t>Análisis de información, 
memorias de reunión, 
informes</t>
  </si>
  <si>
    <t xml:space="preserve">Enlace con la parte legal para discutir la metodología propuesta antes de la elaboración de las adiciones de mixtos. </t>
  </si>
  <si>
    <t>Un documento técnico donde se registre la metodología de gestión integral para los residuos especiales arrojados en el espacio público del Distrito, que será revisado anualmente, para evaluar si es necesario modificación de la metodología.</t>
  </si>
  <si>
    <t>https://uaespdc-my.sharepoint.com/:f:/g/personal/diana_alfonso_uaesp_gov_co/EouHJ0ShqmpNk2BiX5RVF1ABBMKJGKXRKUb0pdpOKJ2V9w?e=Fgpm0n</t>
  </si>
  <si>
    <t xml:space="preserve">Contar con mesas técnicas de seguimiento y control de la gestión de residuos sólidos especiales.
Reporte Subdirección de Recolección Barrido y Limpieza -UAESP. </t>
  </si>
  <si>
    <t xml:space="preserve">En el mes de junio de 2023 se realizó la primera mesa técnica de seguimiento y control de la gestión de residuos sólidos con el concesionario Área Limpia para verificar la efectividad de la Estrategia Ecopuntos y formular una nueva propuesta indexada con la Estrategia. </t>
  </si>
  <si>
    <t>Establecer mesas técnicas de seguimiento y control de la gestión de residuos sólidos especiales.</t>
  </si>
  <si>
    <t>Entidades de orden distrital y nacional que tengan competencia en el tema</t>
  </si>
  <si>
    <t>Actas de reunión, informes de seguimiento del cumplimiento del programa de trabajo de la mesa</t>
  </si>
  <si>
    <t>Dos mesas técnicas al año de seguimiento y control de la gestión de residuos sólidos especiales.</t>
  </si>
  <si>
    <t>SDA, UAESP, Alcaldías Locales</t>
  </si>
  <si>
    <t>https://uaespdc-my.sharepoint.com/:f:/g/personal/diana_alfonso_uaesp_gov_co/EqmJQTy5B5VPrBSFiM5x7uEBhlFWuoU9yIHgYb5WMKn__w?e=kwInCK</t>
  </si>
  <si>
    <t>Proyecto 2. Esquema operativo para la recolección, transporte, tratamiento y disposición final de residuos sólidos especiales que no sean objeto de un plan posconsumo.</t>
  </si>
  <si>
    <t>Mejorar las condiciones de saneamiento, seguridad y de la calidad paisajística de las áreas y vías públicas, estructuras ecológicas y disminución de los costos de remediación en el Distrito</t>
  </si>
  <si>
    <t>Garantizar la atención y disminución de puntos críticos y residuos de arrojo clandestino en vías y áreas públicas.</t>
  </si>
  <si>
    <t>Un proyecto piloto por ASE que genere un sistema integral de gestión de residuos sólidos especiales. 
Evaluar uso y efectividad de la línea 110 para la atención de solicitudes de atención de residuos sólidos especiales. 
Fortalecer la recepción de las solicitudes de residuos sólidos especiales.</t>
  </si>
  <si>
    <t xml:space="preserve">Ejecución de los proyectos piloto en cada una de las áreas de prestación, para gestionar integralmente los residuos sólidos especiales tales como RCD de origen domiciliario, o pequeños generadores, muebles, colchones, entre otros residuos voluminosos que no sean objeto de programas posconsumo.
Reporte Subdirección de Recolección Barrido y Limpieza -UAESP. </t>
  </si>
  <si>
    <t>En el primer semestre del 2023 se han realizado 64 jornadas, en las cuales se han recolectado 1,599 toneladas de residuos sólidos especiales y se sensibilizaron a 25,099 ciudadanos sobre el adecuado manejo de estos residuos.</t>
  </si>
  <si>
    <t>Mínimo 5 proyectos piloto</t>
  </si>
  <si>
    <t>Proyectos piloto por área de prestación, para la implementación de la metodología de gestión integral de residuos sólidos especiales no sean objeto de programas posconsumo.</t>
  </si>
  <si>
    <t xml:space="preserve">Informes de vistas de campo, bitácoras de cada piloto, informes de seguimiento </t>
  </si>
  <si>
    <t xml:space="preserve">Falta de personal para las sensibilizaciones y custodias de caja estacionaria. </t>
  </si>
  <si>
    <t>En el 2021 habrá cinco proyectos piloto mínimo por área de prestación, para la implementación de la metodología de gestión integral de residuos sólidos especiales, que serán revisados e implementados de manera anual</t>
  </si>
  <si>
    <t>5 proyectos piloto 
ejecutados/
5 proyectos piloto propuestos</t>
  </si>
  <si>
    <t>UAESP, Operador-prestador de los pilotos, Interventoría (cuando aplique).</t>
  </si>
  <si>
    <t>https://uaespdc-my.sharepoint.com/:f:/g/personal/diana_alfonso_uaesp_gov_co/El7Qed2qVmRHtbuYQgUSvTQBpsRTRqHaEqacVbhtblap1g?e=0ViueO</t>
  </si>
  <si>
    <t xml:space="preserve">Evaluación del impacto de los proyectos piloto en cada una de las áreas prestación, para gestionar integralmente los residuos sólidos especiales tales como RCD de origen domiciliario, o pequeños generadores, muebles, colchones, entre otros residuos voluminosos que no sean objeto de programas posconsumo.
Reporte Subdirección de Recolección Barrido y Limpieza -UAESP. </t>
  </si>
  <si>
    <t xml:space="preserve">En el primer semestre de 2023 se elaboró un documento técnico con la evaluación del impacto de los proyectos piloto, tomando como referencia las toneladas, sensibilizados y encuestas realizadas a los ciudadanos que hacían uso de la jornada. </t>
  </si>
  <si>
    <t>Un documento técnico de evaluación de los proyectos piloto</t>
  </si>
  <si>
    <t>31 de diciembre de 2023</t>
  </si>
  <si>
    <t>Habitantes de Bogotá, administración distrital, prestadores del servicio</t>
  </si>
  <si>
    <t>Informes, visitas de 
campo, actas de reunión, 
análisis de información, 
censo de puntos críticos.</t>
  </si>
  <si>
    <t>Falta de personal para la elaboración integral del documento.</t>
  </si>
  <si>
    <t>Para diciembre de 2023 se contará con un documento de evaluación el proyecto piloto de la gestión integral de los residuos sólidos especiales.</t>
  </si>
  <si>
    <t>Un documento técnico de evaluación / Un documento técnico proyectado</t>
  </si>
  <si>
    <t>https://uaespdc-my.sharepoint.com/:f:/g/personal/diana_alfonso_uaesp_gov_co/EuqAdj_z2JFDhHRTx6mTRDsBWuQT1fTFsVcNnvmPy10djQ?e=KEKbat</t>
  </si>
  <si>
    <t xml:space="preserve">Hacer seguimiento a la línea 110, el SDQS o cualquiera que haga sus veces, mediante estandarización de indicadores de seguimiento y evaluación.
Reporte Subdirección de Recolección Barrido y Limpieza -UAESP. </t>
  </si>
  <si>
    <t xml:space="preserve">Durante el primer semestre de 2023 se realizó un seguimiento a la línea 110 y SDQS con lo correspondiente a RCD de usuario conocido. Se verificó por cada Área de Servicio Exclusivo los tiempos de atención, el lugar de disposición, entre otros. </t>
  </si>
  <si>
    <t>1 documento de mecanismos de evaluación de la línea 110, el SDQS o cualquiera que haga sus veces</t>
  </si>
  <si>
    <t>Actas de reunión, 
informes, PQR</t>
  </si>
  <si>
    <t>Falta de personal para el seguimiento.</t>
  </si>
  <si>
    <t>En el 2021 se contará con un documento de seguimiento y evaluación de la línea 110, SDQS o el que haga sus veces</t>
  </si>
  <si>
    <t>1 documento de mecanismos de evaluación ejecutado/1 documento de mecanismos de evaluación proyectado</t>
  </si>
  <si>
    <t>UAESP, Interventoría (cuando aplique), Secretaría General</t>
  </si>
  <si>
    <t>https://uaespdc-my.sharepoint.com/:f:/g/personal/diana_alfonso_uaesp_gov_co/ErvQsMlsguVMs1iRmlMMLkEB675xPrZ2_56j5duHLN-MMA?e=ILj3b7</t>
  </si>
  <si>
    <t xml:space="preserve">Reporte que contenga las acciones de mejora en la línea 110 el SDQS o cualquiera que haga sus veces, según documento de evaluación.
Reporte Subdirección de Recolección Barrido y Limpieza -UAESP. </t>
  </si>
  <si>
    <t xml:space="preserve">De manera mensual, durante el primer semestre de 2023 se reportó a interventoría los hallazgos identificados en la actividad anterior con el fin de hallar las acciones de mejora. </t>
  </si>
  <si>
    <t>Reporte que contenga las acciones de mejora de la línea 110 el SDQS o cualquiera que haga sus veces, según documento de evaluación</t>
  </si>
  <si>
    <t>Reporte que contenga las acciones de mejora</t>
  </si>
  <si>
    <t>Acciones de mejora, PQR, 
informes, actas de reunión</t>
  </si>
  <si>
    <t xml:space="preserve">Falta de personal. </t>
  </si>
  <si>
    <t>Se contará con una evaluación anual en busca de oportunidades de mejoramiento continuo.</t>
  </si>
  <si>
    <t xml:space="preserve">No. Acciones de mejora aplicadas/No. Acciones de mejora propuesta </t>
  </si>
  <si>
    <t>UAESP, Interventoría (cuando aplique).</t>
  </si>
  <si>
    <t>https://uaespdc-my.sharepoint.com/:f:/g/personal/diana_alfonso_uaesp_gov_co/ErvQsMlsguVMs1iRmlMMLkEB3pGgATiCkl96-Ny4Eg5_3g?e=mAlLpg</t>
  </si>
  <si>
    <t>Proyecto 3. Estrategias de la economía circular a través de la gestión de los residuos sólidos especiales y mezclados.</t>
  </si>
  <si>
    <t>Valoración de los residuos sólidos especiales como recursos en el marco de la economía circular</t>
  </si>
  <si>
    <t>Transformación de economía lineal hacia una economía circular para el tratamiento y valorización de los residuos sólidos especiales.</t>
  </si>
  <si>
    <t>Mecanismos e instrumentos legales y técnicos para la gestión integral residuos sólidos especiales
Manual de atención, gestión y disposición de los residuos sólidos especiales.</t>
  </si>
  <si>
    <t xml:space="preserve">Articulación de los sistemas y canales de información dispuestos por la Secretaría Distrital de Ambiente y la UAESP para visualizar puntos posconsumo y de aprovechamiento de residuos especiales.
Reporte Subdirección de Recolección Barrido y Limpieza -UAESP. </t>
  </si>
  <si>
    <t xml:space="preserve">En el primer semestre de 2023 no se ha realizado la presente actividad teniendo en cuenta que el año pasado se realizó solicitud de reunión por oficio y no hubo respuesta. Por lo tanto, este año se esta buscando alternativas para un contacto directo con la Secretaría de Ambiente. No obstante, contamos con un visor propio de los Ecopuntos, el cual no ha sido posible actualizar por falta de personal pero se realizará para el segundo semestre
</t>
  </si>
  <si>
    <t>Un visor</t>
  </si>
  <si>
    <t>Visor de incorporación de información Secretaría Distrital de Ambiente y la UAESP de los puntos posconsumo, que será actualizado cada semestre</t>
  </si>
  <si>
    <t>Acuerdo de 
responsabilidad</t>
  </si>
  <si>
    <t>Falta de personal</t>
  </si>
  <si>
    <t>Para el 2022 se incorporará de la información Secretaría Distrital de Ambiente y la UAESP de los puntos posconsumo y que será actualizada de manera semestral</t>
  </si>
  <si>
    <t>Un visor presentado a la ciudadanía/Propuesta de visor</t>
  </si>
  <si>
    <t>Articulación de los sistemas y canales de información dispuestos por la Secretaría Distrital de Ambiente y la UAESP para visualizar puntos posconsumo y de aprovechamiento de residuos especiales.
Reporte Secretaría Distrital de Ambiente SDA. +B25:C25</t>
  </si>
  <si>
    <t>SDA-SEGAE:actualización periodica de los puntos de recolección de residuos  de manejo diferenciado distribuidos por la ciudad instalados por los programas posconsumo, durante el año 2023 se realizaron 8 actualizaciones de puntos por medio del visor geográfico ambiental, estos puntos fueron reubicados en disferentes puntos estratégicos de la ciudad. Actualmente el sistema registra un total de 1519 puntos posconsumo.
SDA-DPSIA: A lo largo de 2023, tanto la capa como el módulo relacionado con los puntos de disposición posconsumo continúan operativos con total funcionalidad en el Visor Geográfico Ambiental de la SDA. A lo largo de estos meses, se ha progresado en la realización de actividades periódicas como la creación de copias de seguridad y la incorporación de un nuevo usuario al sistema. Este usuario asumirá la responsabilidad de llevar a cabo las actualizaciones necesarias.</t>
  </si>
  <si>
    <t>NINGUNO</t>
  </si>
  <si>
    <t>No hay</t>
  </si>
  <si>
    <t>SDA, UAESP</t>
  </si>
  <si>
    <t>https://visorgeo.ambientebogota.gov.co/posconsumo/minimo/</t>
  </si>
  <si>
    <t xml:space="preserve">Establecer encadenamiento productivo entre todos los actores involucrados mediante los instrumentos y mecanismos legales.
Reporte Subdirección de Recolección Barrido y Limpieza -UAESP. </t>
  </si>
  <si>
    <t>Durante el primer semestre de 2023 se proyectó la liquidacion del contrato 520 de 2022 y se entablaron mesas de trabajo con los actores involucrados para resolver mediante los mecanismos legales la problemática de los Neumáticos Fuera de Uso.</t>
  </si>
  <si>
    <t>Una mesa técnica anual</t>
  </si>
  <si>
    <t>mesa técnica para articular entre los actores involucrados</t>
  </si>
  <si>
    <t>Para la administración distrital, entidades nacionales y habitantes de Bogotá.</t>
  </si>
  <si>
    <t xml:space="preserve">Actas de reunión, acuerdos o alianzas de responsabilidad estratégicas, </t>
  </si>
  <si>
    <t>Una mesa técnica al año para el seguimiento, evaluación de la gestión integral y la articulación entre los actores involucrados en la gestión de los residuos sólidos especiales</t>
  </si>
  <si>
    <t>Una mesa técnica anual realizada/Mesa técnica convocada</t>
  </si>
  <si>
    <t>https://uaespdc-my.sharepoint.com/:f:/g/personal/diana_alfonso_uaesp_gov_co/EhphqlNgRURMrvFdgECiGucBvU_q_3ntCopWePiP-XOX7Q?e=jMYV8J</t>
  </si>
  <si>
    <t xml:space="preserve">Establecer encadenamiento productivo entre todos los actores involucrados mediante los instrumentos y mecanismos legales.
Reporte Secretaría Distrital de Ambiente SDA. </t>
  </si>
  <si>
    <t>SDA-SEGAE: No se ha desarrollado una mesa técnica para encadenamientos productivos, dado que la articulación con los programas y sistemas posconsumo es permenante</t>
  </si>
  <si>
    <t>No se ha concertado con UAESP el alcance de la actividad</t>
  </si>
  <si>
    <t>Se solicita a UAESP inforar acerca del alcance de la actividad</t>
  </si>
  <si>
    <t xml:space="preserve">N/A </t>
  </si>
  <si>
    <t xml:space="preserve">Generar alianzas con entidades distritales, sistemas posconsumo, organizaciones etc., que permitan generar alternativas viables de clasificación por parte del generador y la gestión integral de residuos sólidos especiales en la ciudad.
Reporte Subdirección de Recolección Barrido y Limpieza -UAESP. </t>
  </si>
  <si>
    <t>Durante el primer semestre de 2023</t>
  </si>
  <si>
    <t>Una alianza interinstitucional</t>
  </si>
  <si>
    <t>Una alianza interinstitucional que permitan generar alternativas viables de clasificación por parte del generador y la gestión integral de residuos sólidos especiales en la ciudad.</t>
  </si>
  <si>
    <t>Para la administración distrital, ANLA, Ministerio de Ambiente y Desarrollo Sostenible y sistemas posconsumo y demás actores de la cadena de gestión de residuos especiales.</t>
  </si>
  <si>
    <t>Actas de reunión, informes, acuerdos para 
las alianzas</t>
  </si>
  <si>
    <t>Para el 2022 se contará con una alianza para promover proyectos con viabilidad financiera y técnica para gestión integral de residuos sólidos especiales en la ciudad.</t>
  </si>
  <si>
    <t>No. alianzas interinstitucionales aprobadas/ No. alianzas interinstitucionales propuestas</t>
  </si>
  <si>
    <t>SDA, UAESP, CAR, ANLA</t>
  </si>
  <si>
    <t>https://uaespdc-my.sharepoint.com/:f:/g/personal/diana_alfonso_uaesp_gov_co/EqCGrvJkCuFOp7htjCGijQUBTriLWN1rRegXG2iCbHjQew?e=1NDiqm</t>
  </si>
  <si>
    <t xml:space="preserve">Generar alianzas con entidades distritales, sistemas posconsumo, organizaciones etc., que permitan generar alternativas viables de clasificación por parte del generador y la gestión integral de residuos sólidos especiales en la ciudad.
Reporte Secretaría Distrital de Ambiente SDA. </t>
  </si>
  <si>
    <t>SDA-SEGAE:Promoción en la gestión adecuada de los residuos especiales y peligrosos como el aceite vegetal usado, las llantas, las pilas, los bombillos, las baterías de plomo-ácido y los aparatos eléctricos y electrónicos, entre otros, mediante las jornadas de 'Reciclatón' y 'Llantatón'. En el año 2023, se han realizado distintas llantatones en diferentes puntos críticos de la ciudad, en articulación con la UAESP y las alcaldías locales, dandole disposición adecuada a 4941 mil llantas; además, se realizó una Reciclatón empresarial en el mes de junio, se contó con el apoyo de los distintos programas Posconsumo y participaron 263 empresas, dandole gestión adecuada a 28,8 toneladas de residuos peligrosos, especiales y de manejo diferenciado; finalmente, se han realizado 9 actividades de sensibilización y Reciclatones a entidades educativas, sensibilizando a 550 estudiantes en la gestión adecuada de residuos peligrosos, especiales y de manejo diferenciado, además de darle gestión adecuada a más de 440 Kg de estos residuos.</t>
  </si>
  <si>
    <t>Indicadores:
-Disposición adecuada de llantas usadas y/o abandonadas en el espacio Público 4941.
-Residuos Gestionados en la Reciclaton Empresarial 28,8 Toneladas.
-Empresas participantes en la Reciclatón Empresarial: 263.
-Estudiantes sensibilizados en la gestión adecuada de los residuos peligrosos y especiales: 550.
-Gestión adecuada de residuos 442,8Kg</t>
  </si>
  <si>
    <t xml:space="preserve"> https://www.ambientebogota.gov.co/reciclaton-empresarial
https://bogota.gov.co/mi-ciudad/ambiente/760-llantas-recolectadas-en-primer-dia-de-la-llantaton-en-bogota-2023
https://uaespdc-my.sharepoint.com/:f:/g/personal/angelica_beltran_uaesp_gov_co/EgumPBq-zDtGvlq2niTRpOMBxnRS7i7zReYZyieWT75vOA?e=EfS3WB</t>
  </si>
  <si>
    <t>PROGRAMA DE RESIDUOS DE CONSTRUCCIÓN Y DEMOLICIÓN</t>
  </si>
  <si>
    <t>Proyecto 1. Infraestructura y logística para la gestión de RCD provenientes de pequeños generadores.</t>
  </si>
  <si>
    <t>El Distrito Capital generará acciones que mejoren las condiciones de saneamiento, seguridad y de la calidad paisajística de las áreas y vías públicas, estructuras ecológicas y disminución de los costos de remediación en el Distrito</t>
  </si>
  <si>
    <t>Contar con herramientas de gestión para los RCD provenientes de pequeños generadores.</t>
  </si>
  <si>
    <t>Desarrollo de competencias en maestros de obra, definición de lineamientos para la implementación y operación de infraestructuras para pequeños generadores, implementación de pilotos de rutas selectivas y operación de infraestructuras, formalización de gestores de RCD de origen domiciliario, articulación con gestores de aprovechamiento de RCD.</t>
  </si>
  <si>
    <t>Implementación de pilotos de rutas de recolección selectiva a nivel domiciliario y de pequeños generadores.
Reporte Subdirección de Aprovechamiento UAESP.</t>
  </si>
  <si>
    <t>De acuerdo con los reportes en el marco de los Ecopuntos y operativos especiales, en el primer semestre del 2023 se han realizado 64 jornadas en diferentes áreas de la ciudad.</t>
  </si>
  <si>
    <t>1 piloto</t>
  </si>
  <si>
    <t>Pilotos de recolección por Área de Servicio Exclusivo -ASE</t>
  </si>
  <si>
    <t>Revisión documental, levantamiento en campo</t>
  </si>
  <si>
    <t>Implementar como mínimo un piloto para la operación de rutas de recolección selectiva para RCD de origen domiciliario y pequeños generadores, que incluya además la evaluación de estos y su escalabilidad.</t>
  </si>
  <si>
    <t>Número de pilotos ejecutados / Número de pilotos programados</t>
  </si>
  <si>
    <t>Reporte RBL</t>
  </si>
  <si>
    <t>https://www.uaesp.gov.co/content/gestion-residuos-especiales</t>
  </si>
  <si>
    <t>Implementación de un piloto de operación de puntos limpios fijos y móviles.
Reporte Subdirección de Aprovechamiento y Disposición Final UAESP.</t>
  </si>
  <si>
    <t>Se continuó con la operación del punto limpio fijo mediante el arrendamiento de un área en un Centro de Tratamiento y Aprovechamiento de RCD, en el que se recepcionan los RPCC (residuos provenientes de puntos críticos o de arrojo clandestino), generados en el distrito, con potencial de aprovechamiento, cuyo contenido principal son RCD. La operación es realizada directamente por la UAESP.
De acuerdo con los reportes de punto limpio, para el periodo de reporte en el año 2023, se registran 33,644 toneladas de RCD recuperados, producto del material recolectado en el marco de los Ecopuntos y operativos especiales.</t>
  </si>
  <si>
    <t>1 piloto fijo y 1 piloto móvil</t>
  </si>
  <si>
    <t>Pilotos de operación de puntos limpios por Área de Servicio Exclusivo -ASE-</t>
  </si>
  <si>
    <t>Entidades Distritales</t>
  </si>
  <si>
    <t>No se contó con recursos para la implementación de los pilotos.</t>
  </si>
  <si>
    <t>Se define incluirlo en planeación 2024.</t>
  </si>
  <si>
    <t>Implementar como mínimo un piloto fijo y un piloto móvil, de puntos limpios, para la gestión de RCD de origen domiciliario y pequeños generadores, que incluya además la evaluación de estos y su escalabilidad.</t>
  </si>
  <si>
    <t>El Punto Limpio fijo opera actualmente con recursos de los excedentes del esquema de aseo. Teniendo en cuenta que estos no corresponden al presupuesto de la entidad, el porcentaje programado y de avance presupuestal es $0.</t>
  </si>
  <si>
    <t>UAESP, SDA, SDHT, SDP</t>
  </si>
  <si>
    <t>https://uaespdc-my.sharepoint.com/:x:/g/personal/leidy_cruz_uaesp_gov_co/ERy8Ihd-ZEBBnYQvodpWhIUB_t4r0Bplk3yfP9OhVd-5Ew?e=uUdJvd
https://uaespdc-my.sharepoint.com/:f:/g/personal/carlos_borda_uaesp_gov_co/EmoCLO9ByqVHqT_yT63xwYABeN8I2faXf82jYkd7V9SXOQ?e=RWllYT</t>
  </si>
  <si>
    <t>Articulación con gestores formales e informales para la ejecución de pilotos de recolección selectiva a nivel domiciliario y de pequeños generadores, y de atención a puntos críticos ya generados.
Reporte Subdirección de Aprovechamiento UAESP.</t>
  </si>
  <si>
    <t>En el periodo de reporte no se registra avance en esta actividad, en virtud de limitaciones presupuestales.</t>
  </si>
  <si>
    <t>Gestores formalizados para el manejo de RCD de origen domiciliario</t>
  </si>
  <si>
    <t>Actualmente no se cuentan con recursos para la suscripción de proyectos piloto de este tipo.</t>
  </si>
  <si>
    <t>Se incluyó en el anteproyecto de presupuesto para el año 2024.</t>
  </si>
  <si>
    <t>Contar con el 100% de gestores de RCD de origen domiciliario formalizados</t>
  </si>
  <si>
    <t xml:space="preserve">Número de gestores formalizados / Número total de gestores </t>
  </si>
  <si>
    <t xml:space="preserve">Articulación con gestores formales e informales para la ejecución de pilotos de recolección selectiva a nivel domiciliario y de pequeños generadores, y de atención a puntos críticos ya generados.
Reporte Mesa de RCD. </t>
  </si>
  <si>
    <t>SDA - SEGAE: Se realiza articulación con la empresa CEMEX con el fin de realizar montaje de punto limpio piloto que cuente con la participación de pequeños transportadores de RCD y que este dirigido a pequeños generadores de RCD. Adicional a ello se continua gestionando la expedición del proyecto de Decreto "Por el cual se adopta el modelo y los lineamientos para la gestión integral de los Residuos de Construcción y Demolición – RCD- en Bogotá D.C., y se dictan otras disposiciones"</t>
  </si>
  <si>
    <t>Contar con actores que cuenten con la capacidad operativa y den cumplimiento a la norma en lo relacionado con la ubicación y operación de puntos limpios</t>
  </si>
  <si>
    <t xml:space="preserve">Iniciar piloto con actores identificados, orientado  a la gestión de RCD producidos en pequeños generadores; e implementar el proyecto de Decreto que incluye entre otros aspectos, lineamientos a ser implementados por pequeños generadores que requieren y que no requieren licencia de construcción. </t>
  </si>
  <si>
    <t>https://uaespdc-my.sharepoint.com/:b:/g/personal/angelica_beltran_uaesp_gov_co/EZ5xNdsW2vFLoXXkFDl6z8QBB3N2W3UbIFRZ5ODXoV0Y6A?e=Pwooyd</t>
  </si>
  <si>
    <t>Articulación con gestores que realicen aprovechamiento de RCD provenientes de pequeños generadores.
Reporte Subdirección de Aprovechamiento UAESP.</t>
  </si>
  <si>
    <t>RCD aprovechados provenientes de pequeños generadores</t>
  </si>
  <si>
    <t>Aprovechar el 50% de los RCD provenientes de pequeños generadores.</t>
  </si>
  <si>
    <t>Toneladas de aprovechamiento de RCD provenientes de puntos Limpios/Toneladas de RCD que ingresan a puntos limpios</t>
  </si>
  <si>
    <t xml:space="preserve">Articulación con gestores que realicen aprovechamiento de RCD provenientes de pequeños generadores.
Reporte Mesa de RCD. </t>
  </si>
  <si>
    <t>SDA - SEGAE: Se continua tramitando el proyecto de Decreto "Por el cual se adopta el modelo y los lineamientos para la gestión integral de los Residuos de Construcción y Demolición – RCD- en Bogotá D.C., y se dictan otras disposiciones", en cual se incorporan contenidos que pretenden dinamizar la cadena de gestión de RCD generados por pequeños generadores (que requieren algún tipo de licencia y los que no)</t>
  </si>
  <si>
    <t xml:space="preserve">Aprobación del proyecto de Decreto </t>
  </si>
  <si>
    <t xml:space="preserve">Realizar los ajustes solicitudes por los actores encargados de la validación de los contenidos. </t>
  </si>
  <si>
    <t>https://uaespdc-my.sharepoint.com/:b:/g/personal/angelica_beltran_uaesp_gov_co/ERn9QhaXuUhMq9z6npJ5UOEB_d7_2LD4sWoLGZ8nHAmWcQ?e=EDNbNL</t>
  </si>
  <si>
    <t>Proyecto 2. Infraestructura y logística para la gestión de RCD provenientes de grandes generadores.</t>
  </si>
  <si>
    <t>El Distrito Capital generará acciones que propendan por el aprovechamiento y gestión apropiada de los RCD provenientes de grandes generadores</t>
  </si>
  <si>
    <t>Disminuir la cantidad de RCD que son gestionados en sitios de disposición final provenientes de grandes generadores, mediante la creación de nuevas alternativas y fortalecimiento de las existentes, para su gestión y transformación.</t>
  </si>
  <si>
    <t>Desarrollo de competencias en personal de obra, actualización de lineamientos y/o documentación técnica emitida relacionada con la gestión de los RCD de grandes generadores, articulación con gestores de aprovechamiento de RCD.</t>
  </si>
  <si>
    <t xml:space="preserve">Actualización de lineamientos y/o documentación técnica existente para la gestión de RCD provenientes de grandes generadores.
Reporte Mesa de RCD. </t>
  </si>
  <si>
    <t xml:space="preserve">SDA/SCASP: a corte junio 2023, actualmente se está a la espera de la expedición de este nuevo Decreto distrital para actualizarlo con la guía, y que estos se expidan igualmente armonizados. </t>
  </si>
  <si>
    <t>Lineamientos y/o documentación técnica actualizad</t>
  </si>
  <si>
    <t>Revisión documental, levantamiento de campo</t>
  </si>
  <si>
    <t>Debe articularse con la actualización normativa nacionalestá en proceso de emisión norma Distrital.</t>
  </si>
  <si>
    <t>Esperar que se tenga la nueva normativa y ajustar el documento a la misma</t>
  </si>
  <si>
    <t>Actualizar el 100% de los lineamientos y/o documentación técnica emitida por las Entidades Distritales relacionada con la gestión de los RCD de grandes generadores</t>
  </si>
  <si>
    <t>Número de normas actualizadas/Número total de normas vigentes</t>
  </si>
  <si>
    <t>El valor está incorporado en las actividades de control y seguimiento de SCASP, por lo que no se discrimina</t>
  </si>
  <si>
    <t>SDA, SDHT, SDP, IDU</t>
  </si>
  <si>
    <t>https://uaespdc-my.sharepoint.com/:b:/g/personal/angelica_beltran_uaesp_gov_co/ERn9QhaXuUhMq9z6npJ5UOEB_d7_2LD4sWoLGZ8nHAmWcQ?e=Ic8UqJ</t>
  </si>
  <si>
    <t xml:space="preserve">Articulación con gestores que realicen aprovechamiento de RCD provenientes de grandes generadores.
Reporte Mesa de RCD. </t>
  </si>
  <si>
    <t xml:space="preserve">SDA/SCASP
2023: A junio de 2023 la Subdirección de Control Ambiental al Sector Público realizó  actuaciones técnicas de evaluación, control y seguimiento ambiental encaminadas a controlar el adecuado aprovechamiento de RCD provenientes de grandes generadores así: 
(RCD OBRAS Procesos de construcción de proyectos 1510 Actuaciones técnicas
Revisión: obras aplicativo 366/433 Plan Gestión 237/300 Pin aplicativo 434/268 Registro gestor 9/10
Visita: Control 299/300 Informe técnico 46/46 Sitios Disposición Final 30/25
Cierre Pin 61/26
Concepto técnico 20/15
Registro RESPEL 8/8
La realización de actuaciones técnicas permitieron controlar el aprovechamiento de 665.809,11 ton de RCD provenientes del proceso de construcción de proyectos de ciudad.
</t>
  </si>
  <si>
    <t>1 reporte</t>
  </si>
  <si>
    <t>Reporte de los RCD aprovechados provenientes de grandes generadores</t>
  </si>
  <si>
    <t>Controlar las toneladas de RCD provenientes de grandes generadores, propendiendo por su aprovechamiento</t>
  </si>
  <si>
    <t>El reporte de las metas intermedias de la actividad está en función de lo que se defina desde Secretaría Distrital de Ambiente en las metas de control y aprovechamiento de RCD provenientes de grandes generadores para cada año</t>
  </si>
  <si>
    <t>Toneladas de aprovechamiento de RCD provenientes de grandes generadores/Toneladas de RCD controladas</t>
  </si>
  <si>
    <t xml:space="preserve">El valor $4.225.000.000 corrresponde a lo programado para 12 años.
Desde las competencias de la SCASP, el grupo Proyectos Constructivos y Similares  realizó actividades de seguimiento y control a los RCD que se generan en el D.C., reportando a junio de 2023 el control del aprovechamiento de 665.809,11 ton Ton de RCD de las 1.502.200 toneladas programadas para la vigencia 2023, lo que corresponde a un cumplimiento del 44%.
</t>
  </si>
  <si>
    <t>https://uaespdc-my.sharepoint.com/:x:/g/personal/angelica_beltran_uaesp_gov_co/ETO-AUeZ6BdKqy3zaihTVSEBE-CszVDikPFn8Sj7bSPOOA?e=zIjubT</t>
  </si>
  <si>
    <t xml:space="preserve">Articulación con gestores que realicen aprovechamiento de RCD provenientes de grandes generadores de obras verticales.
Reporte Mesa de RCD. </t>
  </si>
  <si>
    <t>SDA/SCASP: No se cuenta con información discriminada de grandes generadores de obras verticales</t>
  </si>
  <si>
    <t>Reporte de los RCD aprovechados provenientes de grandes generadores de obras verticales</t>
  </si>
  <si>
    <t>Controlar las toneladas de RCD provenientes de grandes generadores de obras verticales, propendiendo por su aprovechamiento</t>
  </si>
  <si>
    <t>Proyecto 3. Infraestructura y logística para la gestión de RCD provenientes de proyectos de ciudad.</t>
  </si>
  <si>
    <t>El Distrito Capital generará acciones que propendan por el aprovechamiento y gestión apropiada de los RCD provenientes del proceso de construcción de proyectos de ciudad.</t>
  </si>
  <si>
    <t>Contar con herramientas que permitan gestionar los RCD provenientes de proyectos de Ciudad.</t>
  </si>
  <si>
    <t>Definición de lineamientos para la gestión de RCD provenientes de proyectos de ciudad, gestión de sitios, articulación con gestores de aprovechamiento de RCD.</t>
  </si>
  <si>
    <t xml:space="preserve">Aprovechamiento de RCD provenientes del proceso de construcción de proyectos de ciudad.
Reporte Mesa de RCD.  </t>
  </si>
  <si>
    <t>SDA - SCASP: A junio de 2023 la Subdirección de Control Ambiental al Sector Público realizó  actuaciones técnicas de evaluación, control y seguimiento ambiental encaminadas a controlar el adecuado aprovechamiento de RCD provenientes  del proceso de construcción de proyectos de ciudad así:
RCD INFRAESTRUCTURA:372 Actuaciones técnicas
POC Evaluación: Concepto técnico 13/6 Seguimiento o cierre 6/7 Sancionatorio 1/1
Check list 6/4 Requerimiento 13/4 Visita solicitud 9/6 Visita seguimiento13/8
EEP:Concepto técnico 3/3 Informe técnico 8/8 Visita control 173/195
PEI:Informe 6/7Punto crítico 14/7 visita 10/6
Revisión aplicativo 76/76 plan gestión 17/42
Cierre PIN 4/5
METRO POC EPP:765 Actuaciones técnicas
POC Evaluación: Concepto evaluación12/8 seguimiento o cierre13/8 sancionatorio 1/1 chek list 7/7 requerimiento50/19 Visita 5/5 seguimiento o cierre 5/8
EEP Informe técnico 47/47 Visita control 138/115 Concepto técnico 4/4
Cierre PIN 53/53
Puntos críticos 18/18
Revisión plan gestión80/80 pin aplicativo 322/322
PEI Visita 8/8 informe Técnico 2/2
La realización de actuaciones técnicas permitieron controlar el aprovechamiento de 731.909,21 ton de RCD provenientes de grandes generadores.</t>
  </si>
  <si>
    <t>Reporte de los RCD aprovechados provenientes del proceso de construcción de proyectos de ciudad</t>
  </si>
  <si>
    <t>Controlar las toneladas de RCD provenientes del proceso de construcción de proyectos de ciudad, propendiendo por su aprovechamiento</t>
  </si>
  <si>
    <t>El valor $4.225.000.000 corrresponde a lo programado para 12 años.
Desde las competencias de la SCASP, el grupo Infraestructura y megaobras realizó actividades de seguimiento y control a los RCD que se generan en el D.C., que permitieron controlar a junio de 2023 el aprovechamiento de  731.909,21 Ton de RCD de las  1.990,00 Ton de RCD programadas para la vigencia 2023 lo que corresponde a un cumplimiento del 37%.</t>
  </si>
  <si>
    <t>Proyecto 4. Investigación, desarrollo e innovación en la gestión de RCD.</t>
  </si>
  <si>
    <t>Propender, en el Distrito Capital, por el aumento en la demanda de productos y subproductos provenientes de la transformación de los RCD recuperados.</t>
  </si>
  <si>
    <t>Disminuir la cantidad de RCD que son gestionados en sitios de disposición final, mediante la generación de nuevas alternativas para su gestión y transformación.</t>
  </si>
  <si>
    <t>Caracterización de RCD en puntos críticos y sitios de arrojo clandestino, generación de normas técnicas para materiales provenientes de RCD recuperados, desarrollo de medios que faciliten la interacción entre actores de la cadena, conformación de redes de investigación, generación de incentivos al aprovechamiento de RCD</t>
  </si>
  <si>
    <r>
      <t xml:space="preserve">Caracterización de los RCD que se presentan en los puntos críticos y sitios de arrojo clandestino.
Reporte Subdirección de Aprovechamiento UAESP.
</t>
    </r>
    <r>
      <rPr>
        <b/>
        <sz val="8"/>
        <rFont val="Helvetica"/>
      </rPr>
      <t>Actividad año 1</t>
    </r>
  </si>
  <si>
    <t>1 estudio</t>
  </si>
  <si>
    <t>Estudio que contenga la caracterización de los RCD presentes en puntos críticos de la ciudad</t>
  </si>
  <si>
    <t>Realizar la caracterización de los RCD presentes en los puntos críticos y sitios de arrojo clandestino del Distrito.</t>
  </si>
  <si>
    <t xml:space="preserve">Número de caracterizaciones elaboradas / Número de caracterizaciones programadas </t>
  </si>
  <si>
    <t xml:space="preserve">Desarrollo de la bolsa de residuos y subproductos provenientes de RCD.
Reporte Mesa de RCD. </t>
  </si>
  <si>
    <t>SEGAE: Dado que el convenio con el Banco Interamericano de Desarrollo con el objeto de realizar Cooperación Técnica Regional No Reembolsable No. ATN/OC-19080-RG. Plataforma Colaborativa Regional para el Fortalecimiento de la Economía Circular de cara a la recuperación post COVID-19 y la mitigación del cambio climático; no se logro concretar su implementación, para este periodo de reporte no se cuenta con presupuesto para el desarrollo de software asociado a la bolsa de residuos y subproductos provenientes de RCD</t>
  </si>
  <si>
    <t>Desarrollo de un medio que de a conocer productos y subproductos provenientes de la gestión de RCD</t>
  </si>
  <si>
    <t>Entidades distritales, entidades nacionales, gestores, academia, industria</t>
  </si>
  <si>
    <t xml:space="preserve">Destinación de recursos para el desarrollo del software asociado a la bolsa de residuos y subproductos provenientes de RCD </t>
  </si>
  <si>
    <t>Definición de fuentes de financiación en el próximo plan de desarrollo</t>
  </si>
  <si>
    <t>Desarrollar un medio que de a conocer productos y subproductos provenientes de la gestión de RCD, con el fin de garantizar la inclusión de estos en nuevos ciclos productivos</t>
  </si>
  <si>
    <t>Número de medios implementados / Número de medios programados</t>
  </si>
  <si>
    <t>Desarrollo de la bolsa de residuos y subproductos provenientes de RCD.
Reporte Subdirección de Aprovechamiento UAESP.</t>
  </si>
  <si>
    <t>Estrategias de investigación para identificar otras formas de realizar tratamiento de RCD que no tengan una cadena definida.
Reporte Subdirección de Aprovechamiento UAESP.</t>
  </si>
  <si>
    <t>Estudio que identifique otras formas de realizar tratamiento de RCD que no tengan una cadena definida</t>
  </si>
  <si>
    <t>Elaborar un estudio en el que se identifiquen posibles formas de realizar tratamiento o gestión de RCD que no tienen una cadena definida para tal fin.</t>
  </si>
  <si>
    <t xml:space="preserve">Número de documentos técnicos elaborados / Número de documentos técnicos programados </t>
  </si>
  <si>
    <t>IDU, SDA, SDHT, UAESP</t>
  </si>
  <si>
    <t>Conformación de redes de conocimiento, investigación y generación de valor asociadas a los materiales potencialmente aprovechables.
Reporte Subdirección de Aprovechamiento UAESP.</t>
  </si>
  <si>
    <t>Desarrollo de un medio que facilite la interacción de los diferentes actores de la cadena de valor de los RCD</t>
  </si>
  <si>
    <t>Contar con un medio que facilite la interacción de los diferentes actores de la cadena de valor de los RCD.</t>
  </si>
  <si>
    <r>
      <t xml:space="preserve">Generación de incentivos relacionados con la gestión de RCD.
Reporte Subdirección de Aprovechamiento UAESP.
</t>
    </r>
    <r>
      <rPr>
        <b/>
        <sz val="8"/>
        <rFont val="Helvetica"/>
      </rPr>
      <t>Actividad año 2.</t>
    </r>
  </si>
  <si>
    <t>Documento técnico que contenga los incentivos relacionados con la gestión de RCD</t>
  </si>
  <si>
    <t>2 años</t>
  </si>
  <si>
    <t>Elaborar un documento técnico en el que se analicen las diferentes opciones y su pertinencia, para incentivar la gestión de RCD en los diferentes actores de la cadena</t>
  </si>
  <si>
    <t>Número de documentos técnicos elaborados / Número de documentos técnicos programados</t>
  </si>
  <si>
    <t>UAESP, SDA, SDHT</t>
  </si>
  <si>
    <t>PROGRAMA  GESTIÓN DE RESIDUOS SÓLIDOS EN EL ÁREA RURAL</t>
  </si>
  <si>
    <t>Proyecto 1. Gestión diferenciada para residuos sólidos en la ruralidad distrital</t>
  </si>
  <si>
    <t>Atención de la ruralidad mediante servicio público de aseo y esquemas diferenciales para la disminución de los impactos ambientales negativos por prácticas inadecuadas de manejo de residuos: quema, enterramiento y arrojo de residuos en cuerpos de agua</t>
  </si>
  <si>
    <t>Garantizar alternativas diferenciales para la gestión integral de residuos sólidos en zonas donde no sea viable técnicamente la prestación del servicio público</t>
  </si>
  <si>
    <t xml:space="preserve">Documento que contenga el diagnóstico de las zonas rurales en cuanto al manejo de residuos sólidos, equipamientos e infraestructura rural y estado de las vías. 
Documento que contenga la caracterización de residuos sólidos en zonas rurales
Piloto de manejo insitu de residuos sólidos orgánicos e inorgánicos. 
Descripción de los productos esperados del proyecto. Por ejemplo las obras, estudios y capacitaciones terminadas. 
</t>
  </si>
  <si>
    <t xml:space="preserve">Realizar una caracterización de los residuos sólidos que se producen en las zonas rurales del Distrito Capital.
Reporte Subdirección de Recolección Barrido y Limpieza -UAESP. </t>
  </si>
  <si>
    <t>1 Un documento técnico de caracterización en la fuente</t>
  </si>
  <si>
    <t>En 2021 y se replicará en 2028 para efectos de actualización del documento</t>
  </si>
  <si>
    <t>Area rural y de expansión del Distrito Capital</t>
  </si>
  <si>
    <t>Habitantes rurales y la administración del Distrito</t>
  </si>
  <si>
    <t>Depender de la metodologia definida por la consultoria.</t>
  </si>
  <si>
    <t>Dos documentos que contengan la caracterización de residuos sólidos en la zona rural de Bogotá.</t>
  </si>
  <si>
    <t xml:space="preserve">1 Un documento técnico de caracterización en la fuente </t>
  </si>
  <si>
    <t>Implementar un piloto de manejo integral de residuos sólidos provenientes de las zonas rurales.
Reporte Subdirección de Aprovechamiento UAESP.</t>
  </si>
  <si>
    <t xml:space="preserve">Se continua con el proceso de reactivación del proceso piloto de tratamiento y  valorización de residuos orgánicos de mochuelo bajo operado por la Asociación de recicladores de oficio SINEAMBORE, en este marco se elaboraron los documentos precontractuales del proceso, los cuales se radicaron la segunda semana del mes de junio a la subdirección de asuntos legales para su revisión.
</t>
  </si>
  <si>
    <t>Un piloto para el manejo integral diferencial en cada zona rural priorizada por el diagnóstico</t>
  </si>
  <si>
    <t>un piloto implementado, en cada localidad con ruralidad, priorizada por el diagnóstico</t>
  </si>
  <si>
    <t>2023-2032</t>
  </si>
  <si>
    <t>Habitantes rurales y la administració del Distrito</t>
  </si>
  <si>
    <t>Informe que contenga lo relativo a los pilotos implementados en zonas priorizadas</t>
  </si>
  <si>
    <t>Dificultades para alcanzar acuerdos con la organización de recicladores que opera la planta de Mochuelo bajo.</t>
  </si>
  <si>
    <t>Revisión propuesta reactivación del proceso piloto de tratamiento y  valorización de residuos orgánicos de mochuelo bajo</t>
  </si>
  <si>
    <t>Proyectos piloto en lo rural priorizados y ejecutados de manera diferencial</t>
  </si>
  <si>
    <t>Un piloto para el manejo integral diferencial en cada zona rural priorizada por el diagnostico</t>
  </si>
  <si>
    <t>https://uaespdc-my.sharepoint.com/:b:/g/personal/leidy_cruz_uaesp_gov_co/EUh3X0d8LgJBmC_DSqgEDd0B8q18bd7pzT9YY-SSYzdcKA?e=SFjAdO</t>
  </si>
  <si>
    <t xml:space="preserve">Seguimiento y monitoreo del piloto de manejo integral de residuos sólidos en zona rural.
Reporte Subdirección de Recolección Barrido y Limpieza -UAESP. </t>
  </si>
  <si>
    <t>Se realiza seguimiento a la prestación del servicio público de aseo en el componente de residuos no aprovechables y las acciones de gestión social con la comunidad.</t>
  </si>
  <si>
    <t>Un documento de seguimiento y monitoreo</t>
  </si>
  <si>
    <t>un piloto monitoreado en cada localidad con ruralidad priorizada</t>
  </si>
  <si>
    <t>Habitantes rurales del Distrito</t>
  </si>
  <si>
    <t>Informes presentados por la consultora externa y visitas de verificación en campo</t>
  </si>
  <si>
    <t>Se han identificado dificultades de residuos diferentes a ordinarios como especiales, RCD y peligrosos que no son competencia del servicio público de aseo. Ausencia de infraestructuras que permitan gestionar de manera diferenciada residuos orgánicos.</t>
  </si>
  <si>
    <t>Se viene elaborando seguimiento mensual de la prestación del servicio público en el componente de no aprovechables.</t>
  </si>
  <si>
    <t>proyectos pilotos en lo rural monitoreados</t>
  </si>
  <si>
    <t>https://uaespdc-my.sharepoint.com/:f:/g/personal/diana_alfonso_uaesp_gov_co/EtjnfikL5fVBqOKqyal2ug4B66DdmEZRfq6lg-ZF2Wy-Eg?e=vqafhj</t>
  </si>
  <si>
    <t>Seguimiento y monitoreo del piloto de manejo integral de residuos sólidos en zona rural.
Reporte Subdirección de Aprovechamiento UAESP.</t>
  </si>
  <si>
    <t xml:space="preserve">Como se mencionó en la actividad de implementación, se continua con el proceso de reactivación del proceso piloto de tratamiento y  valorización de residuos orgánicos de mochuelo bajo operado por la Asociación de recicladores de oficio SINEAMBORE, en este marco se elaboraron los documentos precontractuales del proceso, los cuales se radicaron la segunda semana del mes de junio a la subdirección de asuntos legales para su revisión.
</t>
  </si>
  <si>
    <t>Proyecto 2. Ruralidad y necesidades en materia de estratificación</t>
  </si>
  <si>
    <t>Adecuada estratificación acorde a las normas nacionales y distritales que regulan el tema</t>
  </si>
  <si>
    <t>Propender por la articulación de las entidades competentes en materia de estratificación en zonas rurales</t>
  </si>
  <si>
    <t>un documento que contenga un plan de trabajo de la mesa técnica, Un documento que contenga la estratificación en area rural</t>
  </si>
  <si>
    <t xml:space="preserve">Propiciar y consolidar una mesa de trabajo interinstitucional en donde se definan las competencias, productos, tiempos relativos.
Reporte Subdirección de Recolección Barrido y Limpieza -UAESP. </t>
  </si>
  <si>
    <t>El 11 de abril de 2023, se realiza mesa de trabajo interno para estructurar documento de estratificación para presentar en mesa de trabajo con la SDP. El 24 de abril de 2023, se realiza la primera mesa de trabajo con la SDP para presentar necesidades de estratificación. El 8 de junio de 2023 se realizó mesa de trabajo donde se concertó el alcance del producto entregado por parte de esta entidad a la SDP como responsables de la estratificación en el D.C</t>
  </si>
  <si>
    <t>1 mesas técnicas al año</t>
  </si>
  <si>
    <t>una mesa técnicas al año</t>
  </si>
  <si>
    <t>Habitantes rurales y entidades del Distrito Capital</t>
  </si>
  <si>
    <t>Actas o Memorias de Reunion</t>
  </si>
  <si>
    <t>No se identificaron dificultades</t>
  </si>
  <si>
    <t>1 mesa técnicas al año</t>
  </si>
  <si>
    <t>UAESP, Catastro Distrital, Secretaría Distrital de Planeación y alcaldías Locales</t>
  </si>
  <si>
    <t>https://uaespdc-my.sharepoint.com/:f:/g/personal/diana_alfonso_uaesp_gov_co/EqXVD2EGsNhJsjBtcTSQ4z0BkNKQNB-MenJCO3shyzN31g?e=9lQGXU</t>
  </si>
  <si>
    <t xml:space="preserve">Documento técnico compilatorio que identifique las necesidades en materia de estratificación de acuerdo con la metodología para tal fin en áreas rurales.
Reporte Subdirección de Recolección Barrido y Limpieza -UAESP. </t>
  </si>
  <si>
    <t>Se construye el documento técnico que identifica necesidades de estratificación en área rural.</t>
  </si>
  <si>
    <t>un documento</t>
  </si>
  <si>
    <t>Presentar las novedades y necesidades de estratificación</t>
  </si>
  <si>
    <t>Un documento técnico</t>
  </si>
  <si>
    <t>https://uaespdc-my.sharepoint.com/:f:/g/personal/diana_alfonso_uaesp_gov_co/Emy_NNiejBFEsDOOedf73kwBZoGsVT2usdfuVoTSrwyQkA?e=RxpoSI</t>
  </si>
  <si>
    <t>Proyecto 3. Incorporación paulatina de actividades complementarias en la ruralidad</t>
  </si>
  <si>
    <t>Percepción positiva en la prestación del servicio público de aseo en las áreas rurales como medida de saneamiento básico que mejora las condiciones de vida</t>
  </si>
  <si>
    <t>Mejorar la calidad de prestación del servicio público de aseo en las áreas donde se determine su viabilidad</t>
  </si>
  <si>
    <t>Un documento que contenga la siguiente información: Diagnóstico de las características físicas y socioeconómicas (catastro de ususarios rurales), para determinar necesidades de prestación de servicio para actividades complementarias diferentes a R y T, Diagnóstico participativo con cartografía social que determine las necesidades de la prestación de servicio para actividades complementarias diferentes a R y T, inventario de zonas rurales priorizadas que podrían ser atendidas por el servicio público de aseo en actividades complementarias de acuerdo a parámetros de planificación.</t>
  </si>
  <si>
    <t xml:space="preserve">Ejecutar las actividades complementarias de forma diferencial y priorizada por las comunidades rurales según el diagnostico.
Reporte Subdirección de Recolección Barrido y Limpieza -UAESP. </t>
  </si>
  <si>
    <r>
      <t xml:space="preserve">Se incluyó en el proyecto de actualización de linea base el barrio San Luis en la localidad de Chapinero para ser atendida a través de la actividad de barrido.
Adicionalmente, se realizaron </t>
    </r>
    <r>
      <rPr>
        <b/>
        <sz val="8"/>
        <color theme="1"/>
        <rFont val="Helvetica"/>
      </rPr>
      <t>cinco (5)</t>
    </r>
    <r>
      <rPr>
        <sz val="8"/>
        <color theme="1"/>
        <rFont val="Helvetica"/>
      </rPr>
      <t xml:space="preserve"> sensibilizaciones en las zonas rurales de la ciudad con el fin de dar a conocer las actividades complementarias de forma diferencial y priorizada por las comunidades rurales.</t>
    </r>
  </si>
  <si>
    <t>Actividaes complementarias priorizadas deacuerdo con diagnóstico</t>
  </si>
  <si>
    <t>Actividaes complementarias Ejecutadas según el diagnóstico</t>
  </si>
  <si>
    <t xml:space="preserve">Informes presentados por la consultora externa donde se incluye las necesidades de actividades complementarias en las zonas priorizadas  </t>
  </si>
  <si>
    <t>La remuneración de la actividad de barrido de acuerdo con la metodología tarifaria vigente requiere que los km barridos sean trasladados a todos los suscriptores del Distrito. Esta situación hace que los usuraios del area rural tengan que pagar en igual proporción todas los km atendiodos en la Bogota Urbana. por esta razón solo se inlcuye barrido en la localidad de San Luis ya que si bien es rural tiene un comportamiento urbanistico de desarrollo urbano.</t>
  </si>
  <si>
    <t>Solo incluir San Luis para extender barrido en áreas rurales para no generar impacto tarifario en las otras zonas rurales del Distrito.</t>
  </si>
  <si>
    <t>prestación del servicio de aseo con actividades complementarias en zonas rurales identificadas</t>
  </si>
  <si>
    <t xml:space="preserve">Actividades complementarias priorizadas de acuerdo con diagnóstico </t>
  </si>
  <si>
    <t>https://www.uaesp.gov.co/content/pgris</t>
  </si>
  <si>
    <t>https://uaespdc-my.sharepoint.com/:f:/g/personal/diana_alfonso_uaesp_gov_co/ErSKI4Ig2JtDtb-xwnGFGtMBYQXKp5eFZ-59sxpOQcCyBg?e=FgbCMq</t>
  </si>
  <si>
    <t>PROGRAMA GESTIÓN DE RIESGOS</t>
  </si>
  <si>
    <t>Proyecto 1. Estrategias para el aumento del conocimiento del riesgo en los escenarios asociados a la gestión integral de residuos sólidos en el Distrito.</t>
  </si>
  <si>
    <t>El Distrito Capital fortalecerá el conocimiento de los riesgos asociados a la gestión integral de residuos sólidos</t>
  </si>
  <si>
    <t>Elaborar estudios que permitan aumentar el conocimiento de los riesgos asociados a la gestión integral de residuos sólidos</t>
  </si>
  <si>
    <t>Documento compilatorio de escenarios de riesgo asociados a la gestión integral de residuos sólidos, documento de articulación de las estrategias institucionales de respuesta.</t>
  </si>
  <si>
    <t xml:space="preserve">Identificar, priorizar y caracterizar escenarios de riesgo asociados a la gestión integral de residuos sólidos por localidad.
Reporte Subdirección de Disposición Final - UAESP. 
</t>
  </si>
  <si>
    <t>Durante el primer semestre de la vigencia 2023 se realizaron  reuniones en conjunto con IDIGER el en las cuales se está abordando en mesa de trabajo de escenario de riesgos "Grandes Operaciones Relleno Sanitario Doña Juana" para la caracterización de los riesgos identificados para la Localidad Ciudad Bolívar</t>
  </si>
  <si>
    <t>Documento técnico que compile los escenarios de riesgo asociados a residuos sólidos identificados y priorizados</t>
  </si>
  <si>
    <t>Comunidad, prestadores, administración, Consejo Local de Gestión del Riesgo y Cambio Climático -CLGRCC-.</t>
  </si>
  <si>
    <t>Revisión documental, Visitas de campo</t>
  </si>
  <si>
    <t>Contar con un documento técnico que compile la Identificación, priorización y caracterización de los escenarios de riesgo asociados a la gestión integral de residuos sólidos, por Localidad.</t>
  </si>
  <si>
    <t>Documento técnico que compile los escenarios de riesgos asociados a residuos sólidos identificados y priorizados</t>
  </si>
  <si>
    <t xml:space="preserve">No se presenta ejecución financiera para la ejecución de esta actividad. </t>
  </si>
  <si>
    <t>UAESP, Prestadores del servicio de aseo, alcaldías Locales</t>
  </si>
  <si>
    <t>https://uaespdc-my.sharepoint.com/:f:/g/personal/carlos_borda_uaesp_gov_co/EtGx_uSDyVpMheLizu6EGIoBQZIYQDydu5CoKi6QTazqrg?e=Ke4gix</t>
  </si>
  <si>
    <t>Identificar, priorizar y caracterizar escenarios de riesgo asociados a la gestión integral de residuos sólidos por localidad.
Reporte Subdirección de Aprovechamiento UAESP</t>
  </si>
  <si>
    <t>En el periodo de reporte no se presenta avance en esta actividad, actualmente la Subdirección de Aprovechamiento se encuentra en la consolidando el inventario de ECA y bodegas privadas de reciclaje, el cual se tomará como insumo dentro del documento de escenarios de riesgo.</t>
  </si>
  <si>
    <t>Durante el primer semestre no se alcanza a consolidar el inventario de ECA y bodegas privadas de reciclaje. como insumo dentro del documento de escenarios de riesgo.</t>
  </si>
  <si>
    <t>Para el segundo semestre se espera consolidar la información necesaria para complementar el documento de escenarios de riesgo.</t>
  </si>
  <si>
    <t xml:space="preserve">Identificar, priorizar y caracterizar escenarios de riesgo asociados a la gestión integral de residuos sólidos por localidad.
Reporte Subdirección de Recolección, Barrido y Limpieza UAESP. </t>
  </si>
  <si>
    <t>Durante el periodo de enero a junio de 2023 se llevaron a cabo ejercicios de identificación de riesgos de desastres asociados con la gestión integral de residuos sólidos, con el fin de alimentar la batería de escenarios ya previamente identificados y calificados (16).  Lo anterior con el objetivo de evaluar la aplicabilidad de estos y la pertinencia de adelantar o no el proceso de análisis de riesgo.  
De esta manera en reuniones internas como reposa en los soportes del periodo de reporte se revisaron 2 escenarios de riesgo (cambio climático y actividad de la construcción) no siendo incluidos dado que no son aplicables desde la perspectiva del alcance del esquema actual de prestación del servicio público de aseo y normatividad aplicable, adicional a que su ámbito de aplicación ya se encuentra cubierto desde otras políticas públicas y de gestión de riesgo.  
De otra parte, con el ojetivo de ampliar mas dicha batería de escenarios, desde la labor que desempeña cada colaborador de la Subdirección de RBL, se estructuró y aplicó un instrumento de encuesta, cuyos resultados serán objeto de estudio y evaluación en el segundo semestre de la vigencia 2023. Todo lo anterior corresponden a actividades insumo cuyos resultados, de ser el caso, se verán reflejados en la actualización del DOCUMENTO IDENTIFICACIÓN DE
ESCENARIOS DE RIESGOS ASOCIADOS A LA GESTIÓN INTEGRAL DE RESIDUOS SÓLIDOS - PROGRAMA DE GESTIÓN DE RIESGOS que se ha venido consolidando en cumplimiento de las actividades propuestas.</t>
  </si>
  <si>
    <t>Revisión documental, aplicación de instrumentos metodológicos, visitas de campo</t>
  </si>
  <si>
    <t xml:space="preserve">Durante el periodo de enero a junio de 2023, no se visualizaron dificultades en la ejecución de las actividades reportadas. </t>
  </si>
  <si>
    <t>https://uaespdc-my.sharepoint.com/:f:/g/personal/diana_alfonso_uaesp_gov_co/EirwZchFVlZLgZ505se_VQABmjlbpeIl05UvKb-MxCZaFw?e=nEwxc1</t>
  </si>
  <si>
    <t>https://uaespdc-my.sharepoint.com/:f:/g/personal/diana_alfonso_uaesp_gov_co/EjcZcTDn3GNLqG5-dyEe1owB95ibm09g1mtzhW01a86PcA?e=RtHo5R</t>
  </si>
  <si>
    <t xml:space="preserve">Realizar la construcción conjunta de un documento propuesta entre las entidades que articule las estrategias institucionales de respuesta frente a la posible materialización de emergencias.
Reporte Subdirección de Disposición Final - UAESP. </t>
  </si>
  <si>
    <t>Durante el primer semestre de la vigencia 2023 se realizaron  reuniones en conjunto con IDIGER y entidades Distritales bajo el desarrollo de la mesa de trabajo en el marco del Plan de Gestión de Risgos y Cambio Climático de Ciudad Bolívar.</t>
  </si>
  <si>
    <t>Documento técnico que contenga la articulación de estrategias institucionales de respuesta frente a la posible materialización de emergencias</t>
  </si>
  <si>
    <t>Comunidad, prestadores, administración, CLGRCC</t>
  </si>
  <si>
    <t>Contar con un documento técnico en el que se defina la articulación de estrategias institucionales de respuesta frente a la posible materialización de emergencias.</t>
  </si>
  <si>
    <t>Documento técnico que contenga la articulación de estrategias institucionales de respuesta frente a la posible materializacion de emergencias</t>
  </si>
  <si>
    <t>UAESP, Prestadores del servicio de aseo, alcaldías Locales, Bomberos, Defensa Civil</t>
  </si>
  <si>
    <t>https://uaespdc-my.sharepoint.com/:f:/g/personal/carlos_borda_uaesp_gov_co/Em0NRJYRifpPuRNAILPS6lcBE_p73xz1-Pf2tIJw-m1rqA?e=CA8Mfw</t>
  </si>
  <si>
    <t>Realizar la construcción conjunta de un documento propuesta entre las entidades que articule las estrategias institucionales de respuesta frente a la posible materialización de emergencias.
Reporte Subdirección de Aprovechamiento UAESP</t>
  </si>
  <si>
    <t>En el periodo de reporte no se presenta avance en esta actividad, actualmente la Subdirección de Aprovechamiento se encuentra en la consolidando el inventario de ECA y bodegas privadas de reciclaje, el cual se tomará como insumo dentro del documento de articulación de estrategias de respuesta.</t>
  </si>
  <si>
    <t>Durante el primer semestre no se alcanza a consolidar el inventario de ECA y bodegas privadas de reciclaje. como insumo dentro del documento de estrategias de respuesta.</t>
  </si>
  <si>
    <t>Para el segundo semestre se espera consolidar la información necesaria para complementar el documento de estrategias de respuesta.</t>
  </si>
  <si>
    <t xml:space="preserve">Realizar la construcción conjunta de un documento propuesta entre las entidades que articule las estrategias institucionales de respuesta frente a la posible materialización de emergencias.
Reporte Subdirección de Recolección, Barrido y Limpieza UAESP. </t>
  </si>
  <si>
    <t>Durante el periodo de enero a junio de 2023,  y de acuerdo con los objetivos propuestos para la vigencia, se participó en procesos de revisión dentro del marco de la actualización del Plan Distrital de Gestión del Riesgo de Desastres,  la Estrategia Distrital de Respuesta a Emergencias que se encuentra planeando y liderando el IDIGER. Es así que desde la UAESP, como entidad participante en las Mesas de Conocimiento y Reducción del Riesgo y Manejo de Emergencias del Distrito, se acudió a las actividades convocadas , las cuales han apuntado a articular las estrategias interinstitucionales de respuesta, para diferentes escenarios de riesgo a nivel distrital.  Como soporte se ha ido consolidando la matriz de actividades "Concertación 2023".
Así mismo, durante el periodo de reporte, se propuso iniciar el trámite de formulación del "Procedimiento para la atención de eventos de emergencia asociados con la gestión integral de residuos sólidos – Subdirección de Recolección, Barrido y Limpieza", donde se presentaron avances durante el periodo de resporte
 Todo lo anterior corresponde a actividades insumo cuyos resultados, de ser el caso, se verán reflejados en la actualización del DOCUMENTO TÉCNICO DE MEDIDAS DE ACTUACIÓN Y DE REDUCCIÓN DE RIESGOS IDENTIFICADOS ASOCIADOS CON LA GESTIÓN INTEGRAL DE RESIDUOS SÓLIDOS, sección 1.</t>
  </si>
  <si>
    <t xml:space="preserve">https://uaespdc-my.sharepoint.com/:f:/g/personal/diana_alfonso_uaesp_gov_co/EirwZchFVlZLgZ505se_VQABmjlbpeIl05UvKb-MxCZaFw?e=FxQoPB
</t>
  </si>
  <si>
    <t>https://uaespdc-my.sharepoint.com/:f:/g/personal/diana_alfonso_uaesp_gov_co/EutSQ6z4xc1NhEBJC_oRSWMBvphI0sXwpoeCroBu6i4q9A?e=SGqtN3</t>
  </si>
  <si>
    <t>https://uaespdc-my.sharepoint.com/:x:/r/personal/diana_alfonso_uaesp_gov_co/_layouts/15/Doc.aspx?sourcedoc=%7B32AE4A34-9F0D-4F15-8CEC-EBFD481B6755%7D&amp;file=Concertacion_I_2023.xlsx&amp;action=default&amp;mobileredirect=true</t>
  </si>
  <si>
    <t>Proyecto 2. Estrategias interinstitucionales para la reducción del riesgo relacionado con la gestión integral de residuos sólidos.</t>
  </si>
  <si>
    <t>El Distrito Capital generará acciones enfocadas a la reducción de los riesgos asociados a la gestión integral de residuos sólidos</t>
  </si>
  <si>
    <t>Elaborar e implementar estrategias que permitan mejorar la reducción de los riesgos asociados a la gestión integral de residuos sólidos</t>
  </si>
  <si>
    <t>Documento con las medidas para la reducción de los riesgos asociados, implementación de medidas de reducción del riesgo.</t>
  </si>
  <si>
    <t xml:space="preserve">Realizar un documento técnico que defina las medidas de reducción (intervención prospectiva e intervención correctiva) del riesgo para el servicio público de aseo, partiendo de los escenarios previamente identificados.
Reporte Subdirección de Disposición Final - UAESP. 
</t>
  </si>
  <si>
    <t>Durante el primer semestre de la vigencia 2023 se realizaron  reuniones en conjunto con el Concesionario prestador del servicio de disposición final al interior del PIDJ, Concesionario Biogás y la interventoría con el objetivo de revisar las medidas de reducción en marco de la mesa de trabajo de escenario de riesgos "Grandes Operaciones Relleno Sanitario Doña Juana" para la caracterización de los riesgos identificados para la Localidad Ciudad Bolívar</t>
  </si>
  <si>
    <t>Documento técnico que defina medidas de reducción del riesgo</t>
  </si>
  <si>
    <t>Documento técnico que defina medidas de reducción del riesgo Documento de soporte, actas de reuniones, estudios previos, PGRD</t>
  </si>
  <si>
    <t>UAESP, Prestadores del servicio de aseo, Alcaldías Locales</t>
  </si>
  <si>
    <t>https://uaespdc-my.sharepoint.com/:f:/g/personal/carlos_borda_uaesp_gov_co/EhdAgcJLuQlJlSWtWcXZQLIBN6WSy1CmnW-uLB5Sqhe75w?e=NaYyLK</t>
  </si>
  <si>
    <t xml:space="preserve">Realizar un documento técnico que defina las medidas de reducción (intervención prospectiva e intervención correctiva) del riesgo para el servicio público de aseo, partiendo de los escenarios previamente identificados.
Reporte Subdirección de Aprovechamiento UAESP
</t>
  </si>
  <si>
    <r>
      <t xml:space="preserve">Durante el primer semestre de 2023 no se adelantan actividades en este aspecto, es importante indicar que para el componente de la actividad de aprovechamiento en el marco del servicio público de aseo, actualmente no se cuentan con concesiones; en virtud de la libre competencia y otros aspectos legales.
Por esta razón, dicha actividad es desarrollada por organizaciones de recicladores en proceso de formalización, quienes deben dar cumplimiento a los requerimientos del Decreto 596 de 2016 </t>
    </r>
    <r>
      <rPr>
        <i/>
        <sz val="8"/>
        <color rgb="FF000000"/>
        <rFont val="Helvetica"/>
      </rPr>
      <t xml:space="preserve">(ARTÍCULO 2.3.2.2.2.9.86. Requisitos mínimos para las estaciones de clasificación y aprovechamiento (ECA). Contar con un sistema de prevención y control de incendios) </t>
    </r>
    <r>
      <rPr>
        <sz val="8"/>
        <color rgb="FF000000"/>
        <rFont val="Helvetica"/>
      </rPr>
      <t>y la Ley 1801 de 2016</t>
    </r>
    <r>
      <rPr>
        <i/>
        <sz val="8"/>
        <color rgb="FF000000"/>
        <rFont val="Helvetica"/>
      </rPr>
      <t xml:space="preserve"> (artículo 87. Las condiciones de seguridad, sanitarias y ambientales determinadas en el
régimen de policía). </t>
    </r>
    <r>
      <rPr>
        <sz val="8"/>
        <color rgb="FF000000"/>
        <rFont val="Helvetica"/>
      </rPr>
      <t>Elementos que son objeto de control y vigilancia por parte de las Autoridades Locales.</t>
    </r>
  </si>
  <si>
    <t xml:space="preserve">Realizar un documento técnico que defina las medidas de reducción (intervención prospectiva e intervención correctiva) del riesgo para el servicio público de aseo, partiendo de los escenarios previamente identificados.
Reporte Subdirección de Recolección, Barrido y Limpieza UAESP. </t>
  </si>
  <si>
    <t>El DOCUMENTO TÉCNICO DE MEDIDAS DE ACTUACIÓN Y DE REDUCCIÓN DE RIESGOS IDENTIFICADOS ASOCIADOS CON LA GESTIÓN INTEGRAL DE RESIDUOS SÓLIDOS, sección 2, fue entregado en la vigencia 2022.  Cualquier información insumo que se genere en el marco de las actividades que se desarrollen en el proceso de implementación (Proyecto 2 Actividad 2), de aplicar, serán actualizadas en el documento descrito.</t>
  </si>
  <si>
    <t>Documento de soporte, actas de reuniones, estudios previos, PGRD de prestadores del servicio</t>
  </si>
  <si>
    <t xml:space="preserve">Implementación de medidas de reducción del riesgo para el servicio público de aseo, partiendo de los escenarios previamente identificados.
Reporte Subdirección de Disposición Final - UAESP. </t>
  </si>
  <si>
    <t>Se realizó reunión de seguimiento entre Concesionarios CGR DJ, Biogás Colombia, UAESP e IDIGER, en el mes de junio de 2023 para validación documental de las fichas donde se establecen las medidas de reducción en el marco de escenario riesgos de desastres, en particular escenario de grandes operaciones.</t>
  </si>
  <si>
    <t>Medidas de reducción del riesgo implementadas</t>
  </si>
  <si>
    <t>7 años</t>
  </si>
  <si>
    <t>Implementar la totalidad de las medidas de reducción del riesgo identificadas para el servicio público de aseo</t>
  </si>
  <si>
    <t>https://uaespdc-my.sharepoint.com/:f:/g/personal/carlos_borda_uaesp_gov_co/ErViIUkhx1RJmGemn4mXz5sB-fQveRrfbGKWuNY4s13pRw?e=c3YmjX</t>
  </si>
  <si>
    <t>Implementación de medidas de reducción del riesgo para el servicio público de aseo, partiendo de los escenarios previamente identificados.
Reporte Subdirección de Aprovechamiento UAESP</t>
  </si>
  <si>
    <r>
      <t xml:space="preserve">Durante el primer semestre de 2023 no se adelantan actividades en este aspecto, es importante indicar que para el componente de la actividad de aprovechamiento en el marco del servicio público de aseo, actualmente no se cuentan con concesiones; en virtud de la libre competencia y otros aspectos legales.
Por esta razón, dicha actividad es desarrollada por organizaciones de recicladores en proceso de formalización, quienes deben dar cumplimiento a los requerimientos del Decreto 596 de 2016 </t>
    </r>
    <r>
      <rPr>
        <i/>
        <sz val="8"/>
        <color rgb="FF000000"/>
        <rFont val="Helvetica"/>
      </rPr>
      <t xml:space="preserve">(ARTÍCULO 2.3.2.2.2.9.86. Requisitos mínimos para las estaciones de clasificación y aprovechamiento (ECA). Contar con un sistema de prevención y control de incendios) </t>
    </r>
    <r>
      <rPr>
        <sz val="8"/>
        <color rgb="FF000000"/>
        <rFont val="Helvetica"/>
      </rPr>
      <t>y la Ley 1801 de 2016</t>
    </r>
    <r>
      <rPr>
        <i/>
        <sz val="8"/>
        <color rgb="FF000000"/>
        <rFont val="Helvetica"/>
      </rPr>
      <t xml:space="preserve"> (artículo 87. Las condiciones de seguridad, sanitarias y ambientales determinadas en el régimen de policía). </t>
    </r>
    <r>
      <rPr>
        <sz val="8"/>
        <color rgb="FF000000"/>
        <rFont val="Helvetica"/>
      </rPr>
      <t>Elementos que son objeto de control y vigilancia por parte de las Autoridades Locales.</t>
    </r>
  </si>
  <si>
    <t xml:space="preserve">Implementación de medidas de reducción del riesgo para el servicio público de aseo, partiendo de los escenarios previamente identificados.
Reporte Subdirección de Recolección, Barrido y Limpieza UAESP. </t>
  </si>
  <si>
    <t>Durante el periodo de enero a junio de 2023,  y de acuerdo con los objetivos propuestos para la vigencia, se participó en procesos de revisión dentro del marco de la actualización del Plan Distrital de Gestión del Riesgo de Desastres, particularmente para el Objetivo 2, que se encuentra  liderando el IDIGER. Es así que desde la UAESP, como entidad participante en las Mesas de Conocimiento y Reducción del Riesgo y Manejo de Emergencias del Distrito, se acudió a las actividades convocadas, las cuales han apuntado a articular las estrategias interinstitucionales de respuesta, para diferentes escenarios de riesgo a nivel distrital.  Como soporte se ha ido consolidando la matriz de actividades "Concertación 2023".
Así mismo durante el periodo de reporte, se construyeron documentos insumo, como la Matriz de individualización de medidas de reducción (correctiva y prospectiva) la cual permite la consolidación de las labores de diagnóstico de estado de implementación de medidas de reducción propuestas en 2022.</t>
  </si>
  <si>
    <t>https://uaespdc-my.sharepoint.com/:f:/g/personal/diana_alfonso_uaesp_gov_co/EirwZchFVlZLgZ505se_VQABmjlbpeIl05UvKb-MxCZaFw?e=6DRDV8</t>
  </si>
  <si>
    <t>https://uaespdc-my.sharepoint.com/:f:/g/personal/diana_alfonso_uaesp_gov_co/ElzsQl0kSzlBkoLyp68I9AwBDB1TcJnyJMx8vOhs5JMITA?e=iW0bbO</t>
  </si>
  <si>
    <t>Proyecto 3. Estrategias interinstitucionales para el manejo de posibles emergencias relacionadas o que afecten a la gestión integral de residuos sólidos.</t>
  </si>
  <si>
    <t>El Distrito Capital generará acciones enfocadas al manejo de los riesgos asociados a la gestión integral de residuos sólidos</t>
  </si>
  <si>
    <t>Desarrollar documentos enfocados al manejo de los riesgos asociados a la gestión integral de residuos sólidos</t>
  </si>
  <si>
    <t>Documento con las optimización de la capacidad de respuesta a la posibles emergencias, elaboración de batería de indicadores de gestión, articulación de los Planes de Gestión del Riesgo de Desastres de las Entidades Públicas y Privadas (PGRDEPP) de los prestadores del servicio público de aseo.</t>
  </si>
  <si>
    <r>
      <rPr>
        <sz val="8"/>
        <color rgb="FF000000"/>
        <rFont val="Helvetica"/>
      </rPr>
      <t xml:space="preserve">Optimización de las capacidades de preparación y de respuesta por las entidades competentes frente a las posible emergencias o desastres que afecten la gestión integral de residuos sólidos.
</t>
    </r>
    <r>
      <rPr>
        <sz val="8"/>
        <color rgb="FF4472C4"/>
        <rFont val="Helvetica"/>
      </rPr>
      <t xml:space="preserve">
</t>
    </r>
    <r>
      <rPr>
        <sz val="8"/>
        <color rgb="FF000000"/>
        <rFont val="Helvetica"/>
      </rPr>
      <t xml:space="preserve">Reporte Subdirección de Disposición Final - UAESP. </t>
    </r>
  </si>
  <si>
    <t>Se realiza seguimiento a  capacitación de brigadas de emergencia del personal de los Concesionarios CGR DJ, Biogás Colombia, con el objetivo de preparación de respuesta ante emergencias.</t>
  </si>
  <si>
    <t>Documento con la ruta de respuesta frente a posibles emergencias</t>
  </si>
  <si>
    <t>Revisión documental, Visita de campo</t>
  </si>
  <si>
    <t>https://uaespdc-my.sharepoint.com/:f:/g/personal/carlos_borda_uaesp_gov_co/EsIX0E9WS8BAiY6pZXeksH8B7cePNGGwq0rdcXnr1bqTsw?e=FMPszo</t>
  </si>
  <si>
    <r>
      <rPr>
        <sz val="8"/>
        <color rgb="FF000000"/>
        <rFont val="Helvetica"/>
      </rPr>
      <t xml:space="preserve">Optimización de las capacidades de preparación y de respuesta por las entidades competentes frente a las posible emergencias o desastres que afecten la gestión integral de residuos sólidos.
</t>
    </r>
    <r>
      <rPr>
        <sz val="8"/>
        <color rgb="FF4472C4"/>
        <rFont val="Helvetica"/>
      </rPr>
      <t xml:space="preserve">
</t>
    </r>
    <r>
      <rPr>
        <sz val="8"/>
        <color rgb="FF000000"/>
        <rFont val="Helvetica"/>
      </rPr>
      <t>Reporte Subdirección de Aprovechamiento -UAESP</t>
    </r>
  </si>
  <si>
    <t xml:space="preserve">Optimización de las capacidades de preparación y de respuesta por las entidades competentes frente a las posible emergencias o desastres que afecten la gestión integral de residuos sólidos.
Subdirección de Recolección Barrido y Limpieza UAESP. </t>
  </si>
  <si>
    <t>Se dio cumplimiento a esta actividad en la vigencia 2022 sin embargo, durante el periodo de reporte se está realizando un registro mensual de las actividades de fortalecimiento de capacidades interinstitucionales de respuesta que lidere el IDIGER para el 2023.  Como soporte se ha ido consolidando la matriz de actividades "Concertación 2023", la cual servirá como insumo para la actualización del documento.</t>
  </si>
  <si>
    <t>Optimizar la atención por las entidades competentes de las solicitudes y eventos que generan riesgo o emergencias asociados a la GIRS o que afecten a la misma.</t>
  </si>
  <si>
    <t xml:space="preserve">Documento con la ruta de respuesta frente a posibles emergencias </t>
  </si>
  <si>
    <t>https://uaespdc-my.sharepoint.com/:f:/g/personal/diana_alfonso_uaesp_gov_co/EirwZchFVlZLgZ505se_VQABmjlbpeIl05UvKb-MxCZaFw?e=MJ0wLS</t>
  </si>
  <si>
    <t>https://uaespdc-my.sharepoint.com/:f:/g/personal/diana_alfonso_uaesp_gov_co/Eh0vTeYKP3pLtB6-8BBuQq8BtebZ097XGGId145kpUs8rA?e=UMkmr7</t>
  </si>
  <si>
    <t xml:space="preserve">Generar indicadores de impacto y de gestión para medir la efectividad de la armonización entre los planes y programas
Reporte Subdirección de Disposición Final - UAESP. </t>
  </si>
  <si>
    <t>Se realizó mesa de trabajo entre Concesionarios CGR DJ, Biogás Colombia, UAESP e IDIGER, para revisión documental de las fichas donde se establecieron indicadores en el marco de escenario riesgos de desastres, en particular escenario de grandes operaciones.</t>
  </si>
  <si>
    <t>Documento con indicadores que midan la efectividad de la armonización entre el PGIRS y PGRCC</t>
  </si>
  <si>
    <t>Generar una lista indicadores para medir el impacto y la gestión interinstitucional.</t>
  </si>
  <si>
    <t xml:space="preserve">Documento con indicadores que midan la efectividad de la armonización entre el PGIRS y PGRCC </t>
  </si>
  <si>
    <t>https://uaespdc-my.sharepoint.com/:f:/g/personal/carlos_borda_uaesp_gov_co/EqDluWPtwcxCvIZg_EiaECMBf_KhYs0IrFPuvZ6nZm3XMQ?e=bUTjIO</t>
  </si>
  <si>
    <t>Generar indicadores de impacto y de gestión para medir la efectividad de la armonización entre los planes y programas
Reporte Subdirección de Aprovechamiento -UAESP</t>
  </si>
  <si>
    <r>
      <rPr>
        <sz val="8"/>
        <color rgb="FF000000"/>
        <rFont val="Helvetica"/>
      </rPr>
      <t xml:space="preserve">Durante el primer semestre de 2023 no se adelantan actividades en este aspecto, es importante indicar que para el componente de la actividad de aprovechamiento en el marco del servicio público de aseo, actualmente no se cuentan con concesiones; en virtud de la libre competencia y otros aspectos legales.
Por esta razón, dicha actividad es desarrollada por organizaciones de recicladores en proceso de formalización, quienes deben dar cumplimiento a los requerimientos del Decreto 596 de 2016 </t>
    </r>
    <r>
      <rPr>
        <i/>
        <sz val="8"/>
        <color rgb="FF000000"/>
        <rFont val="Helvetica"/>
      </rPr>
      <t xml:space="preserve">(ARTÍCULO 2.3.2.2.2.9.86. Requisitos mínimos para las estaciones de clasificación y aprovechamiento (ECA). Contar con un sistema de prevención y control de incendios) </t>
    </r>
    <r>
      <rPr>
        <sz val="8"/>
        <color rgb="FF000000"/>
        <rFont val="Helvetica"/>
      </rPr>
      <t>y la Ley 1801 de 2016</t>
    </r>
    <r>
      <rPr>
        <i/>
        <sz val="8"/>
        <color rgb="FF000000"/>
        <rFont val="Helvetica"/>
      </rPr>
      <t xml:space="preserve"> (artículo 87. Las condiciones de seguridad, sanitarias y ambientales determinadas en el
régimen de policía). </t>
    </r>
    <r>
      <rPr>
        <sz val="8"/>
        <color rgb="FF000000"/>
        <rFont val="Helvetica"/>
      </rPr>
      <t>Elementos que son objeto de control y vigilancia por parte de las Autoridades Locales.</t>
    </r>
  </si>
  <si>
    <t xml:space="preserve">Generar indicadores de impacto y de gestión para medir la efectividad de la armonización entre los planes y programas.
Subdirección de Recolección Barrido y Limpieza UAESP. </t>
  </si>
  <si>
    <t>Se dio cumplimiento a esta actividad en la vigencia 2022.   Se incluirá para el segundo semestre la revisión dentro del proceso de diagnóstico del Proyecto 2 Actividad 2, para observar si son objeto de actualización en el documento para 2023</t>
  </si>
  <si>
    <t xml:space="preserve">Articular los Planes de Gestión del Riesgo de Desastres de las Entidades Públicas y Privadas (PGRDEPP) de los prestadores de aseo en el Distrito.
Reporte Subdirección de Disposición Final - UAESP. </t>
  </si>
  <si>
    <t>Se realiza requerimiento al Concesionario CGR DJ a traves de la Interventoría UT Inter DJ frente al Plan de Gestión de Riesgo en relación con atención de observaciones.</t>
  </si>
  <si>
    <t>Documento que articules los Planes de Gestión del Riesgo de Desastres de las Entidades Públicas y Privadas (PGRDEPP) de los prestadores del servicio público de aseo.</t>
  </si>
  <si>
    <t>Entidades Distritales, prestadores del servicio de aseo</t>
  </si>
  <si>
    <t>Contar con un documento que articule los Planes de Gestión del Riesgo de Desastres de las Entidades Públicas y Privadas (PGRDEPP) de los prestadores del servicio público de aseo.</t>
  </si>
  <si>
    <t xml:space="preserve">Documento que articules los Planes de Gestión del Riesgo de Desastres de las Entidades Públicas y Privadas (PGRDEPP) de los prestadores del servicio público de aseo. </t>
  </si>
  <si>
    <t>UAESP, Prestadores del servicio de aseo, Alcaldías Locales, Bomberos, Defensa Civil</t>
  </si>
  <si>
    <t>https://uaespdc-my.sharepoint.com/:f:/g/personal/carlos_borda_uaesp_gov_co/EpWN9vMDVNlNoMbpHC2F1SYB9Xo5J669usfvf30A244yow?e=a1jOOh</t>
  </si>
  <si>
    <t>Articular los Planes de Gestión del Riesgo de Desastres de las Entidades Públicas y Privadas (PGRDEPP) de los prestadores de aseo en el Distrito.
Reporte Subdirección de Aprovechamiento UAESP</t>
  </si>
  <si>
    <t xml:space="preserve">Articular los Planes de Gestión del Riesgo de Desastres de las Entidades Públicas y Privadas (PGRDEPP) de los prestadores de aseo en el Distrito.
Reporte Subdirección de Recolección, Barrido y Limpieza UAESP. </t>
  </si>
  <si>
    <t>Durante el periodo de enero a junio de 2023 se continuó con el proceso de articulación con los concesionarios de aseo y la interventoría del servicio  para establecer puntos de convergencia.  Se presentan como soporte los comunicados intercambiados.  Así mismo se participó activamente en las mesas de trabajo convocadas por la OAP frente a la revisión de la actualización del PGRDEPP de la entidad.
Complementariamente y en concordancia con las actividades del Programa (P1A2), durante el periodo de reporte, se propuso iniciar el trámite de formulación del "Procedimiento para la atención de eventos de emergencia asociados con la gestión integral de residuos sólidos – Subdirección de Recolección, Barrido y Limpieza", donde se presentaron avances durante el periodo de resporte, el cual también guarda relación con el proceso de articulación para la presente actividad del Programa.
Todo lo anterior corresponde a actividades insumo cuyos resultados, de ser el caso, se verán reflejados en la actualización del DOCUMENTO TÉCNICO DE MEDIDAS DE ACTUACIÓN Y DE REDUCCIÓN DE RIESGOS IDENTIFICADOS ASOCIADOS CON LA GESTIÓN INTEGRAL DE RESIDUOS SÓLIDOS, sección 2.</t>
  </si>
  <si>
    <t>Teniendo en cuenta que el proceso de articulación debe ir aunado al proceso alterno de formulación del instrumento de PGRDEPP de la UAESP, no se han visualizado avances significativos por parte del área de la entidad encargada para lograr armonizar los instrumentos formulados desde el Programa.</t>
  </si>
  <si>
    <t>Se presentó durante el periodo de reporte la necesidad de enfocar los esfuerzos en los procesos de actualización del PGRDEPP de la UAESP, a la Subdirección Administrativa y Financiera encargada del proceso, en el marco de la iniciativa "Un café con el Subdirector", mas es importante que la entidad a nivel directivo de prioridad a este ejercicio.</t>
  </si>
  <si>
    <t>https://uaespdc-my.sharepoint.com/:f:/g/personal/diana_alfonso_uaesp_gov_co/EoQlYfioIrhIuGm60RL8_kwBmA8isDD6mDQGUQy3TuxjQA?e=oAEsNZ</t>
  </si>
  <si>
    <t>PROGRAMA DE CULTURA CIUDADANA</t>
  </si>
  <si>
    <t>Proyecto 1. Cultura ciudadana en el conocimiento de la gestión de residuos.</t>
  </si>
  <si>
    <t>Aumentar el conocimiento acerca de la gestión de residuos.</t>
  </si>
  <si>
    <t>Divulgación de información acerca de consumo responsable, economía circular y separación en la fuente.</t>
  </si>
  <si>
    <t>El contenido de la pedagogía se orientará a fomentar la conciencia ciudadana acerca de la magnitud de residuos que produce con sus hábitos de consumo, el tiempo que toma la descomposición de materiales, los altos costos del procesamiento de residuos, los efectos negativos ambientales, la necesidad de reducir las “sobras de comida” y de aprovechar los residuos orgánicos, haciendo énfasis en la responsabilidad individual y colectiva en materia de consumo y de producción responsable. Se incluirán contenidos sobre cadenas productivas de aprovechamiento de residuos que generen beneficios económicos tangibles, fomentando una economía circular en la que los residuos aprovechables se reincorporen a los circuitos productivos. Se proporcionará información acerca de residuos reciclables y no reciclables, caracterización de los residuos sólidos, cómo entregar limpios y secos los residuos; se informará sobre prácticas y procesos inadecuados de manejo de residuos, y los resultados para la labor de los recicladores, incluyendo información acerca de las rutas de recolección. Se incluirá información acerca del marco normativo alrededor de los procesos de gestión de residuos.</t>
  </si>
  <si>
    <t xml:space="preserve">Creación de acciones de educación en gestión de residuos para niveles educativos y territoriales. Generar intervenciones y activaciones pedagógicas sobre gestión de residuos (en actividades masivas como eventos deportivos, conciertos o actividades culturales, plazas de mercado, centros comerciales y transporte público).
Reporte Equipo Cultura Ciudadana, Subdirección de Aprovechamiento UAESP. </t>
  </si>
  <si>
    <t xml:space="preserve">En el marco de la Estrategia Distrital de Basuras (que tiene por objeto la atención a espacio público y el fenómeno de residuos en espacios comunes promoviendo cambios de comportamiento en la manera como los ciudadanos gestionan sus residuos), liderada y coordinada por despacho de la Alcaldía Mayor en la que participan, entidades distritales como: la Secretaría de Gobierno, Secretaría de Seguridad, Policía Metropolitana, Secretaría de Integración Social, Transmilenio, DADEP, alcaldías locales, entre otras; la UAESP en 2023, desde el Programa de Cultura Ciudadana (PGIRS), hace parte de la Estrategia señalada, para la cual, se diseñó el acompañamiento y sensibilización, como metodología, para la adecuada gestión de residuos a las siguientes líneas de acción que se implementan en el territorio, en las zonas priorizadas por Alcaldía Mayor. 
1.	Levantamiento de cambuches. Acompañamiento UAESP realiza: sensibilización para la adecuada gestión de residuos y acciones de recuperación del espacio físico, mediante el levantamiento de residuos para su adecuada disposición final. 
2.	Jornadas de Plan Centro. Acompañamiento UAESP realiza: recuperación de espacio público, sensibilización en la adecuada gestión de residuos y difusión de información a la población recicladora y carretera sobre el Registro Único de Carreteros (RUCA), Registro Único de recicladores de Oficio (RURO).
3.	Comando Móvil Centro. Acompañamiento UAESP realiza: recuperación de espacio público, atendiendo puntos críticos y brindando oferta institucional dirigida a la población carretera y recicladora. 
4.	Atención Transmilenio. Realización de acciones de sensibilización a los usuarios del sistema de transporte masivo sobre la adecuada disposición de residuos y separación en la fuente.
5.	IVC comercio. Difusión de información a comercio formal e informal sobre horarios y frecuencias del operador de aseo, adecuada disposición de residuos, línea 110 y Decreto 014 de 2023
</t>
  </si>
  <si>
    <t>24 talleres y metodologías, 4 cada año durante 6 años</t>
  </si>
  <si>
    <t>Acciones de educación en gestión de residuos</t>
  </si>
  <si>
    <t>6 años</t>
  </si>
  <si>
    <t>Revision documenal levantamiento de campo (5 metodologías)</t>
  </si>
  <si>
    <t>Aumentar el conocimiento acerca de la gestión de residuos sólidos.</t>
  </si>
  <si>
    <t>4 Talleres y metodologias conocimiento sobre gestion de residuos</t>
  </si>
  <si>
    <t>No se recibió el soporte de cumplimiento de esta actividad.</t>
  </si>
  <si>
    <t xml:space="preserve">Creación de herramientas pedagógicas: correo masivo, información en la factura del servicio de aseo, cuentos infantiles, caracterización de residuos, guion de pedagogía en calle, videos, presentaciones, aplicación interactiva. Activar escuela de gestión de residuos.
Reporte Equipo Cultura Ciudadana, Subdirección de Aprovechamiento UAESP. </t>
  </si>
  <si>
    <t xml:space="preserve">Creación guión de pedagogía para la adecuada gestión de residuos en espacio publico. El cual aborda los siguieneste temas:
- Malos hábitos de la ciudadanía.
- Desacato a las normas para la correcta disposición de residuos.
- Incumplimiento de horarios y frecuencias de recolección.
- Malas Prácticas de  separación en la fuente.
- Uso inadecuado del mobiliario público  ( Cestas y Contenedores ).
</t>
  </si>
  <si>
    <t>12 herramientas, 2 cada año durante 6 años</t>
  </si>
  <si>
    <t>Caja de herramientas para la pedagogía sobre gestión de residuos</t>
  </si>
  <si>
    <t xml:space="preserve">Guión pedagogico) </t>
  </si>
  <si>
    <t>2 Herramientas conocimiento sobre residuos solidos</t>
  </si>
  <si>
    <t xml:space="preserve">Desarrollo de acciones pedagógicas a niveles territoriales (hogar, barrio, UPZ, localidad) con actores del sistema de gestión de residuos (recicladores, organizaciones ambientales, académicos, instituciones de gobierno) en diálogo de saberes y promoviendo articulación y corresponsabilidad interinstitucional.
Reporte Equipo Cultura Ciudadana, Subdirección de Aprovechamiento UAESP. </t>
  </si>
  <si>
    <t xml:space="preserve">En el ámbito del cumplimiento del Decreto 014 de 2023, en el acompañamiento a   operativos de incautación de carretas por el inadecuado uso en la gestión de residuos en el espacio público, la UAESP desarrolla acciones pedagógicas a nivel territorial en el acompañamiento estos operativos difundiendo información a la población recicladora y carretera sobre socialización del Decreto 014 de 2023, oferta institucional (acciones afirmativas) apropiación del espacio físico en la adecuada gestión de residuos. </t>
  </si>
  <si>
    <t>240 acciones. 1 acción pedagógica por localidad cada año</t>
  </si>
  <si>
    <t>Propuesta comunitaria acompañada y evaluada</t>
  </si>
  <si>
    <t xml:space="preserve">Actas de acompañamientos a operativos </t>
  </si>
  <si>
    <t>20 Acciones pedagocias, 1 por localidad</t>
  </si>
  <si>
    <t xml:space="preserve">Desarrollo de acciones pedagógicas en alianza con las instituciones educativas (jardines infantiles, colegios, institutos y universidades públicas y privadas) con impacto en el entorno familiar, vecinal y comunitario.
Reporte Equipo Cultura Ciudadana, Subdirección de Aprovechamiento UAESP. </t>
  </si>
  <si>
    <t xml:space="preserve">Acompañamiento a acciones pedagogicas que promueve la Estrategia Distrital de Basuras  en el marco de los Presupuestos Participativos Locales en articulación con las 20 localidades. </t>
  </si>
  <si>
    <t>240 acciones pedagógicas. 20 por año</t>
  </si>
  <si>
    <t>Pedagogía sobre gestión de residuos</t>
  </si>
  <si>
    <t>propuestas comunitarias revisadas y laboratorios acompañados.</t>
  </si>
  <si>
    <t>UAESP - SDA</t>
  </si>
  <si>
    <t xml:space="preserve">Desarrollo de acciones pedagógicas en alianza con las instituciones educativas (jardines infantiles, colegios, institutos y universidades públicas y privadas) con impacto en el entorno familiar, vecinal y comunitario.
Reporte Secretaría Distrital de Ambiente. </t>
  </si>
  <si>
    <t>SDA/ OPEL- TERRITORIOS Y TIC:
Los equipos de educación ambiental mediante el uso de las TIC y educación ambiental por territorios ejecutaron 171 acciones pedagógicas con instituciones educativas públicas y privadas de todos los niveles, empresas y entidades públicas, sobre separación y manejo de residuos. En estas se vincularon 39.891 personas de diferentes grupos etarios. 
SDA/ OPEL- AULAS: 
Para el cumplimiento de la meta propuesta, los equipos pedagógicos de las aulas ambientales realizaron la gestión de actividades con instituciones educativas en el marco de la línea de profudización Separación y Manejo de Residuos Sólidos, correspondiente al eje temático de Consumo Sostenible y Responsable. Por lo cual se ejecutaron 98 acciones pedagógicas donde se vincularon 14.016 participantes.</t>
  </si>
  <si>
    <t xml:space="preserve">Revisión documental, levantamiento en campo </t>
  </si>
  <si>
    <t xml:space="preserve">No aplica </t>
  </si>
  <si>
    <t>Aumentar el conocimiento acerca de la gestión de residuos sólidos</t>
  </si>
  <si>
    <t>Teniendo en cuenta que el proyecto de inversión no cuenta con recursos específicos para el desarrollo de la actividad, se reporta el prespuesto total asigando para la línea de educación ambiental, el cual incluye el desarrollo de las estrategias de educación ambiental en torno a los 8 ejes temáticos, entre los que se encuentra el eje temático de Consumo Sostenible y Responsable</t>
  </si>
  <si>
    <t>https://uaespdc-my.sharepoint.com/:f:/g/personal/angelica_beltran_uaesp_gov_co/Eom-YiyuCm1Pv8kdHwWe5oEBw4ZGh-ZbbqX6V6RA_oWnWg?e=llKYqI</t>
  </si>
  <si>
    <t>Proyecto 2. Cultura ciudadana en las actitudes y prácticas sobre la gestión de residuos.</t>
  </si>
  <si>
    <t>Promover actitudes y prácticas adecuadas en la gestión de residuos.</t>
  </si>
  <si>
    <t>Aumentar las posibilidades de producir cambios significativos en los comportamientos de la ciudadanía acerca del manejo de sus residuos fomentando transformaciones en las actitudes y en las prácticas cotidianas, modificando los hábitos de vida y los patrones de consumo.</t>
  </si>
  <si>
    <t>Las cosas que hacemos con los residuos pueden modificarse por medio de la auto regulación que se activa cuando nos encontramos en espacios de interacción con otras personas y cuando se cuenta con más información acerca de cómo se manejan los residuos y acerca de quién lo hace. Se adelantarán acciones para promover el buen uso de bolsas, canecas, cestas, contenedores, en el hogar, en los lugares de trabajo y de relacionamiento social. Con un propósito de resignificación, se adelantarán acciones para presentar a Doña Juana, no como un relleno, sino como un predio de la ciudad dedicado a la gestión integral de los residuos. Se fomentará corresponsabilidad, reconocimiento, visibilizarían y acción conjunta de los actores en la gestión de residuos.</t>
  </si>
  <si>
    <t xml:space="preserve">Campañas de transformación del entorno y de cuidado del espacio comunitario en puntos críticos en alianza con las comunidades, con el propósito de generar apropiación del territorio y desnaturalizar el imaginario colectivo.
Reporte Equipo Cultura Ciudadana, Subdirección de Aprovechamiento UAESP. </t>
  </si>
  <si>
    <t>Campaña Comando Control, con el objetivo de fomentar las buenas prácticas ambientales por parte de los diferentes actores locales, brindando la información necesaria con respecto a la problemática que se genera a causa de la inadecuada disposición de residuos en la ciudad.</t>
  </si>
  <si>
    <t>6 campañas a nivel ciudad. 1 por año</t>
  </si>
  <si>
    <t>Desnaturalización del imaginario colectivo y apropiación del territorio.</t>
  </si>
  <si>
    <t>Audiovisual de campaña</t>
  </si>
  <si>
    <t>Promover actitudes y prácticas adecuadas en la gestión de residuos sólidos.</t>
  </si>
  <si>
    <t>Número de puntos críticos atendidos</t>
  </si>
  <si>
    <t xml:space="preserve"> $         40.000.000,00</t>
  </si>
  <si>
    <t xml:space="preserve">https://m.facebook.com/story.php?story_fbid=pfbid02DZJivBdc1m4DzC1bYQizHy7PmNtZfQfDUZvqDWyXzctBf9uBkYcwXbGHbvDj113Tl&amp;id=100064539406310&amp;mibextid=9R9pXO
-	//fb.watch/mriDqEs6Fb/
-	https://m.facebook.com/story.php?story_fbid=pfbid02DZJivBdc1m4DzC1bYQizHy7PmNtZfQfDUZvqDWyXzctBf9uBkYcwXbGHbvDj113Tl&amp;id=100064539406310&amp;mibextid=9R9pXO
-	https://m.facebook.com/story.php?story_fbid=pfbid02FSqtSDzTKy9KDZycy1MbeXCbjzv7JUVXSHnAbros7Z5FWj3mR3iHZxiBNzCRY4fol&amp;id=100064539406310&amp;mibextid=9R9pXO
-	https://www.instagram.com/reel/CuUrTiCN0jX/?igshid=MTc4MmM1YmI2Ng==
</t>
  </si>
  <si>
    <t xml:space="preserve">Actividades de sensibilización y de orientación a la ciudadanía sobre buen uso de canecas, cestas y contenedores en el espacio público o en los lugares de relacionamiento social.
Reporte Equipo Cultura Ciudadana, Subdirección de Aprovechamiento UAESP. </t>
  </si>
  <si>
    <t>Promoción de Bogotá NO es un Cenicero, es una campaña que tiene como objetivo educar a la ciudadanía sobre la correcta disposición de colillas de cigarrillos y, al mismo tiempo, reducir la presencia de estos residuos ordinarios en el espacio público. Realizada en articulación con empresas privadas.</t>
  </si>
  <si>
    <t>12 campañas a nivel ciudad. 1 por año</t>
  </si>
  <si>
    <t>Cambios de comportamientos relacionados con mobiliario urbano (contenedores, canecas)</t>
  </si>
  <si>
    <t>1 campaña -cambios de comportamiento hacia el inmobiliario</t>
  </si>
  <si>
    <t xml:space="preserve"> $         62.500.000,00</t>
  </si>
  <si>
    <t>https://www.uaesp.gov.co/noticias/bogota-no-cenicero-se-toma-modelia</t>
  </si>
  <si>
    <t xml:space="preserve">Campañas orientadas a cambios de comportamientos sobre la manera en la que los ciudadanos consumimos, generamos y nos deshacemos de los residuos en el espacio público.
Reporte Equipo Cultura Ciudadana, Subdirección de Aprovechamiento UAESP. </t>
  </si>
  <si>
    <t xml:space="preserve">Promoción de Llantatones, campaña que se procura recolectar de espacio público la mayor cantidad de llantas, a través de los recursos que aportan los diferentes gestores y del sistema posconsumo, aen articulación con empresa privada.
 </t>
  </si>
  <si>
    <t>Cambios de comportamientos en la manera en la que los ciudadanos consumimos, generamos y nos deshacemos de los residuos sólidos en el espacio público.</t>
  </si>
  <si>
    <t>Promover actitudes y prácticas adecuadas y responsables hacia el consumo y gestión de residuos sólidos en el espacio público.</t>
  </si>
  <si>
    <t>1 campaña- Cambios de comportamientos en la producción y el consumo</t>
  </si>
  <si>
    <t>UAESP - DADEP</t>
  </si>
  <si>
    <t>https://m.facebook.com/story.php?story_fbid=pfbid02S5mjLL8RXadkqAhoiMaRUrvWpqeJz6jZP3R2dTaJNuJSwEJEaDAJVb2zLJf55oYBl&amp;id=100064539406310&amp;mibextid=9R9pXO
	https://m.facebook.com/story.php?story_fbid=pfbid02oo5D24LYidZRkf7SRBB9zonzCCbXhDCeyQEBA8WuZ5r28L8nu8TPEwqPQtowxrQ5l&amp;id=100064539406310&amp;mibextid=9R9pXO
-	https://www.instagram.com/p/Cut2X0sJvGB/?igshid=MTc4MmM1YmI2Ng==
-	https://www.instagram.com/p/Cte-BRyJfqg/?igshid=MTc4MmM1YmI2Ng==
-	https://www.instagram.com/p/CtVFWsEJdWm/?igshid=MTc4MmM1YmI2Ng==
-	https://www.instagram.com/p/CqTttCKJmwy/?igshid=MTc4MmM1YmI2Ng==
-	https://www.uaesp.gov.co/noticias/mas-1300-llantas-fueron-recuperadas-la-ultima-semana-la-uaesp</t>
  </si>
  <si>
    <t xml:space="preserve">Campañas de resignificación del Relleno Doña Juana, presentado como terreno de gestión de residuos, como un predio, no un botadero, en el que además del enterramiento de residuos se divulguen proyectos de aprovechamiento.
Reporte Equipo Cultura Ciudadana, Subdirección de Aprovechamiento UAESP. </t>
  </si>
  <si>
    <t>El proposito de resignifiacción al Parque de Innovación y Tratamiento doña Juana se realizó en visitas académicas con universidades, entidades o empresas en el proyecto de Parque de Innovación Doña Juana permitiendo que se transforme la percepción de lo que sucede al interior de PIDJ; en tal sentido, se presenta las nuevas tecnologías que se van a desarrollar al interior del mismo.</t>
  </si>
  <si>
    <t>6 campañas a nivel ciudad. 1por año</t>
  </si>
  <si>
    <t>Acciones de resignificación del Relleno Sanitario Doña Juana</t>
  </si>
  <si>
    <t>Acta de visitas</t>
  </si>
  <si>
    <t>Cambio de imaginarios en la gestión de residuos</t>
  </si>
  <si>
    <t xml:space="preserve">1 campaña-Percepción del Relleno Sanitario Doña Juana </t>
  </si>
  <si>
    <t xml:space="preserve">Acciones de visibilización de iniciativas privadas y comunitarias de cambio cultural orientadas a la gestión de residuos en intervenciones públicas.
Reporte Equipo Cultura Ciudadana, Subdirección de Aprovechamiento UAESP. </t>
  </si>
  <si>
    <t xml:space="preserve">1.Audiovisuales que visivilizan  a recicladores y comerciantes que avanzan en el aprovechamiento de residuos en la Zona T.
2.Audiovisuales que visivilizan a supermercados en Suba separan orgánicos
</t>
  </si>
  <si>
    <t>24 iniciativas de cambio cultural visibilizadas. 2 por año</t>
  </si>
  <si>
    <t>Fortalecer de iniciativas de cambio cultural</t>
  </si>
  <si>
    <t xml:space="preserve">2 acciones -Cambios de comportamientos en la gestión de residuos </t>
  </si>
  <si>
    <t xml:space="preserve">https://fb.watch/mqj6asQQzi/
https://www.instagram.com/p/CnE-wZ4uCMD/?igshid=MTc4MmM1YmI2Ng==
</t>
  </si>
  <si>
    <t xml:space="preserve">Actividades de reconocimiento y visibilización de los actores en la cadena de gestión de residuos, principalmente el reciclador.
Reporte Equipo Cultura Ciudadana, Subdirección de Aprovechamiento UAESP. </t>
  </si>
  <si>
    <t xml:space="preserve">1.Productos audiovisuales en reconocimiento a la labor del reciclador, conmemorado el día del reciclador.
2.Productos audiovisuales en reconocimiento a la labor del las mujeres recicladoras.
3.Video con todas las acciones afirmativas en favor de los recicladores de Bogotá
</t>
  </si>
  <si>
    <t>24 iniciativas visibilizadas. 2 por año</t>
  </si>
  <si>
    <t>Fortalecer reconocimiento de actores</t>
  </si>
  <si>
    <t>Promover reconocimiento de los actores en la gestión de residuos</t>
  </si>
  <si>
    <t xml:space="preserve">2- iniciativas- Cambios de comportamientos en la gestión de residuos </t>
  </si>
  <si>
    <t xml:space="preserve">https://www.facebook.com/uaesp.bogota/posts/pfbid0cLe6wV4ynfZQGEKoBfveXwg1wiWxdJFExBhzpMrme31d2zV6nLi6Lv5pD8iFG4pql
https://m.facebook.com/story.php?story_fbid=pfbid02FNoYhxhtpHposS8Rqa7qtgRvqLfXj3kuYYLcPJVDW1jsiF1DFr1xtH3dRx9SrLDGl&amp;id=100064539406310&amp;mibextid=9R9
https://www.instagram.com/p/CouJydFuMyx/?igshid=MTc4MmM1YmI2Ng==
https://www.instagram.com/p/CpPrnZ9OZcc/?igshid=MTc4MmM1YmI2Ng==
https://www.instagram.com/p/CpQkihQJ7bR/?igshid=MTc4MmM1YmI2Ng==
https://www.instagram.com/reel/CsOy01vOZZA/?igshid=MTc4MmM1YmI2Ng==
</t>
  </si>
  <si>
    <t>Proyecto 3. Cultura ciudadana en las emociones y valoraciones relacionados con la gestión de residuos</t>
  </si>
  <si>
    <t>Promover emociones y valoraciones positivas acerca de los residuos.</t>
  </si>
  <si>
    <t>Considerar las emociones y valoraciones en relación con los residuos, como la base para abordar hábitos, comportamientos automáticos y prácticas inadecuadas acerca de la gestión de residuos.</t>
  </si>
  <si>
    <t>Sensibilización sobre efectos ambientales y producción de residuos, destacando los impactos más críticos y las graves consecuencias. Informar sobre prácticas y procesos adecuados e inadecuados de manejo de residuos y sus consecuencias, sobre separación y aprovechamiento de residuos, acciones orientadas a la reducción de desperdicio de alimentos, conciencia sobre consumo y producción responsable y economía circular. 
Acciones que aumenten la visibilidad y el reconocimiento público a las experiencias de cambio de comportamientos sobre la adecuada gestión de los residuos.</t>
  </si>
  <si>
    <t xml:space="preserve">Campañas acerca de los beneficios de la separación y el aprovechamiento.
Reporte Equipo Cultura Ciudadana, Subdirección de Aprovechamiento UAESP. </t>
  </si>
  <si>
    <t>Promoción de los beneficios de la separación de residuos  orgánicos.</t>
  </si>
  <si>
    <t>24 campañas. 2 por año</t>
  </si>
  <si>
    <t>Promover emociones y valoraciones positivas acerca de los residuos sólidos.</t>
  </si>
  <si>
    <t xml:space="preserve">2 campañas -Sepracion y aprovechamiento. </t>
  </si>
  <si>
    <t xml:space="preserve">https://www.instagram.com/p/CnE-wZ4uCMD/?igshid=MTc4MmM1YmI2Ng==
https://www.facebook.com/photo.php?fbid=667797155381592&amp;set=pb.100064539406310.-2207520000.&amp;type=3
https://www.facebook.com/photo.php?fbid=600059268822048&amp;set=pb.100064539406310.-2207520000.&amp;type=3
</t>
  </si>
  <si>
    <t xml:space="preserve">Difusión mediante productos audiovisuales de los proyectos de aprovechamiento.
Reporte Equipo Cultura Ciudadana, Subdirección de Aprovechamiento UAESP. </t>
  </si>
  <si>
    <t>Difusión de audiovisual "Así realizamos el compost que sirve de abono para los árboles que sembramos en Mochuelo"</t>
  </si>
  <si>
    <t>6 difusiones. 1 por año</t>
  </si>
  <si>
    <t>Cambio de comportamientos en la gestión de residuos</t>
  </si>
  <si>
    <t>1 difusion -proyectos de aprovechamiento</t>
  </si>
  <si>
    <t>https://www.uaesp.gov.co/noticias/asi-realizamos-compost-sirve-abono-los-arboles-sembramos-mochuelo</t>
  </si>
  <si>
    <t xml:space="preserve">Difusión de información mediante productos audiovisuales sobre los beneficios de la economía circular.
Reporte Equipo Cultura Ciudadana, Subdirección de Aprovechamiento UAESP. </t>
  </si>
  <si>
    <t>Difución de audiovisual "Cómo se han beneficiado las comunidades con los Ecopuntos" residuos que son tratados en Punto limpio, como ejemplo de materiales que se reincorporan a la cadena aprovechable.</t>
  </si>
  <si>
    <t>12 campañas. 1 por año</t>
  </si>
  <si>
    <t>Audiovisual</t>
  </si>
  <si>
    <t>1 campaña - economia circular</t>
  </si>
  <si>
    <t>https://www.uaesp.gov.co/noticias/utiliza-los-ecopuntos-y-ayudanos-tener-mejor-ciudad
https://www.uaesp.gov.co/noticias/los-ecopuntos-se-convierten-la-mejor-alternativa-entregar-escombros-y-muebles-viejos
https://www.facebook.com/uaesp.bogota/posts/pfbid0F5f6CtqEpFnQZw5RniBgU7yhkjVJSgBHuAMYG11yPnKYnaT25UU6MppJr4JXGsCkl</t>
  </si>
  <si>
    <t xml:space="preserve">Campaña de información acerca de prácticas y hábitos de consumo responsable.
Reporte Equipo Cultura Ciudadana, Subdirección de Aprovechamiento UAESP. </t>
  </si>
  <si>
    <t>A través de diferentes audiovisuales difundimos el papel de los recicladores en los procesos de economía circular en la ciudad, exaltando sus aportes y sensibilizando a la ciudadanía para recicle y entregue los residuos en la bolsa blanca a los recicladores que operan e la ciudad.</t>
  </si>
  <si>
    <t>1 campaña -  prácticas y hábitos de consumo responsable.</t>
  </si>
  <si>
    <t>https://www.uaesp.gov.co/noticias/recicladores-y-comerciantes-avanzan-aprovechamiento-residuos-la-zona-t</t>
  </si>
  <si>
    <t xml:space="preserve">Visibilización en las redes sociales y en los medios de comunicación de la entidad y del distrito, de comportamientos cívicos, basados en la ética, los valores y el respeto de las normas asociadas a la gestión de residuos.
Reporte Equipo Cultura Ciudadana, Subdirección de Aprovechamiento UAESP. </t>
  </si>
  <si>
    <t xml:space="preserve">Pendiente segundo semestre de 2023. </t>
  </si>
  <si>
    <t>1  campaña -comportamiento civico</t>
  </si>
  <si>
    <t xml:space="preserve">Campañas que propicien mecanismos de autorregulación y regulación social que generen cambios en la manera en la que los ciudadanos consumimos, generamos y nos deshacemos de los residuos en el espacio público.
Reporte Equipo Cultura Ciudadana, Subdirección de Aprovechamiento UAESP. </t>
  </si>
  <si>
    <t>Sensibilizamos a los policías de la ciudad sobre la gestión de residuos que realizan los carreteros / recicladores de oficio que operan en Bogotá con el fin de que acaten lo dispuesto por la ley y sean respetados sus derechos como prestadores del servicio de aprovechamiento</t>
  </si>
  <si>
    <t>1 campaña -mecanismos de autoregulacion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</si>
</sst>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quot;$&quot;\ #,##0.00;[Red]\-&quot;$&quot;\ #,##0.00"/>
    <numFmt numFmtId="165" formatCode="_-&quot;$&quot;\ * #,##0.00_-;\-&quot;$&quot;\ * #,##0.00_-;_-&quot;$&quot;\ * &quot;-&quot;??_-;_-@_-"/>
    <numFmt numFmtId="166" formatCode="_(&quot;$&quot;\ * #,##0.00_);_(&quot;$&quot;\ * \(#,##0.00\);_(&quot;$&quot;\ * &quot;-&quot;??_);_(@_)"/>
    <numFmt numFmtId="167" formatCode="_-* #,##0.00\ _€_-;\-* #,##0.00\ _€_-;_-* &quot;-&quot;??\ _€_-;_-@_-"/>
    <numFmt numFmtId="168" formatCode="[$-C0A]General"/>
    <numFmt numFmtId="169" formatCode="0.0%"/>
    <numFmt numFmtId="170" formatCode="&quot;$&quot;##,#00,,"/>
    <numFmt numFmtId="171" formatCode="&quot;$&quot;\ #,##0"/>
    <numFmt numFmtId="172" formatCode="_(&quot;$&quot;\ * #,##0_);_(&quot;$&quot;\ * \(#,##0\);_(&quot;$&quot;\ * &quot;-&quot;??_);_(@_)"/>
    <numFmt numFmtId="173" formatCode="_-[$$-409]* #,##0.00_ ;_-[$$-409]* \-#,##0.00\ ;_-[$$-409]* &quot;-&quot;??_ ;_-@_ "/>
    <numFmt numFmtId="174" formatCode="0.0"/>
  </numFmts>
  <fonts count="38">
    <font>
      <sz val="11"/>
      <color theme="1"/>
      <name val="Calibri"/>
      <family val="2"/>
      <scheme val="minor"/>
    </font>
    <font>
      <sz val="8"/>
      <name val="Helvetica"/>
    </font>
    <font>
      <b/>
      <sz val="9"/>
      <name val="Helvetica"/>
    </font>
    <font>
      <b/>
      <sz val="8"/>
      <name val="Helvetica"/>
    </font>
    <font>
      <sz val="9"/>
      <name val="Helvetica"/>
    </font>
    <font>
      <sz val="11"/>
      <color theme="1"/>
      <name val="Calibri"/>
      <family val="2"/>
      <scheme val="minor"/>
    </font>
    <font>
      <sz val="11"/>
      <color rgb="FF000000"/>
      <name val="Calibri"/>
      <family val="2"/>
    </font>
    <font>
      <u/>
      <sz val="11"/>
      <color theme="10"/>
      <name val="Calibri"/>
      <family val="2"/>
      <scheme val="minor"/>
    </font>
    <font>
      <sz val="12"/>
      <color theme="1"/>
      <name val="Calibri"/>
      <family val="2"/>
      <scheme val="minor"/>
    </font>
    <font>
      <sz val="8"/>
      <color theme="1"/>
      <name val="Helvetica"/>
    </font>
    <font>
      <b/>
      <sz val="9"/>
      <color theme="0"/>
      <name val="Helvetica"/>
    </font>
    <font>
      <b/>
      <sz val="9"/>
      <color rgb="FFFFFFFF"/>
      <name val="Helvetica"/>
    </font>
    <font>
      <sz val="11"/>
      <color theme="1"/>
      <name val="Helvetica"/>
    </font>
    <font>
      <sz val="8"/>
      <color rgb="FF000000"/>
      <name val="Helvetica"/>
    </font>
    <font>
      <b/>
      <sz val="14"/>
      <color theme="1"/>
      <name val="Helvetica"/>
    </font>
    <font>
      <b/>
      <sz val="8"/>
      <color rgb="FFFF0000"/>
      <name val="Helvetica"/>
    </font>
    <font>
      <b/>
      <sz val="8"/>
      <color theme="1"/>
      <name val="Helvetica"/>
    </font>
    <font>
      <sz val="8"/>
      <color theme="1"/>
      <name val="Segoe UI"/>
      <family val="2"/>
    </font>
    <font>
      <sz val="11"/>
      <color theme="1"/>
      <name val="Segoe UI"/>
      <family val="2"/>
    </font>
    <font>
      <sz val="11"/>
      <color rgb="FFFF0000"/>
      <name val="Helvetica"/>
    </font>
    <font>
      <b/>
      <sz val="11"/>
      <color rgb="FFFF0000"/>
      <name val="Helvetica"/>
    </font>
    <font>
      <b/>
      <sz val="8"/>
      <color rgb="FF000000"/>
      <name val="Helvetica"/>
    </font>
    <font>
      <b/>
      <sz val="10"/>
      <color theme="1"/>
      <name val="Helvetica"/>
    </font>
    <font>
      <b/>
      <i/>
      <sz val="9"/>
      <color rgb="FFFFFFFF"/>
      <name val="Helvetica"/>
    </font>
    <font>
      <sz val="8"/>
      <color rgb="FF000000"/>
      <name val="Helvetica"/>
      <family val="2"/>
    </font>
    <font>
      <sz val="8"/>
      <color theme="1"/>
      <name val="Calibri"/>
      <family val="2"/>
      <scheme val="minor"/>
    </font>
    <font>
      <b/>
      <sz val="8"/>
      <color rgb="FFFFFFFF"/>
      <name val="Helvetica"/>
    </font>
    <font>
      <sz val="8"/>
      <name val="Calibri"/>
      <family val="2"/>
      <scheme val="minor"/>
    </font>
    <font>
      <i/>
      <sz val="9"/>
      <color theme="0"/>
      <name val="Helvetica"/>
    </font>
    <font>
      <sz val="8"/>
      <color rgb="FFFF0000"/>
      <name val="Helvetica"/>
    </font>
    <font>
      <sz val="9"/>
      <color rgb="FF000000"/>
      <name val="Helvetica"/>
    </font>
    <font>
      <sz val="8"/>
      <color rgb="FF4472C4"/>
      <name val="Helvetica"/>
    </font>
    <font>
      <i/>
      <sz val="8"/>
      <color rgb="FF000000"/>
      <name val="Helvetica"/>
    </font>
    <font>
      <i/>
      <sz val="8"/>
      <name val="Helvetica"/>
    </font>
    <font>
      <sz val="9"/>
      <color rgb="FF000000"/>
      <name val="Calibri"/>
      <family val="2"/>
    </font>
    <font>
      <b/>
      <sz val="9"/>
      <color rgb="FFFF0000"/>
      <name val="Helvetica"/>
    </font>
    <font>
      <sz val="11"/>
      <color theme="10"/>
      <name val="Calibri"/>
      <family val="2"/>
      <scheme val="minor"/>
    </font>
    <font>
      <sz val="10"/>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0070C0"/>
        <bgColor indexed="64"/>
      </patternFill>
    </fill>
    <fill>
      <patternFill patternType="solid">
        <fgColor rgb="FF0070C0"/>
        <bgColor rgb="FF000000"/>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5" tint="0.59999389629810485"/>
        <bgColor indexed="64"/>
      </patternFill>
    </fill>
  </fills>
  <borders count="65">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s>
  <cellStyleXfs count="9">
    <xf numFmtId="0" fontId="0" fillId="0" borderId="0"/>
    <xf numFmtId="168" fontId="6" fillId="0" borderId="0"/>
    <xf numFmtId="167" fontId="5" fillId="0" borderId="0" applyFont="0" applyFill="0" applyBorder="0" applyAlignment="0" applyProtection="0"/>
    <xf numFmtId="166" fontId="5" fillId="0" borderId="0" applyFont="0" applyFill="0" applyBorder="0" applyAlignment="0" applyProtection="0"/>
    <xf numFmtId="0" fontId="8" fillId="0" borderId="0"/>
    <xf numFmtId="9" fontId="5" fillId="0" borderId="0" applyFont="0" applyFill="0" applyBorder="0" applyAlignment="0" applyProtection="0"/>
    <xf numFmtId="0" fontId="7" fillId="0" borderId="0" applyNumberForma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cellStyleXfs>
  <cellXfs count="471">
    <xf numFmtId="0" fontId="0" fillId="0" borderId="0" xfId="0"/>
    <xf numFmtId="0" fontId="9" fillId="0" borderId="0" xfId="4" applyFont="1" applyAlignment="1">
      <alignment wrapText="1"/>
    </xf>
    <xf numFmtId="0" fontId="9" fillId="0" borderId="0" xfId="4" applyFont="1" applyAlignment="1">
      <alignment horizontal="center" vertical="center" wrapText="1"/>
    </xf>
    <xf numFmtId="0" fontId="9" fillId="0" borderId="1" xfId="4" applyFont="1" applyBorder="1" applyAlignment="1">
      <alignment horizontal="center" vertical="center" wrapText="1"/>
    </xf>
    <xf numFmtId="0" fontId="9" fillId="0" borderId="1" xfId="4" applyFont="1" applyBorder="1" applyAlignment="1">
      <alignment horizontal="justify" vertical="center" wrapText="1"/>
    </xf>
    <xf numFmtId="0" fontId="9" fillId="0" borderId="2" xfId="4" applyFont="1" applyBorder="1" applyAlignment="1">
      <alignment horizontal="center" vertical="center" wrapText="1"/>
    </xf>
    <xf numFmtId="0" fontId="9" fillId="0" borderId="2" xfId="4" applyFont="1" applyBorder="1" applyAlignment="1">
      <alignment horizontal="justify" vertical="center" wrapText="1"/>
    </xf>
    <xf numFmtId="0" fontId="9" fillId="0" borderId="0" xfId="4" applyFont="1"/>
    <xf numFmtId="0" fontId="9" fillId="0" borderId="3" xfId="4" applyFont="1" applyBorder="1" applyAlignment="1">
      <alignment horizontal="justify" vertical="center" wrapText="1"/>
    </xf>
    <xf numFmtId="0" fontId="9" fillId="0" borderId="3" xfId="4" applyFont="1" applyBorder="1" applyAlignment="1">
      <alignment horizontal="center" vertical="center" wrapText="1"/>
    </xf>
    <xf numFmtId="0" fontId="1" fillId="0" borderId="3" xfId="4" applyFont="1" applyBorder="1" applyAlignment="1">
      <alignment horizontal="justify" vertical="center" wrapText="1"/>
    </xf>
    <xf numFmtId="0" fontId="1" fillId="2" borderId="1" xfId="4" applyFont="1" applyFill="1" applyBorder="1" applyAlignment="1">
      <alignment horizontal="center" vertical="center" wrapText="1"/>
    </xf>
    <xf numFmtId="0" fontId="1" fillId="2" borderId="3" xfId="4" applyFont="1" applyFill="1" applyBorder="1" applyAlignment="1">
      <alignment horizontal="center" vertical="center" wrapText="1"/>
    </xf>
    <xf numFmtId="0" fontId="1" fillId="0" borderId="1" xfId="4" applyFont="1" applyBorder="1" applyAlignment="1">
      <alignment horizontal="left" vertical="center" wrapText="1"/>
    </xf>
    <xf numFmtId="0" fontId="1" fillId="0" borderId="2" xfId="4" applyFont="1" applyBorder="1" applyAlignment="1">
      <alignment horizontal="left" vertical="center" wrapText="1"/>
    </xf>
    <xf numFmtId="0" fontId="1" fillId="0" borderId="4" xfId="4" applyFont="1" applyBorder="1" applyAlignment="1">
      <alignment horizontal="justify" vertical="center" wrapText="1"/>
    </xf>
    <xf numFmtId="0" fontId="9" fillId="0" borderId="4" xfId="4" applyFont="1" applyBorder="1" applyAlignment="1">
      <alignment horizontal="justify" vertical="center" wrapText="1"/>
    </xf>
    <xf numFmtId="0" fontId="9" fillId="0" borderId="4" xfId="4" applyFont="1" applyBorder="1" applyAlignment="1">
      <alignment horizontal="center" vertical="center" wrapText="1"/>
    </xf>
    <xf numFmtId="0" fontId="9" fillId="0" borderId="1" xfId="4" applyFont="1" applyBorder="1" applyAlignment="1">
      <alignment horizontal="justify" wrapText="1"/>
    </xf>
    <xf numFmtId="0" fontId="9" fillId="0" borderId="2" xfId="4" applyFont="1" applyBorder="1" applyAlignment="1">
      <alignment horizontal="justify" wrapText="1"/>
    </xf>
    <xf numFmtId="0" fontId="1" fillId="3" borderId="1" xfId="4" applyFont="1" applyFill="1" applyBorder="1" applyAlignment="1">
      <alignment horizontal="center" vertical="center" wrapText="1"/>
    </xf>
    <xf numFmtId="0" fontId="1" fillId="0" borderId="0" xfId="4" applyFont="1"/>
    <xf numFmtId="0" fontId="1" fillId="3" borderId="3" xfId="4" applyFont="1" applyFill="1" applyBorder="1" applyAlignment="1">
      <alignment horizontal="center" vertical="center" wrapText="1"/>
    </xf>
    <xf numFmtId="0" fontId="1" fillId="3" borderId="3" xfId="4" applyFont="1" applyFill="1" applyBorder="1" applyAlignment="1">
      <alignment horizontal="center" vertical="center"/>
    </xf>
    <xf numFmtId="0" fontId="9" fillId="0" borderId="3" xfId="4" applyFont="1" applyBorder="1" applyAlignment="1">
      <alignment horizontal="center" vertical="center"/>
    </xf>
    <xf numFmtId="0" fontId="9" fillId="0" borderId="4" xfId="4" applyFont="1" applyBorder="1" applyAlignment="1">
      <alignment horizontal="center" vertical="center"/>
    </xf>
    <xf numFmtId="0" fontId="1" fillId="0" borderId="5" xfId="4" applyFont="1" applyBorder="1" applyAlignment="1">
      <alignment horizontal="justify" vertical="center" wrapText="1"/>
    </xf>
    <xf numFmtId="0" fontId="9" fillId="0" borderId="1" xfId="4" applyFont="1" applyBorder="1" applyAlignment="1">
      <alignment horizontal="center" vertical="center"/>
    </xf>
    <xf numFmtId="0" fontId="1" fillId="0" borderId="6" xfId="4" applyFont="1" applyBorder="1" applyAlignment="1">
      <alignment horizontal="justify" vertical="center" wrapText="1"/>
    </xf>
    <xf numFmtId="0" fontId="9" fillId="0" borderId="2" xfId="4" applyFont="1" applyBorder="1" applyAlignment="1">
      <alignment horizontal="center" vertical="center"/>
    </xf>
    <xf numFmtId="0" fontId="10" fillId="4" borderId="7" xfId="4" applyFont="1" applyFill="1" applyBorder="1" applyAlignment="1">
      <alignment horizontal="center" vertical="center" wrapText="1"/>
    </xf>
    <xf numFmtId="0" fontId="11" fillId="5" borderId="8" xfId="4" applyFont="1" applyFill="1" applyBorder="1" applyAlignment="1">
      <alignment horizontal="center" vertical="center" wrapText="1"/>
    </xf>
    <xf numFmtId="0" fontId="11" fillId="5" borderId="9" xfId="4" applyFont="1" applyFill="1" applyBorder="1" applyAlignment="1">
      <alignment horizontal="center" vertical="center" wrapText="1"/>
    </xf>
    <xf numFmtId="0" fontId="11" fillId="5" borderId="10" xfId="4" applyFont="1" applyFill="1" applyBorder="1" applyAlignment="1">
      <alignment horizontal="center" vertical="center" wrapText="1"/>
    </xf>
    <xf numFmtId="0" fontId="12" fillId="0" borderId="0" xfId="0" applyFont="1"/>
    <xf numFmtId="0" fontId="13" fillId="0" borderId="11" xfId="0" applyFont="1" applyBorder="1" applyAlignment="1">
      <alignment horizontal="center" vertical="center" wrapText="1"/>
    </xf>
    <xf numFmtId="0" fontId="9" fillId="0" borderId="12" xfId="0" applyFont="1" applyBorder="1" applyAlignment="1">
      <alignment horizontal="justify" vertical="center" wrapText="1"/>
    </xf>
    <xf numFmtId="0" fontId="13" fillId="0" borderId="12" xfId="0" applyFont="1" applyBorder="1" applyAlignment="1">
      <alignment horizontal="center" vertical="center" wrapText="1"/>
    </xf>
    <xf numFmtId="0" fontId="9" fillId="0" borderId="13" xfId="0" applyFont="1" applyBorder="1" applyAlignment="1">
      <alignment horizontal="justify" vertical="center" wrapText="1"/>
    </xf>
    <xf numFmtId="0" fontId="9" fillId="0" borderId="0" xfId="0" applyFont="1" applyAlignment="1">
      <alignment horizontal="justify" vertical="center"/>
    </xf>
    <xf numFmtId="0" fontId="14" fillId="0" borderId="0" xfId="4" applyFont="1" applyAlignment="1">
      <alignment horizontal="center" vertical="center" wrapText="1"/>
    </xf>
    <xf numFmtId="0" fontId="9" fillId="0" borderId="5" xfId="0" applyFont="1" applyBorder="1" applyAlignment="1">
      <alignment horizontal="justify" vertical="center" wrapText="1"/>
    </xf>
    <xf numFmtId="0" fontId="10" fillId="6" borderId="14" xfId="4" applyFont="1" applyFill="1" applyBorder="1" applyAlignment="1">
      <alignment horizontal="center" vertical="center" textRotation="90" wrapText="1"/>
    </xf>
    <xf numFmtId="1" fontId="13" fillId="7" borderId="12" xfId="0" applyNumberFormat="1" applyFont="1" applyFill="1" applyBorder="1" applyAlignment="1">
      <alignment horizontal="center" vertical="center" wrapText="1"/>
    </xf>
    <xf numFmtId="14" fontId="13" fillId="0" borderId="12" xfId="0" applyNumberFormat="1" applyFont="1" applyBorder="1" applyAlignment="1">
      <alignment horizontal="center" vertical="center" wrapText="1"/>
    </xf>
    <xf numFmtId="9" fontId="13" fillId="7" borderId="12" xfId="5" applyFont="1" applyFill="1" applyBorder="1" applyAlignment="1">
      <alignment horizontal="center" vertical="center" wrapText="1"/>
    </xf>
    <xf numFmtId="169" fontId="13" fillId="7" borderId="12" xfId="5" applyNumberFormat="1" applyFont="1" applyFill="1" applyBorder="1" applyAlignment="1">
      <alignment horizontal="center" vertical="center" wrapText="1"/>
    </xf>
    <xf numFmtId="0" fontId="12" fillId="0" borderId="0" xfId="0" applyFont="1" applyAlignment="1">
      <alignment horizontal="justify" vertical="center"/>
    </xf>
    <xf numFmtId="0" fontId="17" fillId="0" borderId="0" xfId="0" applyFont="1" applyAlignment="1">
      <alignment vertical="center" wrapText="1"/>
    </xf>
    <xf numFmtId="0" fontId="18" fillId="0" borderId="0" xfId="0" applyFont="1" applyAlignment="1">
      <alignment vertical="center" wrapText="1"/>
    </xf>
    <xf numFmtId="0" fontId="12" fillId="0" borderId="12" xfId="0" applyFont="1" applyBorder="1"/>
    <xf numFmtId="0" fontId="9" fillId="0" borderId="12" xfId="0" applyFont="1" applyBorder="1" applyAlignment="1">
      <alignment horizontal="center" vertical="center" wrapText="1"/>
    </xf>
    <xf numFmtId="0" fontId="19" fillId="0" borderId="0" xfId="0" applyFont="1"/>
    <xf numFmtId="1" fontId="13" fillId="0" borderId="12" xfId="0" applyNumberFormat="1" applyFont="1" applyBorder="1" applyAlignment="1">
      <alignment horizontal="center" vertical="center" wrapText="1"/>
    </xf>
    <xf numFmtId="9" fontId="9" fillId="0" borderId="12" xfId="0" applyNumberFormat="1" applyFont="1" applyBorder="1" applyAlignment="1">
      <alignment horizontal="center" vertical="center" wrapText="1"/>
    </xf>
    <xf numFmtId="9" fontId="15" fillId="0" borderId="12" xfId="0" applyNumberFormat="1" applyFont="1" applyBorder="1" applyAlignment="1">
      <alignment horizontal="justify" vertical="center" wrapText="1"/>
    </xf>
    <xf numFmtId="9" fontId="15" fillId="0" borderId="12" xfId="0" applyNumberFormat="1" applyFont="1" applyBorder="1" applyAlignment="1">
      <alignment horizontal="justify" vertical="center"/>
    </xf>
    <xf numFmtId="0" fontId="10" fillId="6" borderId="25" xfId="4" applyFont="1" applyFill="1" applyBorder="1" applyAlignment="1">
      <alignment horizontal="center" vertical="center" wrapText="1"/>
    </xf>
    <xf numFmtId="0" fontId="21" fillId="8" borderId="0" xfId="0" applyFont="1" applyFill="1" applyAlignment="1">
      <alignment horizontal="left" vertical="center" wrapText="1"/>
    </xf>
    <xf numFmtId="0" fontId="9"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center"/>
    </xf>
    <xf numFmtId="0" fontId="23" fillId="6" borderId="0" xfId="0" applyFont="1" applyFill="1" applyAlignment="1">
      <alignment horizontal="left" vertical="center"/>
    </xf>
    <xf numFmtId="0" fontId="10" fillId="6" borderId="13" xfId="4" applyFont="1" applyFill="1" applyBorder="1" applyAlignment="1">
      <alignment horizontal="center" vertical="center" wrapText="1"/>
    </xf>
    <xf numFmtId="0" fontId="10" fillId="6" borderId="12" xfId="4" applyFont="1" applyFill="1" applyBorder="1" applyAlignment="1">
      <alignment horizontal="center" vertical="center" wrapText="1"/>
    </xf>
    <xf numFmtId="0" fontId="10" fillId="6" borderId="28" xfId="4" applyFont="1" applyFill="1" applyBorder="1" applyAlignment="1">
      <alignment horizontal="center" vertical="center" wrapText="1"/>
    </xf>
    <xf numFmtId="1" fontId="13" fillId="7" borderId="20" xfId="0" applyNumberFormat="1" applyFont="1" applyFill="1" applyBorder="1" applyAlignment="1">
      <alignment horizontal="center" vertical="center" wrapText="1"/>
    </xf>
    <xf numFmtId="0" fontId="10" fillId="6" borderId="29" xfId="4" applyFont="1" applyFill="1" applyBorder="1" applyAlignment="1">
      <alignment horizontal="center" vertical="center" textRotation="90" wrapText="1"/>
    </xf>
    <xf numFmtId="0" fontId="13" fillId="0" borderId="12" xfId="0" applyFont="1" applyBorder="1" applyAlignment="1">
      <alignment horizontal="justify" vertical="center" wrapText="1"/>
    </xf>
    <xf numFmtId="1" fontId="13" fillId="7" borderId="18" xfId="0" applyNumberFormat="1" applyFont="1" applyFill="1" applyBorder="1" applyAlignment="1">
      <alignment horizontal="center" vertical="center" wrapText="1"/>
    </xf>
    <xf numFmtId="0" fontId="10" fillId="6" borderId="31" xfId="4" applyFont="1" applyFill="1" applyBorder="1" applyAlignment="1">
      <alignment horizontal="center" vertical="center" textRotation="90" wrapText="1"/>
    </xf>
    <xf numFmtId="0" fontId="10" fillId="6" borderId="13" xfId="4" applyFont="1" applyFill="1" applyBorder="1" applyAlignment="1">
      <alignment horizontal="center" vertical="center" textRotation="90" wrapText="1"/>
    </xf>
    <xf numFmtId="0" fontId="13" fillId="0" borderId="12" xfId="0" applyFont="1" applyBorder="1" applyAlignment="1">
      <alignment vertical="center" wrapText="1"/>
    </xf>
    <xf numFmtId="9" fontId="13" fillId="0" borderId="12" xfId="5" applyFont="1" applyFill="1" applyBorder="1" applyAlignment="1">
      <alignment horizontal="center" vertical="center" wrapText="1"/>
    </xf>
    <xf numFmtId="0" fontId="11" fillId="6" borderId="0" xfId="0" applyFont="1" applyFill="1" applyAlignment="1">
      <alignment horizontal="justify" vertical="center"/>
    </xf>
    <xf numFmtId="0" fontId="10" fillId="6" borderId="32" xfId="4" applyFont="1" applyFill="1" applyBorder="1" applyAlignment="1">
      <alignment horizontal="center" vertical="center" wrapText="1"/>
    </xf>
    <xf numFmtId="0" fontId="10" fillId="6" borderId="18" xfId="4" applyFont="1" applyFill="1" applyBorder="1" applyAlignment="1">
      <alignment horizontal="center" vertical="center" wrapText="1"/>
    </xf>
    <xf numFmtId="0" fontId="9" fillId="0" borderId="12" xfId="0" applyFont="1" applyBorder="1" applyAlignment="1">
      <alignment horizontal="left" vertical="center" wrapText="1"/>
    </xf>
    <xf numFmtId="9" fontId="9" fillId="0" borderId="12" xfId="0" applyNumberFormat="1" applyFont="1" applyBorder="1" applyAlignment="1">
      <alignment horizontal="justify" vertical="center" wrapText="1"/>
    </xf>
    <xf numFmtId="170" fontId="9" fillId="0" borderId="12" xfId="0" applyNumberFormat="1" applyFont="1" applyBorder="1" applyAlignment="1">
      <alignment horizontal="center" vertical="center" wrapText="1"/>
    </xf>
    <xf numFmtId="170" fontId="9" fillId="0" borderId="12" xfId="0" applyNumberFormat="1" applyFont="1" applyBorder="1" applyAlignment="1">
      <alignment horizontal="justify" vertical="center" wrapText="1"/>
    </xf>
    <xf numFmtId="9" fontId="3" fillId="0" borderId="12" xfId="0" applyNumberFormat="1" applyFont="1" applyBorder="1" applyAlignment="1">
      <alignment horizontal="justify" vertical="center"/>
    </xf>
    <xf numFmtId="0" fontId="13" fillId="0" borderId="12" xfId="0" applyFont="1" applyBorder="1" applyAlignment="1">
      <alignment horizontal="left" vertical="center" wrapText="1"/>
    </xf>
    <xf numFmtId="0" fontId="11" fillId="6" borderId="0" xfId="0" applyFont="1" applyFill="1" applyAlignment="1">
      <alignment horizontal="left" vertical="center"/>
    </xf>
    <xf numFmtId="0" fontId="9" fillId="0" borderId="0" xfId="0" applyFont="1" applyAlignment="1">
      <alignment horizontal="justify" vertical="center" wrapText="1"/>
    </xf>
    <xf numFmtId="9" fontId="9" fillId="0" borderId="0" xfId="0" applyNumberFormat="1" applyFont="1" applyAlignment="1">
      <alignment horizontal="center" vertical="center" wrapText="1"/>
    </xf>
    <xf numFmtId="0" fontId="13" fillId="0" borderId="0" xfId="0" applyFont="1" applyAlignment="1">
      <alignment horizontal="center" vertical="center" wrapText="1"/>
    </xf>
    <xf numFmtId="9" fontId="15" fillId="0" borderId="0" xfId="0" applyNumberFormat="1" applyFont="1" applyAlignment="1">
      <alignment horizontal="justify" vertical="center"/>
    </xf>
    <xf numFmtId="10" fontId="9" fillId="0" borderId="12" xfId="0" applyNumberFormat="1" applyFont="1" applyBorder="1" applyAlignment="1">
      <alignment horizontal="justify" vertical="center" wrapText="1"/>
    </xf>
    <xf numFmtId="171" fontId="9" fillId="0" borderId="12" xfId="0" applyNumberFormat="1" applyFont="1" applyBorder="1" applyAlignment="1">
      <alignment horizontal="justify" vertical="center" wrapText="1"/>
    </xf>
    <xf numFmtId="169" fontId="9" fillId="0" borderId="12" xfId="0" applyNumberFormat="1" applyFont="1" applyBorder="1" applyAlignment="1">
      <alignment horizontal="justify" vertical="center" wrapText="1"/>
    </xf>
    <xf numFmtId="0" fontId="9" fillId="0" borderId="12" xfId="0" applyFont="1" applyBorder="1" applyAlignment="1">
      <alignment horizontal="justify" vertical="top" wrapText="1"/>
    </xf>
    <xf numFmtId="0" fontId="13" fillId="0" borderId="14" xfId="0" applyFont="1" applyBorder="1" applyAlignment="1">
      <alignment horizontal="center" vertical="center" wrapText="1"/>
    </xf>
    <xf numFmtId="0" fontId="13" fillId="0" borderId="32" xfId="0" applyFont="1" applyBorder="1" applyAlignment="1">
      <alignment horizontal="justify" vertical="center" wrapText="1"/>
    </xf>
    <xf numFmtId="0" fontId="13" fillId="0" borderId="33" xfId="0" applyFont="1" applyBorder="1" applyAlignment="1">
      <alignment horizontal="justify" vertical="center" wrapText="1"/>
    </xf>
    <xf numFmtId="1" fontId="13" fillId="7" borderId="19" xfId="0" applyNumberFormat="1" applyFont="1" applyFill="1" applyBorder="1" applyAlignment="1">
      <alignment horizontal="center" vertical="center" wrapText="1"/>
    </xf>
    <xf numFmtId="0" fontId="2" fillId="0" borderId="12" xfId="4" applyFont="1" applyBorder="1" applyAlignment="1">
      <alignment horizontal="center" vertical="center" textRotation="90" wrapText="1"/>
    </xf>
    <xf numFmtId="1" fontId="1" fillId="0" borderId="12" xfId="0" applyNumberFormat="1" applyFont="1" applyBorder="1" applyAlignment="1">
      <alignment horizontal="center" vertical="center" wrapText="1"/>
    </xf>
    <xf numFmtId="0" fontId="1" fillId="0" borderId="12" xfId="0" applyFont="1" applyBorder="1" applyAlignment="1">
      <alignment horizontal="justify" vertical="center" wrapText="1"/>
    </xf>
    <xf numFmtId="0" fontId="1" fillId="0" borderId="12" xfId="0" applyFont="1" applyBorder="1" applyAlignment="1">
      <alignment horizontal="center" vertical="center" wrapText="1"/>
    </xf>
    <xf numFmtId="0" fontId="10" fillId="6" borderId="0" xfId="4" applyFont="1" applyFill="1" applyAlignment="1">
      <alignment horizontal="center" vertical="center" wrapText="1"/>
    </xf>
    <xf numFmtId="0" fontId="10" fillId="0" borderId="12" xfId="4" applyFont="1" applyBorder="1" applyAlignment="1">
      <alignment horizontal="center" vertical="center" wrapText="1"/>
    </xf>
    <xf numFmtId="9" fontId="1" fillId="0" borderId="12" xfId="0" applyNumberFormat="1" applyFont="1" applyBorder="1" applyAlignment="1">
      <alignment horizontal="center" vertical="center" wrapText="1"/>
    </xf>
    <xf numFmtId="9" fontId="3" fillId="0" borderId="12" xfId="0" applyNumberFormat="1" applyFont="1" applyBorder="1" applyAlignment="1">
      <alignment horizontal="justify" vertical="center" wrapText="1"/>
    </xf>
    <xf numFmtId="0" fontId="9" fillId="0" borderId="12" xfId="0" applyFont="1" applyBorder="1" applyAlignment="1">
      <alignment horizontal="left" wrapText="1"/>
    </xf>
    <xf numFmtId="0" fontId="24" fillId="0" borderId="12" xfId="0" applyFont="1" applyBorder="1" applyAlignment="1">
      <alignment horizontal="left" vertical="center" wrapText="1"/>
    </xf>
    <xf numFmtId="9" fontId="9" fillId="0" borderId="18" xfId="0" applyNumberFormat="1" applyFont="1" applyBorder="1" applyAlignment="1">
      <alignment horizontal="center" vertical="center" wrapText="1"/>
    </xf>
    <xf numFmtId="0" fontId="9" fillId="7" borderId="12" xfId="0" applyFont="1" applyFill="1" applyBorder="1" applyAlignment="1">
      <alignment horizontal="center" vertical="center" wrapText="1"/>
    </xf>
    <xf numFmtId="9" fontId="9" fillId="0" borderId="11" xfId="0" applyNumberFormat="1" applyFont="1" applyBorder="1" applyAlignment="1">
      <alignment horizontal="center" vertical="center" wrapText="1"/>
    </xf>
    <xf numFmtId="0" fontId="2" fillId="0" borderId="12" xfId="4" applyFont="1" applyBorder="1" applyAlignment="1">
      <alignment horizontal="center" vertical="center" wrapText="1"/>
    </xf>
    <xf numFmtId="0" fontId="9" fillId="0" borderId="11" xfId="0" applyFont="1" applyBorder="1" applyAlignment="1">
      <alignment horizontal="justify" vertical="center" wrapText="1"/>
    </xf>
    <xf numFmtId="1" fontId="13" fillId="7" borderId="36" xfId="0" applyNumberFormat="1" applyFont="1" applyFill="1" applyBorder="1" applyAlignment="1">
      <alignment horizontal="center" vertical="center" wrapText="1"/>
    </xf>
    <xf numFmtId="9" fontId="9" fillId="0" borderId="12" xfId="5" applyFont="1" applyFill="1" applyBorder="1" applyAlignment="1">
      <alignment horizontal="center" vertical="center" wrapText="1"/>
    </xf>
    <xf numFmtId="9" fontId="9" fillId="9" borderId="12" xfId="0" applyNumberFormat="1" applyFont="1" applyFill="1" applyBorder="1" applyAlignment="1">
      <alignment horizontal="center" vertical="center" wrapText="1"/>
    </xf>
    <xf numFmtId="9" fontId="9" fillId="7" borderId="12" xfId="0" applyNumberFormat="1" applyFont="1" applyFill="1" applyBorder="1" applyAlignment="1">
      <alignment horizontal="center" vertical="center" wrapText="1"/>
    </xf>
    <xf numFmtId="9" fontId="9" fillId="7" borderId="12" xfId="0" applyNumberFormat="1" applyFont="1" applyFill="1" applyBorder="1" applyAlignment="1">
      <alignment horizontal="justify" vertical="center" wrapText="1"/>
    </xf>
    <xf numFmtId="0" fontId="0" fillId="0" borderId="12" xfId="0" applyBorder="1"/>
    <xf numFmtId="0" fontId="2" fillId="7" borderId="12" xfId="4" applyFont="1" applyFill="1" applyBorder="1" applyAlignment="1">
      <alignment horizontal="center" vertical="center" textRotation="90" wrapText="1"/>
    </xf>
    <xf numFmtId="0" fontId="0" fillId="7" borderId="12" xfId="0" applyFill="1" applyBorder="1"/>
    <xf numFmtId="0" fontId="13" fillId="0" borderId="11" xfId="0" applyFont="1" applyBorder="1" applyAlignment="1">
      <alignment horizontal="justify" vertical="center" wrapText="1"/>
    </xf>
    <xf numFmtId="9" fontId="15" fillId="0" borderId="13" xfId="0" applyNumberFormat="1" applyFont="1" applyBorder="1" applyAlignment="1">
      <alignment horizontal="justify" vertical="center"/>
    </xf>
    <xf numFmtId="9" fontId="9" fillId="9" borderId="13" xfId="0" applyNumberFormat="1" applyFont="1" applyFill="1" applyBorder="1" applyAlignment="1">
      <alignment horizontal="center" vertical="center" wrapText="1"/>
    </xf>
    <xf numFmtId="0" fontId="15" fillId="0" borderId="12" xfId="0" applyFont="1" applyBorder="1" applyAlignment="1">
      <alignment horizontal="justify" vertical="center" wrapText="1"/>
    </xf>
    <xf numFmtId="0" fontId="1" fillId="0" borderId="13" xfId="0" applyFont="1" applyBorder="1" applyAlignment="1">
      <alignment horizontal="center" vertical="center" wrapText="1"/>
    </xf>
    <xf numFmtId="0" fontId="25" fillId="0" borderId="0" xfId="0" applyFont="1"/>
    <xf numFmtId="0" fontId="16" fillId="0" borderId="0" xfId="0" applyFont="1" applyAlignment="1">
      <alignment horizontal="center"/>
    </xf>
    <xf numFmtId="0" fontId="9" fillId="0" borderId="0" xfId="0" applyFont="1"/>
    <xf numFmtId="0" fontId="26" fillId="6" borderId="0" xfId="0" applyFont="1" applyFill="1" applyAlignment="1">
      <alignment horizontal="left" vertical="center"/>
    </xf>
    <xf numFmtId="9" fontId="1" fillId="0" borderId="12" xfId="0" applyNumberFormat="1" applyFont="1" applyBorder="1" applyAlignment="1">
      <alignment horizontal="justify" vertical="center" wrapText="1"/>
    </xf>
    <xf numFmtId="172" fontId="4" fillId="0" borderId="12" xfId="3" applyNumberFormat="1" applyFont="1" applyFill="1" applyBorder="1" applyAlignment="1">
      <alignment horizontal="justify" vertical="center" wrapText="1"/>
    </xf>
    <xf numFmtId="9" fontId="1" fillId="0" borderId="12" xfId="0" applyNumberFormat="1" applyFont="1" applyBorder="1" applyAlignment="1">
      <alignment horizontal="justify" vertical="center"/>
    </xf>
    <xf numFmtId="172" fontId="4" fillId="0" borderId="12" xfId="0" applyNumberFormat="1" applyFont="1" applyBorder="1" applyAlignment="1">
      <alignment horizontal="justify" vertical="center" wrapText="1"/>
    </xf>
    <xf numFmtId="166" fontId="27" fillId="0" borderId="12" xfId="3" applyFont="1" applyFill="1" applyBorder="1" applyAlignment="1">
      <alignment vertical="center" wrapText="1"/>
    </xf>
    <xf numFmtId="9" fontId="7" fillId="0" borderId="12" xfId="6" applyNumberFormat="1" applyBorder="1" applyAlignment="1">
      <alignment horizontal="justify" vertical="center" wrapText="1"/>
    </xf>
    <xf numFmtId="172" fontId="1" fillId="0" borderId="12" xfId="3" applyNumberFormat="1" applyFont="1" applyFill="1" applyBorder="1" applyAlignment="1">
      <alignment horizontal="justify" vertical="center" wrapText="1"/>
    </xf>
    <xf numFmtId="166" fontId="4" fillId="0" borderId="12" xfId="3" applyFont="1" applyFill="1" applyBorder="1" applyAlignment="1">
      <alignment horizontal="justify" vertical="center" wrapText="1"/>
    </xf>
    <xf numFmtId="166" fontId="1" fillId="0" borderId="12" xfId="3" applyFont="1" applyFill="1" applyBorder="1" applyAlignment="1">
      <alignment horizontal="justify" vertical="center" wrapText="1"/>
    </xf>
    <xf numFmtId="9" fontId="7" fillId="0" borderId="12" xfId="6" applyNumberFormat="1" applyBorder="1" applyAlignment="1">
      <alignment horizontal="justify" vertical="center"/>
    </xf>
    <xf numFmtId="0" fontId="1" fillId="7" borderId="12" xfId="0" applyFont="1" applyFill="1" applyBorder="1" applyAlignment="1">
      <alignment horizontal="center" vertical="center" wrapText="1"/>
    </xf>
    <xf numFmtId="166" fontId="13" fillId="0" borderId="12" xfId="3" applyFont="1" applyBorder="1" applyAlignment="1">
      <alignment horizontal="center" vertical="center" wrapText="1"/>
    </xf>
    <xf numFmtId="0" fontId="7" fillId="0" borderId="12" xfId="6" applyBorder="1" applyAlignment="1">
      <alignment wrapText="1"/>
    </xf>
    <xf numFmtId="3" fontId="9" fillId="0" borderId="12" xfId="0" applyNumberFormat="1" applyFont="1" applyBorder="1" applyAlignment="1">
      <alignment horizontal="justify" vertical="center" wrapText="1"/>
    </xf>
    <xf numFmtId="173" fontId="9" fillId="0" borderId="12" xfId="0" applyNumberFormat="1" applyFont="1" applyBorder="1" applyAlignment="1">
      <alignment horizontal="justify" vertical="center" wrapText="1"/>
    </xf>
    <xf numFmtId="173" fontId="9" fillId="0" borderId="12" xfId="0" applyNumberFormat="1" applyFont="1" applyBorder="1" applyAlignment="1">
      <alignment horizontal="center" vertical="center" wrapText="1"/>
    </xf>
    <xf numFmtId="2" fontId="13" fillId="0" borderId="12" xfId="0" applyNumberFormat="1" applyFont="1" applyBorder="1" applyAlignment="1">
      <alignment horizontal="center" vertical="center" wrapText="1"/>
    </xf>
    <xf numFmtId="0" fontId="13" fillId="0" borderId="18" xfId="0" applyFont="1" applyBorder="1" applyAlignment="1">
      <alignment vertical="center" wrapText="1"/>
    </xf>
    <xf numFmtId="0" fontId="1" fillId="0" borderId="11" xfId="0" applyFont="1" applyBorder="1" applyAlignment="1">
      <alignment vertical="center" wrapText="1"/>
    </xf>
    <xf numFmtId="0" fontId="24" fillId="0" borderId="12" xfId="0" applyFont="1" applyBorder="1" applyAlignment="1">
      <alignment vertical="center" wrapText="1"/>
    </xf>
    <xf numFmtId="0" fontId="24" fillId="0" borderId="18" xfId="0" applyFont="1" applyBorder="1" applyAlignment="1">
      <alignment vertical="center" wrapText="1"/>
    </xf>
    <xf numFmtId="0" fontId="13" fillId="0" borderId="11" xfId="0" applyFont="1" applyBorder="1" applyAlignment="1">
      <alignment vertical="center" wrapText="1"/>
    </xf>
    <xf numFmtId="0" fontId="13" fillId="0" borderId="36" xfId="0" applyFont="1" applyBorder="1" applyAlignment="1">
      <alignment vertical="center" wrapText="1"/>
    </xf>
    <xf numFmtId="0" fontId="7" fillId="0" borderId="12" xfId="6" applyFill="1" applyBorder="1" applyAlignment="1">
      <alignment vertical="center" wrapText="1"/>
    </xf>
    <xf numFmtId="0" fontId="1" fillId="0" borderId="12" xfId="0" applyFont="1" applyBorder="1" applyAlignment="1">
      <alignment vertical="center" wrapText="1"/>
    </xf>
    <xf numFmtId="0" fontId="24" fillId="0" borderId="11" xfId="0" applyFont="1" applyBorder="1" applyAlignment="1">
      <alignment vertical="center" wrapText="1"/>
    </xf>
    <xf numFmtId="0" fontId="24" fillId="0" borderId="36" xfId="0" applyFont="1" applyBorder="1" applyAlignment="1">
      <alignment vertical="center" wrapText="1"/>
    </xf>
    <xf numFmtId="0" fontId="7" fillId="0" borderId="11" xfId="6" applyFill="1" applyBorder="1" applyAlignment="1">
      <alignment vertical="center" wrapText="1"/>
    </xf>
    <xf numFmtId="0" fontId="13" fillId="11" borderId="11" xfId="0" applyFont="1" applyFill="1" applyBorder="1" applyAlignment="1">
      <alignment vertical="center" wrapText="1"/>
    </xf>
    <xf numFmtId="0" fontId="13" fillId="11" borderId="36" xfId="0" applyFont="1" applyFill="1" applyBorder="1" applyAlignment="1">
      <alignment vertical="center" wrapText="1"/>
    </xf>
    <xf numFmtId="0" fontId="7" fillId="11" borderId="12" xfId="6" applyFill="1" applyBorder="1" applyAlignment="1">
      <alignment vertical="center" wrapText="1"/>
    </xf>
    <xf numFmtId="0" fontId="24" fillId="11" borderId="12" xfId="0" applyFont="1" applyFill="1" applyBorder="1" applyAlignment="1">
      <alignment vertical="center" wrapText="1"/>
    </xf>
    <xf numFmtId="0" fontId="24" fillId="11" borderId="18" xfId="0" applyFont="1" applyFill="1" applyBorder="1" applyAlignment="1">
      <alignment vertical="center" wrapText="1"/>
    </xf>
    <xf numFmtId="0" fontId="13" fillId="2" borderId="11" xfId="0" applyFont="1" applyFill="1" applyBorder="1" applyAlignment="1">
      <alignment vertical="center" wrapText="1"/>
    </xf>
    <xf numFmtId="0" fontId="9" fillId="0" borderId="32" xfId="0" applyFont="1" applyBorder="1" applyAlignment="1">
      <alignment horizontal="justify" vertical="center" wrapText="1"/>
    </xf>
    <xf numFmtId="0" fontId="7" fillId="0" borderId="12" xfId="6" applyBorder="1" applyAlignment="1">
      <alignment vertical="center" wrapText="1"/>
    </xf>
    <xf numFmtId="165" fontId="13" fillId="0" borderId="12" xfId="0" applyNumberFormat="1" applyFont="1" applyBorder="1" applyAlignment="1">
      <alignment horizontal="center" vertical="center" wrapText="1"/>
    </xf>
    <xf numFmtId="165" fontId="13" fillId="0" borderId="12" xfId="3" applyNumberFormat="1" applyFont="1" applyBorder="1" applyAlignment="1">
      <alignment horizontal="center" vertical="center" wrapText="1"/>
    </xf>
    <xf numFmtId="164" fontId="13" fillId="0" borderId="12" xfId="0" applyNumberFormat="1" applyFont="1" applyBorder="1" applyAlignment="1">
      <alignment horizontal="right" vertical="center" wrapText="1"/>
    </xf>
    <xf numFmtId="165" fontId="9" fillId="0" borderId="12" xfId="0" applyNumberFormat="1" applyFont="1" applyBorder="1" applyAlignment="1">
      <alignment horizontal="justify" vertical="center" wrapText="1"/>
    </xf>
    <xf numFmtId="173" fontId="9" fillId="0" borderId="18" xfId="0" applyNumberFormat="1" applyFont="1" applyBorder="1" applyAlignment="1">
      <alignment horizontal="justify" vertical="center" wrapText="1"/>
    </xf>
    <xf numFmtId="173" fontId="9" fillId="0" borderId="62" xfId="0" applyNumberFormat="1" applyFont="1" applyBorder="1" applyAlignment="1">
      <alignment horizontal="justify" vertical="center" wrapText="1"/>
    </xf>
    <xf numFmtId="0" fontId="1" fillId="0" borderId="12" xfId="0" applyFont="1" applyBorder="1" applyAlignment="1">
      <alignment horizontal="left" vertical="center" wrapText="1"/>
    </xf>
    <xf numFmtId="0" fontId="7" fillId="11" borderId="11" xfId="6" applyFill="1" applyBorder="1" applyAlignment="1">
      <alignment vertical="center" wrapText="1"/>
    </xf>
    <xf numFmtId="0" fontId="34" fillId="0" borderId="12" xfId="0" applyFont="1" applyBorder="1" applyAlignment="1">
      <alignment vertical="center" wrapText="1"/>
    </xf>
    <xf numFmtId="0" fontId="34" fillId="0" borderId="18" xfId="0" applyFont="1" applyBorder="1" applyAlignment="1">
      <alignment vertical="center" wrapText="1"/>
    </xf>
    <xf numFmtId="0" fontId="34" fillId="0" borderId="18" xfId="0" applyFont="1" applyBorder="1" applyAlignment="1">
      <alignment horizontal="center" vertical="center" wrapText="1"/>
    </xf>
    <xf numFmtId="0" fontId="34" fillId="0" borderId="11" xfId="0" applyFont="1" applyBorder="1" applyAlignment="1">
      <alignment vertical="center" wrapText="1"/>
    </xf>
    <xf numFmtId="0" fontId="34" fillId="0" borderId="36" xfId="0" applyFont="1" applyBorder="1" applyAlignment="1">
      <alignment vertical="center" wrapText="1"/>
    </xf>
    <xf numFmtId="174" fontId="13" fillId="0" borderId="12" xfId="5" applyNumberFormat="1" applyFont="1" applyFill="1" applyBorder="1" applyAlignment="1">
      <alignment horizontal="center" vertical="center" wrapText="1"/>
    </xf>
    <xf numFmtId="0" fontId="7" fillId="0" borderId="12" xfId="6" applyBorder="1" applyAlignment="1">
      <alignment horizontal="justify" vertical="center"/>
    </xf>
    <xf numFmtId="9" fontId="3" fillId="2" borderId="12" xfId="0" applyNumberFormat="1" applyFont="1" applyFill="1" applyBorder="1" applyAlignment="1">
      <alignment horizontal="justify" vertical="center"/>
    </xf>
    <xf numFmtId="9" fontId="3" fillId="0" borderId="30" xfId="0" applyNumberFormat="1" applyFont="1" applyBorder="1" applyAlignment="1">
      <alignment horizontal="justify" vertical="center"/>
    </xf>
    <xf numFmtId="9" fontId="3" fillId="0" borderId="26" xfId="0" applyNumberFormat="1" applyFont="1" applyBorder="1" applyAlignment="1">
      <alignment horizontal="justify" vertical="center" wrapText="1"/>
    </xf>
    <xf numFmtId="9" fontId="3" fillId="0" borderId="26" xfId="0" applyNumberFormat="1" applyFont="1" applyBorder="1" applyAlignment="1">
      <alignment horizontal="justify" vertical="center"/>
    </xf>
    <xf numFmtId="0" fontId="24" fillId="0" borderId="12" xfId="0" applyFont="1" applyBorder="1" applyAlignment="1">
      <alignment horizontal="justify" vertical="center" wrapText="1"/>
    </xf>
    <xf numFmtId="1" fontId="24" fillId="0" borderId="12" xfId="0" applyNumberFormat="1" applyFont="1" applyBorder="1" applyAlignment="1">
      <alignment horizontal="center" vertical="center" wrapText="1"/>
    </xf>
    <xf numFmtId="9" fontId="3" fillId="0" borderId="27" xfId="0" applyNumberFormat="1" applyFont="1" applyBorder="1" applyAlignment="1">
      <alignment horizontal="justify" vertical="center"/>
    </xf>
    <xf numFmtId="9" fontId="29" fillId="0" borderId="12" xfId="5" applyFont="1" applyFill="1" applyBorder="1" applyAlignment="1">
      <alignment horizontal="center" vertical="center" wrapText="1"/>
    </xf>
    <xf numFmtId="1" fontId="29" fillId="0" borderId="12" xfId="0" applyNumberFormat="1" applyFont="1" applyBorder="1" applyAlignment="1">
      <alignment horizontal="center" vertical="center" wrapText="1"/>
    </xf>
    <xf numFmtId="0" fontId="12" fillId="0" borderId="0" xfId="0" applyFont="1" applyAlignment="1">
      <alignment horizontal="left" wrapText="1"/>
    </xf>
    <xf numFmtId="0" fontId="15" fillId="0" borderId="13" xfId="0" applyFont="1" applyBorder="1" applyAlignment="1">
      <alignment horizontal="justify" vertical="center" wrapText="1"/>
    </xf>
    <xf numFmtId="0" fontId="35" fillId="0" borderId="12" xfId="4" applyFont="1" applyBorder="1" applyAlignment="1">
      <alignment horizontal="center" vertical="center" wrapText="1"/>
    </xf>
    <xf numFmtId="0" fontId="30" fillId="0" borderId="12" xfId="4" applyFont="1" applyBorder="1" applyAlignment="1">
      <alignment horizontal="center" vertical="center" wrapText="1"/>
    </xf>
    <xf numFmtId="0" fontId="13" fillId="0" borderId="61" xfId="0" applyFont="1" applyBorder="1" applyAlignment="1">
      <alignment horizontal="justify" vertical="center" wrapText="1"/>
    </xf>
    <xf numFmtId="9" fontId="3" fillId="0" borderId="30" xfId="0" applyNumberFormat="1" applyFont="1" applyBorder="1" applyAlignment="1">
      <alignment horizontal="justify" vertical="center" wrapText="1"/>
    </xf>
    <xf numFmtId="9" fontId="36" fillId="0" borderId="12" xfId="6" applyNumberFormat="1" applyFont="1" applyBorder="1" applyAlignment="1">
      <alignment horizontal="justify" vertical="center" wrapText="1"/>
    </xf>
    <xf numFmtId="0" fontId="36" fillId="0" borderId="12" xfId="6" applyFont="1" applyFill="1" applyBorder="1" applyAlignment="1">
      <alignment wrapText="1"/>
    </xf>
    <xf numFmtId="0" fontId="36" fillId="0" borderId="12" xfId="6" applyFont="1" applyFill="1" applyBorder="1" applyAlignment="1">
      <alignment vertical="center" wrapText="1"/>
    </xf>
    <xf numFmtId="0" fontId="9" fillId="0" borderId="61" xfId="0" applyFont="1" applyBorder="1" applyAlignment="1">
      <alignment horizontal="justify" vertical="center" wrapText="1"/>
    </xf>
    <xf numFmtId="0" fontId="16" fillId="0" borderId="12" xfId="0" applyFont="1" applyBorder="1" applyAlignment="1">
      <alignment horizontal="justify" vertical="center" wrapText="1"/>
    </xf>
    <xf numFmtId="170" fontId="1" fillId="0" borderId="12" xfId="0" applyNumberFormat="1" applyFont="1" applyBorder="1" applyAlignment="1">
      <alignment horizontal="center" vertical="center" wrapText="1"/>
    </xf>
    <xf numFmtId="170" fontId="1" fillId="0" borderId="12" xfId="0" applyNumberFormat="1" applyFont="1" applyBorder="1" applyAlignment="1">
      <alignment horizontal="justify" vertical="center" wrapText="1"/>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wrapText="1"/>
    </xf>
    <xf numFmtId="0" fontId="1" fillId="2" borderId="5" xfId="0" applyFont="1" applyFill="1" applyBorder="1" applyAlignment="1">
      <alignment horizontal="justify" vertical="center" wrapText="1"/>
    </xf>
    <xf numFmtId="172" fontId="13" fillId="0" borderId="12" xfId="3" applyNumberFormat="1" applyFont="1" applyBorder="1" applyAlignment="1">
      <alignment horizontal="center" vertical="center" wrapText="1"/>
    </xf>
    <xf numFmtId="172" fontId="13" fillId="0" borderId="12" xfId="0" applyNumberFormat="1" applyFont="1" applyBorder="1" applyAlignment="1">
      <alignment horizontal="center" vertical="center" wrapText="1"/>
    </xf>
    <xf numFmtId="9" fontId="7" fillId="0" borderId="61" xfId="6" applyNumberFormat="1" applyBorder="1" applyAlignment="1">
      <alignment horizontal="justify" vertical="center" wrapText="1"/>
    </xf>
    <xf numFmtId="0" fontId="1" fillId="2" borderId="12" xfId="0" applyFont="1" applyFill="1" applyBorder="1" applyAlignment="1">
      <alignment horizontal="justify" vertical="center" wrapText="1"/>
    </xf>
    <xf numFmtId="0" fontId="13" fillId="2" borderId="12" xfId="0" applyFont="1" applyFill="1" applyBorder="1" applyAlignment="1">
      <alignment horizontal="justify" vertical="center" wrapText="1"/>
    </xf>
    <xf numFmtId="9" fontId="7" fillId="2" borderId="12" xfId="6" applyNumberFormat="1" applyFill="1" applyBorder="1" applyAlignment="1">
      <alignment horizontal="justify" vertical="center"/>
    </xf>
    <xf numFmtId="9" fontId="1" fillId="0" borderId="12" xfId="0" applyNumberFormat="1" applyFont="1" applyBorder="1" applyAlignment="1">
      <alignment horizontal="center" vertical="center"/>
    </xf>
    <xf numFmtId="9" fontId="3" fillId="0" borderId="12" xfId="0" applyNumberFormat="1" applyFont="1" applyBorder="1" applyAlignment="1">
      <alignment horizontal="center" vertical="center"/>
    </xf>
    <xf numFmtId="9" fontId="7" fillId="0" borderId="13" xfId="6" applyNumberFormat="1" applyBorder="1" applyAlignment="1">
      <alignment horizontal="justify" vertical="center" wrapText="1"/>
    </xf>
    <xf numFmtId="0" fontId="7" fillId="0" borderId="13" xfId="6" applyBorder="1" applyAlignment="1">
      <alignment wrapText="1"/>
    </xf>
    <xf numFmtId="0" fontId="7" fillId="0" borderId="12" xfId="6" applyBorder="1"/>
    <xf numFmtId="9" fontId="3" fillId="0" borderId="12" xfId="0" applyNumberFormat="1" applyFont="1" applyBorder="1" applyAlignment="1">
      <alignment horizontal="center" vertical="center" wrapText="1"/>
    </xf>
    <xf numFmtId="9" fontId="27" fillId="0" borderId="12" xfId="6" applyNumberFormat="1" applyFont="1" applyBorder="1" applyAlignment="1">
      <alignment horizontal="center" vertical="center"/>
    </xf>
    <xf numFmtId="0" fontId="3" fillId="0" borderId="12" xfId="0" applyFont="1" applyBorder="1" applyAlignment="1">
      <alignment horizontal="justify" vertical="center" wrapText="1"/>
    </xf>
    <xf numFmtId="0" fontId="20" fillId="0" borderId="0" xfId="0" applyFont="1" applyAlignment="1">
      <alignment wrapText="1"/>
    </xf>
    <xf numFmtId="9" fontId="1" fillId="0" borderId="12" xfId="0" applyNumberFormat="1" applyFont="1" applyBorder="1" applyAlignment="1">
      <alignment horizontal="left" vertical="center" wrapText="1"/>
    </xf>
    <xf numFmtId="9" fontId="9" fillId="0" borderId="12" xfId="0" applyNumberFormat="1" applyFont="1" applyBorder="1" applyAlignment="1">
      <alignment horizontal="left" vertical="center" wrapText="1"/>
    </xf>
    <xf numFmtId="166" fontId="9" fillId="0" borderId="12" xfId="3" applyFont="1" applyBorder="1" applyAlignment="1">
      <alignment horizontal="justify" vertical="center" wrapText="1"/>
    </xf>
    <xf numFmtId="2" fontId="13" fillId="0" borderId="12" xfId="5" applyNumberFormat="1" applyFont="1" applyBorder="1" applyAlignment="1">
      <alignment horizontal="center" vertical="center" wrapText="1"/>
    </xf>
    <xf numFmtId="2" fontId="13" fillId="0" borderId="12" xfId="5" applyNumberFormat="1" applyFont="1" applyFill="1" applyBorder="1" applyAlignment="1">
      <alignment horizontal="center" vertical="center" wrapText="1"/>
    </xf>
    <xf numFmtId="0" fontId="12" fillId="12" borderId="0" xfId="0" applyFont="1" applyFill="1"/>
    <xf numFmtId="0" fontId="12" fillId="13" borderId="0" xfId="0" applyFont="1" applyFill="1"/>
    <xf numFmtId="2" fontId="30" fillId="0" borderId="12" xfId="4" applyNumberFormat="1" applyFont="1" applyBorder="1" applyAlignment="1">
      <alignment horizontal="center" vertical="center" wrapText="1"/>
    </xf>
    <xf numFmtId="2" fontId="9" fillId="0" borderId="12" xfId="0" applyNumberFormat="1" applyFont="1" applyBorder="1" applyAlignment="1">
      <alignment horizontal="justify" vertical="center" wrapText="1"/>
    </xf>
    <xf numFmtId="43" fontId="9" fillId="0" borderId="12" xfId="7" applyFont="1" applyBorder="1" applyAlignment="1">
      <alignment horizontal="justify" vertical="center" wrapText="1"/>
    </xf>
    <xf numFmtId="0" fontId="13" fillId="0" borderId="13" xfId="0" applyFont="1" applyBorder="1" applyAlignment="1">
      <alignment horizontal="center" vertical="center" wrapText="1"/>
    </xf>
    <xf numFmtId="1" fontId="13" fillId="7" borderId="13" xfId="0" applyNumberFormat="1" applyFont="1" applyFill="1" applyBorder="1" applyAlignment="1">
      <alignment horizontal="center" vertical="center" wrapText="1"/>
    </xf>
    <xf numFmtId="9" fontId="9" fillId="0" borderId="13" xfId="0" applyNumberFormat="1" applyFont="1" applyBorder="1" applyAlignment="1">
      <alignment horizontal="center" vertical="center" wrapText="1"/>
    </xf>
    <xf numFmtId="9" fontId="13" fillId="7" borderId="13" xfId="5" applyFont="1" applyFill="1" applyBorder="1" applyAlignment="1">
      <alignment horizontal="center" vertical="center" wrapText="1"/>
    </xf>
    <xf numFmtId="2" fontId="9" fillId="0" borderId="12" xfId="0" applyNumberFormat="1" applyFont="1" applyBorder="1" applyAlignment="1">
      <alignment horizontal="center" vertical="center" wrapText="1"/>
    </xf>
    <xf numFmtId="2" fontId="9" fillId="0" borderId="12" xfId="5" applyNumberFormat="1" applyFont="1" applyBorder="1" applyAlignment="1">
      <alignment horizontal="center" vertical="center" wrapText="1"/>
    </xf>
    <xf numFmtId="2" fontId="15" fillId="0" borderId="12" xfId="0" applyNumberFormat="1" applyFont="1" applyBorder="1" applyAlignment="1">
      <alignment horizontal="justify" vertical="center" wrapText="1"/>
    </xf>
    <xf numFmtId="2" fontId="1" fillId="0" borderId="12" xfId="0" applyNumberFormat="1" applyFont="1" applyBorder="1" applyAlignment="1">
      <alignment horizontal="justify" vertical="center" wrapText="1"/>
    </xf>
    <xf numFmtId="0" fontId="13" fillId="0" borderId="0" xfId="0" applyFont="1" applyAlignment="1">
      <alignment horizontal="justify" vertical="center" wrapText="1"/>
    </xf>
    <xf numFmtId="0" fontId="1" fillId="0" borderId="0" xfId="0" applyFont="1" applyAlignment="1">
      <alignment horizontal="justify" vertical="center" wrapText="1"/>
    </xf>
    <xf numFmtId="1" fontId="13" fillId="0" borderId="0" xfId="0" applyNumberFormat="1" applyFont="1" applyAlignment="1">
      <alignment horizontal="center" vertical="center" wrapText="1"/>
    </xf>
    <xf numFmtId="0" fontId="34" fillId="0" borderId="0" xfId="0" applyFont="1" applyAlignment="1">
      <alignment vertical="center" wrapText="1"/>
    </xf>
    <xf numFmtId="9" fontId="3" fillId="0" borderId="0" xfId="0" applyNumberFormat="1" applyFont="1" applyAlignment="1">
      <alignment horizontal="justify" vertical="center"/>
    </xf>
    <xf numFmtId="0" fontId="7" fillId="0" borderId="0" xfId="6" applyFill="1" applyBorder="1" applyAlignment="1">
      <alignment vertical="center" wrapText="1"/>
    </xf>
    <xf numFmtId="9" fontId="3" fillId="0" borderId="32" xfId="0" applyNumberFormat="1" applyFont="1" applyBorder="1" applyAlignment="1">
      <alignment horizontal="justify" vertical="center"/>
    </xf>
    <xf numFmtId="0" fontId="7" fillId="0" borderId="13" xfId="6" applyFill="1" applyBorder="1" applyAlignment="1">
      <alignment vertical="center" wrapText="1"/>
    </xf>
    <xf numFmtId="0" fontId="9" fillId="0" borderId="12" xfId="0" applyFont="1" applyBorder="1" applyAlignment="1">
      <alignment horizontal="center" vertical="center"/>
    </xf>
    <xf numFmtId="9" fontId="13" fillId="0" borderId="12" xfId="5" applyFont="1" applyBorder="1" applyAlignment="1">
      <alignment horizontal="center" vertical="center" wrapText="1"/>
    </xf>
    <xf numFmtId="166" fontId="1" fillId="0" borderId="12" xfId="3" applyFont="1" applyBorder="1" applyAlignment="1">
      <alignment horizontal="center" vertical="center" wrapText="1"/>
    </xf>
    <xf numFmtId="9" fontId="7" fillId="0" borderId="12" xfId="6" applyNumberFormat="1" applyBorder="1" applyAlignment="1">
      <alignment horizontal="center" vertical="center"/>
    </xf>
    <xf numFmtId="0" fontId="13" fillId="0" borderId="13" xfId="0" applyFont="1" applyBorder="1" applyAlignment="1">
      <alignment horizontal="justify" vertical="center" wrapText="1"/>
    </xf>
    <xf numFmtId="0" fontId="9" fillId="0" borderId="29" xfId="0" applyFont="1" applyBorder="1" applyAlignment="1">
      <alignment horizontal="justify" vertical="center" wrapText="1"/>
    </xf>
    <xf numFmtId="173" fontId="9" fillId="0" borderId="63" xfId="0" applyNumberFormat="1" applyFont="1" applyBorder="1" applyAlignment="1">
      <alignment horizontal="justify" vertical="center" wrapText="1"/>
    </xf>
    <xf numFmtId="173" fontId="9" fillId="0" borderId="64" xfId="0" applyNumberFormat="1" applyFont="1" applyBorder="1" applyAlignment="1">
      <alignment horizontal="justify" vertical="center" wrapText="1"/>
    </xf>
    <xf numFmtId="9" fontId="3" fillId="0" borderId="13" xfId="0" applyNumberFormat="1" applyFont="1" applyBorder="1" applyAlignment="1">
      <alignment horizontal="justify" vertical="center"/>
    </xf>
    <xf numFmtId="9" fontId="7" fillId="0" borderId="13" xfId="6" applyNumberFormat="1" applyBorder="1" applyAlignment="1">
      <alignment horizontal="justify" vertical="center"/>
    </xf>
    <xf numFmtId="0" fontId="9" fillId="0" borderId="18" xfId="0" applyFont="1" applyBorder="1" applyAlignment="1">
      <alignment horizontal="justify" vertical="center" wrapText="1"/>
    </xf>
    <xf numFmtId="9" fontId="9" fillId="0" borderId="13" xfId="5" applyFont="1" applyFill="1" applyBorder="1" applyAlignment="1">
      <alignment horizontal="center" vertical="center" wrapText="1"/>
    </xf>
    <xf numFmtId="173" fontId="9" fillId="0" borderId="13" xfId="0" applyNumberFormat="1" applyFont="1" applyBorder="1" applyAlignment="1">
      <alignment horizontal="justify" vertical="center" wrapText="1"/>
    </xf>
    <xf numFmtId="9" fontId="9" fillId="0" borderId="12" xfId="5" applyFont="1" applyBorder="1" applyAlignment="1">
      <alignment horizontal="center" vertical="center" wrapText="1"/>
    </xf>
    <xf numFmtId="0" fontId="4" fillId="0" borderId="12" xfId="4" applyFont="1" applyBorder="1" applyAlignment="1">
      <alignment horizontal="center" vertical="center" wrapText="1"/>
    </xf>
    <xf numFmtId="166" fontId="4" fillId="0" borderId="12" xfId="3" applyFont="1" applyBorder="1" applyAlignment="1">
      <alignment horizontal="center" vertical="center" wrapText="1"/>
    </xf>
    <xf numFmtId="0" fontId="25" fillId="0" borderId="12" xfId="0" applyFont="1" applyBorder="1" applyAlignment="1">
      <alignment vertical="center" wrapText="1"/>
    </xf>
    <xf numFmtId="0" fontId="20" fillId="0" borderId="0" xfId="0" applyFont="1"/>
    <xf numFmtId="0" fontId="0" fillId="0" borderId="12" xfId="0" applyBorder="1" applyAlignment="1">
      <alignment horizontal="center" vertical="center"/>
    </xf>
    <xf numFmtId="9" fontId="1" fillId="0" borderId="32" xfId="0" applyNumberFormat="1" applyFont="1" applyBorder="1" applyAlignment="1">
      <alignment horizontal="justify" vertical="center"/>
    </xf>
    <xf numFmtId="9" fontId="36" fillId="0" borderId="13" xfId="6" applyNumberFormat="1" applyFont="1" applyBorder="1" applyAlignment="1">
      <alignment horizontal="left" vertical="center" wrapText="1"/>
    </xf>
    <xf numFmtId="9" fontId="36" fillId="0" borderId="11" xfId="6" applyNumberFormat="1" applyFont="1" applyBorder="1" applyAlignment="1">
      <alignment horizontal="justify" vertical="center" wrapText="1"/>
    </xf>
    <xf numFmtId="0" fontId="37" fillId="0" borderId="12" xfId="0" applyFont="1" applyBorder="1" applyAlignment="1">
      <alignment horizontal="justify" vertical="center"/>
    </xf>
    <xf numFmtId="9" fontId="7" fillId="0" borderId="12" xfId="6" applyNumberFormat="1" applyBorder="1" applyAlignment="1">
      <alignment horizontal="center" vertical="center" wrapText="1"/>
    </xf>
    <xf numFmtId="0" fontId="7" fillId="0" borderId="12" xfId="6" applyBorder="1" applyAlignment="1">
      <alignment horizontal="justify" vertical="center" wrapText="1"/>
    </xf>
    <xf numFmtId="0" fontId="9" fillId="0" borderId="13" xfId="0" applyFont="1" applyBorder="1" applyAlignment="1">
      <alignment horizontal="center" vertical="center" wrapText="1"/>
    </xf>
    <xf numFmtId="0" fontId="9" fillId="0" borderId="12" xfId="0" applyFont="1" applyBorder="1" applyAlignment="1">
      <alignment horizontal="justify" wrapText="1"/>
    </xf>
    <xf numFmtId="0" fontId="28" fillId="4" borderId="21" xfId="4" applyFont="1" applyFill="1" applyBorder="1" applyAlignment="1">
      <alignment horizontal="left" vertical="center" wrapText="1"/>
    </xf>
    <xf numFmtId="0" fontId="28" fillId="4" borderId="16" xfId="4" applyFont="1" applyFill="1" applyBorder="1" applyAlignment="1">
      <alignment horizontal="left" vertical="center" wrapText="1"/>
    </xf>
    <xf numFmtId="0" fontId="28" fillId="4" borderId="17" xfId="4" applyFont="1" applyFill="1" applyBorder="1" applyAlignment="1">
      <alignment horizontal="left" vertical="center" wrapText="1"/>
    </xf>
    <xf numFmtId="0" fontId="16" fillId="10" borderId="21" xfId="4" applyFont="1" applyFill="1" applyBorder="1" applyAlignment="1">
      <alignment horizontal="justify" vertical="center" wrapText="1"/>
    </xf>
    <xf numFmtId="0" fontId="16" fillId="10" borderId="16" xfId="4" applyFont="1" applyFill="1" applyBorder="1" applyAlignment="1">
      <alignment horizontal="justify" vertical="center" wrapText="1"/>
    </xf>
    <xf numFmtId="0" fontId="16" fillId="10" borderId="17" xfId="4" applyFont="1" applyFill="1" applyBorder="1" applyAlignment="1">
      <alignment horizontal="justify" vertical="center" wrapText="1"/>
    </xf>
    <xf numFmtId="0" fontId="9" fillId="0" borderId="21" xfId="4" applyFont="1" applyBorder="1" applyAlignment="1">
      <alignment horizontal="justify" vertical="center" wrapText="1"/>
    </xf>
    <xf numFmtId="0" fontId="9" fillId="0" borderId="16" xfId="4" applyFont="1" applyBorder="1" applyAlignment="1">
      <alignment horizontal="justify" vertical="center" wrapText="1"/>
    </xf>
    <xf numFmtId="0" fontId="9" fillId="0" borderId="17" xfId="4" applyFont="1" applyBorder="1" applyAlignment="1">
      <alignment horizontal="justify" vertical="center" wrapText="1"/>
    </xf>
    <xf numFmtId="0" fontId="28" fillId="4" borderId="37" xfId="4" applyFont="1" applyFill="1" applyBorder="1" applyAlignment="1">
      <alignment horizontal="left" vertical="center" wrapText="1"/>
    </xf>
    <xf numFmtId="0" fontId="28" fillId="4" borderId="38" xfId="4" applyFont="1" applyFill="1" applyBorder="1" applyAlignment="1">
      <alignment horizontal="left" vertical="center" wrapText="1"/>
    </xf>
    <xf numFmtId="0" fontId="28" fillId="4" borderId="39" xfId="4" applyFont="1" applyFill="1" applyBorder="1" applyAlignment="1">
      <alignment horizontal="left" vertical="center" wrapText="1"/>
    </xf>
    <xf numFmtId="0" fontId="11" fillId="5" borderId="40" xfId="4" applyFont="1" applyFill="1" applyBorder="1" applyAlignment="1">
      <alignment horizontal="center" vertical="center" wrapText="1"/>
    </xf>
    <xf numFmtId="0" fontId="11" fillId="5" borderId="41" xfId="4" applyFont="1" applyFill="1" applyBorder="1" applyAlignment="1">
      <alignment horizontal="center" vertical="center" wrapText="1"/>
    </xf>
    <xf numFmtId="0" fontId="11" fillId="5" borderId="1" xfId="4" applyFont="1" applyFill="1" applyBorder="1" applyAlignment="1">
      <alignment horizontal="center" vertical="center" wrapText="1"/>
    </xf>
    <xf numFmtId="0" fontId="11" fillId="5" borderId="4" xfId="4" applyFont="1" applyFill="1" applyBorder="1" applyAlignment="1">
      <alignment horizontal="center" vertical="center" wrapText="1"/>
    </xf>
    <xf numFmtId="0" fontId="11" fillId="5" borderId="21" xfId="4" applyFont="1" applyFill="1" applyBorder="1" applyAlignment="1">
      <alignment horizontal="center" vertical="center" wrapText="1"/>
    </xf>
    <xf numFmtId="0" fontId="11" fillId="5" borderId="16" xfId="4" applyFont="1" applyFill="1" applyBorder="1" applyAlignment="1">
      <alignment horizontal="center" vertical="center" wrapText="1"/>
    </xf>
    <xf numFmtId="0" fontId="11" fillId="5" borderId="17" xfId="4" applyFont="1" applyFill="1" applyBorder="1" applyAlignment="1">
      <alignment horizontal="center" vertical="center" wrapText="1"/>
    </xf>
    <xf numFmtId="0" fontId="28" fillId="4" borderId="21" xfId="4" applyFont="1" applyFill="1" applyBorder="1" applyAlignment="1">
      <alignment horizontal="left"/>
    </xf>
    <xf numFmtId="0" fontId="28" fillId="4" borderId="16" xfId="4" applyFont="1" applyFill="1" applyBorder="1" applyAlignment="1">
      <alignment horizontal="left"/>
    </xf>
    <xf numFmtId="0" fontId="28" fillId="4" borderId="17" xfId="4" applyFont="1" applyFill="1" applyBorder="1" applyAlignment="1">
      <alignment horizontal="left"/>
    </xf>
    <xf numFmtId="0" fontId="21" fillId="10" borderId="21" xfId="4" applyFont="1" applyFill="1" applyBorder="1" applyAlignment="1">
      <alignment horizontal="justify" vertical="center"/>
    </xf>
    <xf numFmtId="0" fontId="21" fillId="10" borderId="16" xfId="4" applyFont="1" applyFill="1" applyBorder="1" applyAlignment="1">
      <alignment horizontal="justify" vertical="center"/>
    </xf>
    <xf numFmtId="0" fontId="21" fillId="10" borderId="17" xfId="4" applyFont="1" applyFill="1" applyBorder="1" applyAlignment="1">
      <alignment horizontal="justify" vertical="center"/>
    </xf>
    <xf numFmtId="0" fontId="21" fillId="10" borderId="21" xfId="4" applyFont="1" applyFill="1" applyBorder="1" applyAlignment="1">
      <alignment horizontal="justify" vertical="center" wrapText="1"/>
    </xf>
    <xf numFmtId="0" fontId="21" fillId="10" borderId="16" xfId="4" applyFont="1" applyFill="1" applyBorder="1" applyAlignment="1">
      <alignment horizontal="justify" vertical="center" wrapText="1"/>
    </xf>
    <xf numFmtId="0" fontId="21" fillId="10" borderId="17" xfId="4" applyFont="1" applyFill="1" applyBorder="1" applyAlignment="1">
      <alignment horizontal="justify" vertical="center" wrapText="1"/>
    </xf>
    <xf numFmtId="0" fontId="13" fillId="0" borderId="21" xfId="4" applyFont="1" applyBorder="1" applyAlignment="1">
      <alignment horizontal="justify" vertical="center" wrapText="1"/>
    </xf>
    <xf numFmtId="0" fontId="13" fillId="0" borderId="16" xfId="4" applyFont="1" applyBorder="1" applyAlignment="1">
      <alignment horizontal="justify" vertical="center" wrapText="1"/>
    </xf>
    <xf numFmtId="0" fontId="13" fillId="0" borderId="17" xfId="4" applyFont="1" applyBorder="1" applyAlignment="1">
      <alignment horizontal="justify" vertical="center" wrapText="1"/>
    </xf>
    <xf numFmtId="0" fontId="13" fillId="0" borderId="16" xfId="4" applyFont="1" applyBorder="1" applyAlignment="1">
      <alignment horizontal="justify" vertical="center"/>
    </xf>
    <xf numFmtId="0" fontId="13" fillId="0" borderId="17" xfId="4" applyFont="1" applyBorder="1" applyAlignment="1">
      <alignment horizontal="justify" vertical="center"/>
    </xf>
    <xf numFmtId="0" fontId="16" fillId="10" borderId="21" xfId="4" applyFont="1" applyFill="1" applyBorder="1" applyAlignment="1">
      <alignment horizontal="left" vertical="center" wrapText="1"/>
    </xf>
    <xf numFmtId="0" fontId="16" fillId="10" borderId="16" xfId="4" applyFont="1" applyFill="1" applyBorder="1" applyAlignment="1">
      <alignment horizontal="left" vertical="center" wrapText="1"/>
    </xf>
    <xf numFmtId="0" fontId="16" fillId="10" borderId="17" xfId="4" applyFont="1" applyFill="1" applyBorder="1" applyAlignment="1">
      <alignment horizontal="left" vertical="center" wrapText="1"/>
    </xf>
    <xf numFmtId="0" fontId="9" fillId="0" borderId="21" xfId="4" applyFont="1" applyBorder="1" applyAlignment="1">
      <alignment horizontal="left" vertical="center" wrapText="1"/>
    </xf>
    <xf numFmtId="0" fontId="9" fillId="0" borderId="16" xfId="4" applyFont="1" applyBorder="1" applyAlignment="1">
      <alignment horizontal="left" vertical="center" wrapText="1"/>
    </xf>
    <xf numFmtId="0" fontId="9" fillId="0" borderId="17" xfId="4" applyFont="1" applyBorder="1" applyAlignment="1">
      <alignment horizontal="left" vertical="center" wrapText="1"/>
    </xf>
    <xf numFmtId="0" fontId="10" fillId="6" borderId="12" xfId="4" applyFont="1" applyFill="1" applyBorder="1" applyAlignment="1">
      <alignment horizontal="center" vertical="center" wrapText="1"/>
    </xf>
    <xf numFmtId="0" fontId="9" fillId="0" borderId="28"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21" fillId="8" borderId="28" xfId="0" applyFont="1" applyFill="1" applyBorder="1" applyAlignment="1">
      <alignment horizontal="left" vertical="center" wrapText="1"/>
    </xf>
    <xf numFmtId="0" fontId="21" fillId="8" borderId="0" xfId="0" applyFont="1" applyFill="1" applyAlignment="1">
      <alignment horizontal="left" vertical="center" wrapText="1"/>
    </xf>
    <xf numFmtId="0" fontId="21" fillId="8" borderId="50" xfId="0" applyFont="1" applyFill="1" applyBorder="1" applyAlignment="1">
      <alignment horizontal="left" vertical="center" wrapText="1"/>
    </xf>
    <xf numFmtId="0" fontId="21" fillId="8" borderId="21" xfId="0" applyFont="1" applyFill="1" applyBorder="1" applyAlignment="1">
      <alignment horizontal="left" vertical="center" wrapText="1"/>
    </xf>
    <xf numFmtId="0" fontId="21" fillId="8" borderId="22" xfId="0" applyFont="1" applyFill="1" applyBorder="1" applyAlignment="1">
      <alignment horizontal="left" vertical="center" wrapText="1"/>
    </xf>
    <xf numFmtId="0" fontId="21" fillId="8" borderId="16" xfId="0" applyFont="1" applyFill="1" applyBorder="1" applyAlignment="1">
      <alignment horizontal="left" vertical="center" wrapText="1"/>
    </xf>
    <xf numFmtId="0" fontId="21" fillId="8" borderId="54" xfId="0" applyFont="1" applyFill="1" applyBorder="1" applyAlignment="1">
      <alignment horizontal="left" vertical="center" wrapText="1"/>
    </xf>
    <xf numFmtId="0" fontId="21" fillId="8" borderId="17" xfId="0" applyFont="1" applyFill="1" applyBorder="1" applyAlignment="1">
      <alignment horizontal="left" vertical="center" wrapText="1"/>
    </xf>
    <xf numFmtId="0" fontId="13" fillId="0" borderId="28"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10" fillId="6" borderId="40" xfId="4" applyFont="1" applyFill="1" applyBorder="1" applyAlignment="1">
      <alignment horizontal="center" vertical="center" wrapText="1"/>
    </xf>
    <xf numFmtId="0" fontId="10" fillId="6" borderId="41" xfId="4" applyFont="1" applyFill="1" applyBorder="1" applyAlignment="1">
      <alignment horizontal="center" vertical="center" wrapText="1"/>
    </xf>
    <xf numFmtId="0" fontId="10" fillId="6" borderId="51" xfId="4" applyFont="1" applyFill="1" applyBorder="1" applyAlignment="1">
      <alignment horizontal="center" vertical="center" wrapText="1"/>
    </xf>
    <xf numFmtId="0" fontId="10" fillId="6" borderId="15" xfId="4" applyFont="1" applyFill="1" applyBorder="1" applyAlignment="1">
      <alignment horizontal="center" vertical="center" wrapText="1"/>
    </xf>
    <xf numFmtId="0" fontId="10" fillId="6" borderId="52" xfId="4" applyFont="1" applyFill="1" applyBorder="1" applyAlignment="1">
      <alignment horizontal="center" vertical="center" wrapText="1"/>
    </xf>
    <xf numFmtId="0" fontId="10" fillId="6" borderId="1" xfId="4" applyFont="1" applyFill="1" applyBorder="1" applyAlignment="1">
      <alignment horizontal="center" vertical="center" wrapText="1"/>
    </xf>
    <xf numFmtId="0" fontId="10" fillId="6" borderId="4" xfId="4" applyFont="1" applyFill="1" applyBorder="1" applyAlignment="1">
      <alignment horizontal="center" vertical="center" wrapText="1"/>
    </xf>
    <xf numFmtId="0" fontId="10" fillId="6" borderId="42" xfId="4" applyFont="1" applyFill="1" applyBorder="1" applyAlignment="1">
      <alignment horizontal="center" vertical="center" wrapText="1"/>
    </xf>
    <xf numFmtId="0" fontId="10" fillId="6" borderId="43" xfId="4" applyFont="1" applyFill="1" applyBorder="1" applyAlignment="1">
      <alignment horizontal="center" vertical="center" wrapText="1"/>
    </xf>
    <xf numFmtId="0" fontId="22" fillId="0" borderId="0" xfId="0" applyFont="1" applyAlignment="1">
      <alignment horizontal="center"/>
    </xf>
    <xf numFmtId="0" fontId="23" fillId="6" borderId="46" xfId="0" applyFont="1" applyFill="1" applyBorder="1" applyAlignment="1">
      <alignment horizontal="left" vertical="center"/>
    </xf>
    <xf numFmtId="0" fontId="23" fillId="6" borderId="48" xfId="0" applyFont="1" applyFill="1" applyBorder="1" applyAlignment="1">
      <alignment horizontal="left" vertical="center"/>
    </xf>
    <xf numFmtId="0" fontId="23" fillId="6" borderId="49" xfId="0" applyFont="1" applyFill="1" applyBorder="1" applyAlignment="1">
      <alignment horizontal="left" vertical="center"/>
    </xf>
    <xf numFmtId="0" fontId="10" fillId="6" borderId="13" xfId="4" applyFont="1" applyFill="1" applyBorder="1" applyAlignment="1">
      <alignment horizontal="center" vertical="center" wrapText="1"/>
    </xf>
    <xf numFmtId="0" fontId="10" fillId="6" borderId="35" xfId="4" applyFont="1" applyFill="1" applyBorder="1" applyAlignment="1">
      <alignment horizontal="center" vertical="center" wrapText="1"/>
    </xf>
    <xf numFmtId="0" fontId="10" fillId="6" borderId="44" xfId="4" applyFont="1" applyFill="1" applyBorder="1" applyAlignment="1">
      <alignment horizontal="center" vertical="center" wrapText="1"/>
    </xf>
    <xf numFmtId="0" fontId="10" fillId="6" borderId="49" xfId="4" applyFont="1" applyFill="1" applyBorder="1" applyAlignment="1">
      <alignment horizontal="center" vertical="center" wrapText="1"/>
    </xf>
    <xf numFmtId="0" fontId="10" fillId="6" borderId="50" xfId="4" applyFont="1" applyFill="1" applyBorder="1" applyAlignment="1">
      <alignment horizontal="center" vertical="center" wrapText="1"/>
    </xf>
    <xf numFmtId="0" fontId="10" fillId="6" borderId="48" xfId="4" applyFont="1" applyFill="1" applyBorder="1" applyAlignment="1">
      <alignment horizontal="center" vertical="center" wrapText="1"/>
    </xf>
    <xf numFmtId="0" fontId="10" fillId="6" borderId="0" xfId="4" applyFont="1" applyFill="1" applyAlignment="1">
      <alignment horizontal="center" vertical="center" wrapText="1"/>
    </xf>
    <xf numFmtId="0" fontId="10" fillId="6" borderId="45" xfId="4" applyFont="1" applyFill="1" applyBorder="1" applyAlignment="1">
      <alignment horizontal="center" vertical="center" wrapText="1"/>
    </xf>
    <xf numFmtId="0" fontId="10" fillId="6" borderId="53" xfId="4" applyFont="1" applyFill="1" applyBorder="1" applyAlignment="1">
      <alignment horizontal="center" vertical="center" wrapText="1"/>
    </xf>
    <xf numFmtId="0" fontId="2" fillId="8" borderId="46" xfId="4" applyFont="1" applyFill="1" applyBorder="1" applyAlignment="1">
      <alignment horizontal="center" vertical="center" textRotation="90" wrapText="1"/>
    </xf>
    <xf numFmtId="0" fontId="2" fillId="8" borderId="5" xfId="4" applyFont="1" applyFill="1" applyBorder="1" applyAlignment="1">
      <alignment horizontal="center" vertical="center" textRotation="90" wrapText="1"/>
    </xf>
    <xf numFmtId="0" fontId="10" fillId="6" borderId="25" xfId="4" applyFont="1" applyFill="1" applyBorder="1" applyAlignment="1">
      <alignment horizontal="center" vertical="center" wrapText="1"/>
    </xf>
    <xf numFmtId="0" fontId="10" fillId="6" borderId="6" xfId="4" applyFont="1" applyFill="1" applyBorder="1" applyAlignment="1">
      <alignment horizontal="center" vertical="center" wrapText="1"/>
    </xf>
    <xf numFmtId="0" fontId="2" fillId="8" borderId="47" xfId="4" applyFont="1" applyFill="1" applyBorder="1" applyAlignment="1">
      <alignment horizontal="center" vertical="center" textRotation="90" wrapText="1"/>
    </xf>
    <xf numFmtId="0" fontId="10" fillId="6" borderId="28" xfId="4" applyFont="1" applyFill="1" applyBorder="1" applyAlignment="1">
      <alignment horizontal="center" vertical="center" wrapText="1"/>
    </xf>
    <xf numFmtId="0" fontId="2" fillId="8" borderId="28" xfId="4" applyFont="1" applyFill="1" applyBorder="1" applyAlignment="1">
      <alignment horizontal="center" vertical="center" textRotation="90" wrapText="1"/>
    </xf>
    <xf numFmtId="0" fontId="2" fillId="8" borderId="23" xfId="4" applyFont="1" applyFill="1" applyBorder="1" applyAlignment="1">
      <alignment horizontal="center" vertical="center" textRotation="90" wrapText="1"/>
    </xf>
    <xf numFmtId="0" fontId="2" fillId="8" borderId="55" xfId="4" applyFont="1" applyFill="1" applyBorder="1" applyAlignment="1">
      <alignment horizontal="center" vertical="center" textRotation="90" wrapText="1"/>
    </xf>
    <xf numFmtId="0" fontId="9" fillId="0" borderId="12" xfId="0" applyFont="1" applyBorder="1" applyAlignment="1">
      <alignment horizontal="left" vertical="center" wrapText="1"/>
    </xf>
    <xf numFmtId="0" fontId="10" fillId="6" borderId="32" xfId="4" applyFont="1" applyFill="1" applyBorder="1" applyAlignment="1">
      <alignment horizontal="center" vertical="center" wrapText="1"/>
    </xf>
    <xf numFmtId="0" fontId="10" fillId="6" borderId="27" xfId="4" applyFont="1" applyFill="1" applyBorder="1" applyAlignment="1">
      <alignment horizontal="center" vertical="center" wrapText="1"/>
    </xf>
    <xf numFmtId="0" fontId="10" fillId="6" borderId="18" xfId="4" applyFont="1" applyFill="1" applyBorder="1" applyAlignment="1">
      <alignment horizontal="center" vertical="center" wrapText="1"/>
    </xf>
    <xf numFmtId="0" fontId="2" fillId="8" borderId="56" xfId="4" applyFont="1" applyFill="1" applyBorder="1" applyAlignment="1">
      <alignment horizontal="center" vertical="center" textRotation="90" wrapText="1"/>
    </xf>
    <xf numFmtId="9" fontId="9" fillId="0" borderId="12"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left" vertical="center" wrapText="1"/>
    </xf>
    <xf numFmtId="0" fontId="13" fillId="0" borderId="11" xfId="0" applyFont="1" applyBorder="1" applyAlignment="1">
      <alignment horizontal="left" vertical="center" wrapText="1"/>
    </xf>
    <xf numFmtId="0" fontId="9" fillId="0" borderId="13" xfId="0" applyFont="1" applyBorder="1" applyAlignment="1">
      <alignment horizontal="left" vertical="center" wrapText="1"/>
    </xf>
    <xf numFmtId="0" fontId="9" fillId="0" borderId="11" xfId="0" applyFont="1" applyBorder="1" applyAlignment="1">
      <alignment horizontal="left" vertical="center" wrapText="1"/>
    </xf>
    <xf numFmtId="1" fontId="13" fillId="7" borderId="13" xfId="0" applyNumberFormat="1" applyFont="1" applyFill="1" applyBorder="1" applyAlignment="1">
      <alignment horizontal="center" vertical="center" wrapText="1"/>
    </xf>
    <xf numFmtId="1" fontId="13" fillId="7" borderId="11" xfId="0" applyNumberFormat="1" applyFont="1" applyFill="1" applyBorder="1" applyAlignment="1">
      <alignment horizontal="center" vertical="center" wrapText="1"/>
    </xf>
    <xf numFmtId="1" fontId="13" fillId="0" borderId="13" xfId="0" applyNumberFormat="1" applyFont="1" applyBorder="1" applyAlignment="1">
      <alignment horizontal="center" vertical="center" wrapText="1"/>
    </xf>
    <xf numFmtId="1" fontId="13" fillId="0" borderId="11" xfId="0" applyNumberFormat="1" applyFont="1" applyBorder="1" applyAlignment="1">
      <alignment horizontal="center" vertical="center" wrapText="1"/>
    </xf>
    <xf numFmtId="2" fontId="13" fillId="0" borderId="13" xfId="5" applyNumberFormat="1" applyFont="1" applyBorder="1" applyAlignment="1">
      <alignment horizontal="center" vertical="center" wrapText="1"/>
    </xf>
    <xf numFmtId="2" fontId="13" fillId="0" borderId="11" xfId="5" applyNumberFormat="1" applyFont="1" applyBorder="1" applyAlignment="1">
      <alignment horizontal="center" vertical="center" wrapText="1"/>
    </xf>
    <xf numFmtId="166" fontId="13" fillId="0" borderId="13" xfId="3" applyFont="1" applyBorder="1" applyAlignment="1">
      <alignment horizontal="center" vertical="center" wrapText="1"/>
    </xf>
    <xf numFmtId="166" fontId="13" fillId="0" borderId="11" xfId="3" applyFont="1" applyBorder="1" applyAlignment="1">
      <alignment horizontal="center" vertical="center" wrapText="1"/>
    </xf>
    <xf numFmtId="9" fontId="3" fillId="2" borderId="13" xfId="0" applyNumberFormat="1" applyFont="1" applyFill="1" applyBorder="1" applyAlignment="1">
      <alignment horizontal="center" vertical="center"/>
    </xf>
    <xf numFmtId="9" fontId="3" fillId="2" borderId="11" xfId="0" applyNumberFormat="1" applyFont="1" applyFill="1" applyBorder="1" applyAlignment="1">
      <alignment horizontal="center" vertical="center"/>
    </xf>
    <xf numFmtId="0" fontId="2" fillId="8" borderId="57" xfId="4" applyFont="1" applyFill="1" applyBorder="1" applyAlignment="1">
      <alignment horizontal="center" vertical="center" textRotation="90" wrapText="1"/>
    </xf>
    <xf numFmtId="0" fontId="2" fillId="8" borderId="44" xfId="4" applyFont="1" applyFill="1" applyBorder="1" applyAlignment="1">
      <alignment horizontal="center" vertical="center" textRotation="90" wrapText="1"/>
    </xf>
    <xf numFmtId="0" fontId="2" fillId="8" borderId="48" xfId="4" applyFont="1" applyFill="1" applyBorder="1" applyAlignment="1">
      <alignment horizontal="center" vertical="center" textRotation="90" wrapText="1"/>
    </xf>
    <xf numFmtId="0" fontId="2" fillId="8" borderId="58" xfId="4" applyFont="1" applyFill="1" applyBorder="1" applyAlignment="1">
      <alignment horizontal="center" vertical="center" textRotation="90" wrapText="1"/>
    </xf>
    <xf numFmtId="0" fontId="10" fillId="6" borderId="26" xfId="4" applyFont="1" applyFill="1" applyBorder="1" applyAlignment="1">
      <alignment horizontal="center" vertical="center" wrapText="1"/>
    </xf>
    <xf numFmtId="0" fontId="10" fillId="6" borderId="34" xfId="4" applyFont="1" applyFill="1" applyBorder="1" applyAlignment="1">
      <alignment horizontal="center" vertical="center" wrapText="1"/>
    </xf>
    <xf numFmtId="0" fontId="10" fillId="6" borderId="36" xfId="4" applyFont="1" applyFill="1" applyBorder="1" applyAlignment="1">
      <alignment horizontal="center" vertical="center" wrapText="1"/>
    </xf>
    <xf numFmtId="0" fontId="13" fillId="0" borderId="47" xfId="0" applyFont="1" applyBorder="1" applyAlignment="1">
      <alignment horizontal="left" vertical="center" wrapText="1"/>
    </xf>
    <xf numFmtId="0" fontId="13" fillId="0" borderId="58" xfId="0" applyFont="1" applyBorder="1" applyAlignment="1">
      <alignment horizontal="left" vertical="center" wrapText="1"/>
    </xf>
    <xf numFmtId="0" fontId="13" fillId="0" borderId="59" xfId="0" applyFont="1" applyBorder="1" applyAlignment="1">
      <alignment horizontal="left" vertical="center" wrapText="1"/>
    </xf>
    <xf numFmtId="0" fontId="11" fillId="6" borderId="46" xfId="0" applyFont="1" applyFill="1" applyBorder="1" applyAlignment="1">
      <alignment horizontal="left" vertical="center"/>
    </xf>
    <xf numFmtId="0" fontId="11" fillId="6" borderId="48" xfId="0" applyFont="1" applyFill="1" applyBorder="1" applyAlignment="1">
      <alignment horizontal="left" vertical="center"/>
    </xf>
    <xf numFmtId="0" fontId="11" fillId="6" borderId="49" xfId="0" applyFont="1" applyFill="1" applyBorder="1" applyAlignment="1">
      <alignment horizontal="left" vertical="center"/>
    </xf>
    <xf numFmtId="0" fontId="11" fillId="6" borderId="46" xfId="0" applyFont="1" applyFill="1" applyBorder="1" applyAlignment="1">
      <alignment horizontal="justify" vertical="center"/>
    </xf>
    <xf numFmtId="0" fontId="11" fillId="6" borderId="48" xfId="0" applyFont="1" applyFill="1" applyBorder="1" applyAlignment="1">
      <alignment horizontal="justify" vertical="center"/>
    </xf>
    <xf numFmtId="0" fontId="11" fillId="6" borderId="49" xfId="0" applyFont="1" applyFill="1" applyBorder="1" applyAlignment="1">
      <alignment horizontal="justify" vertical="center"/>
    </xf>
    <xf numFmtId="0" fontId="10" fillId="6" borderId="11" xfId="4" applyFont="1" applyFill="1" applyBorder="1" applyAlignment="1">
      <alignment horizontal="center" vertical="center" wrapText="1"/>
    </xf>
    <xf numFmtId="0" fontId="2" fillId="8" borderId="12" xfId="4" applyFont="1" applyFill="1" applyBorder="1" applyAlignment="1">
      <alignment horizontal="center" vertical="center" textRotation="90" wrapText="1"/>
    </xf>
    <xf numFmtId="0" fontId="2" fillId="8" borderId="18" xfId="4" applyFont="1" applyFill="1" applyBorder="1" applyAlignment="1">
      <alignment horizontal="center" vertical="center" textRotation="90" wrapText="1"/>
    </xf>
    <xf numFmtId="0" fontId="13" fillId="0" borderId="12" xfId="0" applyFont="1" applyBorder="1" applyAlignment="1">
      <alignment horizontal="left" vertical="center" wrapText="1"/>
    </xf>
    <xf numFmtId="0" fontId="10" fillId="6" borderId="5" xfId="4" applyFont="1" applyFill="1" applyBorder="1" applyAlignment="1">
      <alignment horizontal="center" vertical="center" wrapText="1"/>
    </xf>
    <xf numFmtId="0" fontId="10" fillId="6" borderId="55" xfId="4" applyFont="1" applyFill="1" applyBorder="1" applyAlignment="1">
      <alignment horizontal="center" vertical="center" wrapText="1"/>
    </xf>
    <xf numFmtId="0" fontId="2" fillId="8" borderId="50" xfId="4" applyFont="1" applyFill="1" applyBorder="1" applyAlignment="1">
      <alignment horizontal="center" vertical="center" textRotation="90" wrapText="1"/>
    </xf>
    <xf numFmtId="0" fontId="2" fillId="8" borderId="59" xfId="4" applyFont="1" applyFill="1" applyBorder="1" applyAlignment="1">
      <alignment horizontal="center" vertical="center" textRotation="90" wrapText="1"/>
    </xf>
    <xf numFmtId="0" fontId="10" fillId="6" borderId="29" xfId="4" applyFont="1" applyFill="1" applyBorder="1" applyAlignment="1">
      <alignment horizontal="center" vertical="center" wrapText="1"/>
    </xf>
    <xf numFmtId="0" fontId="2" fillId="8" borderId="24" xfId="4" applyFont="1" applyFill="1" applyBorder="1" applyAlignment="1">
      <alignment horizontal="center" vertical="center" textRotation="90" wrapText="1"/>
    </xf>
    <xf numFmtId="0" fontId="2" fillId="8" borderId="10" xfId="4" applyFont="1" applyFill="1" applyBorder="1" applyAlignment="1">
      <alignment horizontal="center" vertical="center" textRotation="90" wrapText="1"/>
    </xf>
    <xf numFmtId="0" fontId="2" fillId="8" borderId="60" xfId="4" applyFont="1" applyFill="1" applyBorder="1" applyAlignment="1">
      <alignment horizontal="center" vertical="center" textRotation="90" wrapText="1"/>
    </xf>
    <xf numFmtId="0" fontId="13" fillId="0" borderId="28" xfId="0" applyFont="1" applyBorder="1" applyAlignment="1">
      <alignment horizontal="left" vertical="top" wrapText="1"/>
    </xf>
    <xf numFmtId="0" fontId="13" fillId="0" borderId="0" xfId="0" applyFont="1" applyAlignment="1">
      <alignment horizontal="left" vertical="top" wrapText="1"/>
    </xf>
    <xf numFmtId="0" fontId="13" fillId="0" borderId="50" xfId="0" applyFont="1" applyBorder="1" applyAlignment="1">
      <alignment horizontal="left" vertical="top" wrapText="1"/>
    </xf>
    <xf numFmtId="0" fontId="2" fillId="8" borderId="49" xfId="4" applyFont="1" applyFill="1" applyBorder="1" applyAlignment="1">
      <alignment horizontal="center" vertical="center" textRotation="90" wrapText="1"/>
    </xf>
    <xf numFmtId="0" fontId="2" fillId="8" borderId="13" xfId="4" applyFont="1" applyFill="1" applyBorder="1" applyAlignment="1">
      <alignment horizontal="center" vertical="center" textRotation="90" wrapText="1"/>
    </xf>
    <xf numFmtId="165" fontId="9" fillId="0" borderId="13" xfId="0" applyNumberFormat="1" applyFont="1" applyBorder="1" applyAlignment="1">
      <alignment horizontal="center" vertical="center" wrapText="1"/>
    </xf>
    <xf numFmtId="165" fontId="9" fillId="0" borderId="11" xfId="0" applyNumberFormat="1" applyFont="1" applyBorder="1" applyAlignment="1">
      <alignment horizontal="center" vertical="center" wrapText="1"/>
    </xf>
    <xf numFmtId="165" fontId="9" fillId="0" borderId="9" xfId="0" applyNumberFormat="1" applyFont="1" applyBorder="1" applyAlignment="1">
      <alignment horizontal="center" vertical="center" wrapText="1"/>
    </xf>
    <xf numFmtId="9" fontId="9" fillId="0" borderId="13"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28" xfId="0" applyFont="1" applyBorder="1" applyAlignment="1">
      <alignment horizontal="justify" vertical="center" wrapText="1"/>
    </xf>
    <xf numFmtId="0" fontId="13" fillId="0" borderId="0" xfId="0" applyFont="1" applyAlignment="1">
      <alignment horizontal="justify" vertical="center" wrapText="1"/>
    </xf>
    <xf numFmtId="0" fontId="13" fillId="0" borderId="50" xfId="0" applyFont="1" applyBorder="1" applyAlignment="1">
      <alignment horizontal="justify" vertical="center" wrapText="1"/>
    </xf>
    <xf numFmtId="0" fontId="0" fillId="0" borderId="8" xfId="0" applyBorder="1" applyAlignment="1">
      <alignment horizontal="center"/>
    </xf>
    <xf numFmtId="0" fontId="12" fillId="0" borderId="13" xfId="0" applyFont="1" applyBorder="1" applyAlignment="1">
      <alignment horizontal="center"/>
    </xf>
    <xf numFmtId="0" fontId="12" fillId="0" borderId="11" xfId="0" applyFont="1" applyBorder="1" applyAlignment="1">
      <alignment horizontal="center"/>
    </xf>
    <xf numFmtId="1" fontId="3" fillId="0" borderId="13" xfId="0" applyNumberFormat="1" applyFont="1" applyBorder="1" applyAlignment="1">
      <alignment horizontal="center" vertical="center" wrapText="1"/>
    </xf>
    <xf numFmtId="1" fontId="3" fillId="0" borderId="11" xfId="0" applyNumberFormat="1" applyFont="1" applyBorder="1" applyAlignment="1">
      <alignment horizontal="center" vertical="center" wrapText="1"/>
    </xf>
    <xf numFmtId="0" fontId="9" fillId="7" borderId="13" xfId="0" applyFont="1" applyFill="1" applyBorder="1" applyAlignment="1">
      <alignment horizontal="center" vertical="center" wrapText="1"/>
    </xf>
    <xf numFmtId="0" fontId="9" fillId="7" borderId="11" xfId="0" applyFont="1" applyFill="1" applyBorder="1" applyAlignment="1">
      <alignment horizontal="center" vertical="center" wrapText="1"/>
    </xf>
    <xf numFmtId="2" fontId="9" fillId="0" borderId="13" xfId="0" applyNumberFormat="1" applyFont="1" applyBorder="1" applyAlignment="1">
      <alignment horizontal="center" vertical="center" wrapText="1"/>
    </xf>
    <xf numFmtId="2" fontId="9" fillId="0" borderId="11" xfId="0" applyNumberFormat="1" applyFont="1" applyBorder="1" applyAlignment="1">
      <alignment horizontal="center"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9" fontId="3" fillId="0" borderId="13" xfId="0" applyNumberFormat="1" applyFont="1" applyBorder="1" applyAlignment="1">
      <alignment horizontal="center" vertical="center" wrapText="1"/>
    </xf>
    <xf numFmtId="9" fontId="3" fillId="0" borderId="11" xfId="0" applyNumberFormat="1" applyFont="1" applyBorder="1" applyAlignment="1">
      <alignment horizontal="center" vertical="center" wrapText="1"/>
    </xf>
    <xf numFmtId="9" fontId="13" fillId="7" borderId="13" xfId="5" applyFont="1" applyFill="1" applyBorder="1" applyAlignment="1">
      <alignment horizontal="center" vertical="center" wrapText="1"/>
    </xf>
    <xf numFmtId="9" fontId="13" fillId="7" borderId="11" xfId="5" applyFont="1" applyFill="1" applyBorder="1" applyAlignment="1">
      <alignment horizontal="center" vertical="center" wrapText="1"/>
    </xf>
    <xf numFmtId="173" fontId="9" fillId="0" borderId="13" xfId="0" applyNumberFormat="1" applyFont="1" applyBorder="1" applyAlignment="1">
      <alignment horizontal="center" vertical="center" wrapText="1"/>
    </xf>
    <xf numFmtId="173" fontId="9" fillId="0" borderId="11" xfId="0" applyNumberFormat="1" applyFont="1" applyBorder="1" applyAlignment="1">
      <alignment horizontal="center" vertical="center" wrapText="1"/>
    </xf>
    <xf numFmtId="0" fontId="1" fillId="0" borderId="12" xfId="0" applyFont="1" applyBorder="1" applyAlignment="1">
      <alignment horizontal="left" vertical="center" wrapText="1"/>
    </xf>
    <xf numFmtId="0" fontId="9" fillId="0" borderId="9" xfId="0" applyFont="1" applyBorder="1" applyAlignment="1">
      <alignment horizontal="left" vertical="center" wrapText="1"/>
    </xf>
    <xf numFmtId="9" fontId="9"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13" fillId="0" borderId="9" xfId="0" applyFont="1" applyBorder="1" applyAlignment="1">
      <alignment horizontal="center" vertical="center" wrapText="1"/>
    </xf>
    <xf numFmtId="173" fontId="9" fillId="0" borderId="9" xfId="0" applyNumberFormat="1" applyFont="1" applyBorder="1" applyAlignment="1">
      <alignment horizontal="center" vertical="center" wrapText="1"/>
    </xf>
    <xf numFmtId="0" fontId="0" fillId="0" borderId="13"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9" fontId="9" fillId="9" borderId="13" xfId="0" applyNumberFormat="1" applyFont="1" applyFill="1" applyBorder="1" applyAlignment="1">
      <alignment horizontal="center" vertical="center" wrapText="1"/>
    </xf>
    <xf numFmtId="9" fontId="9" fillId="9" borderId="9" xfId="0" applyNumberFormat="1" applyFont="1" applyFill="1" applyBorder="1" applyAlignment="1">
      <alignment horizontal="center" vertical="center" wrapText="1"/>
    </xf>
    <xf numFmtId="9" fontId="9" fillId="9" borderId="11" xfId="0" applyNumberFormat="1" applyFont="1" applyFill="1" applyBorder="1" applyAlignment="1">
      <alignment horizontal="center" vertical="center" wrapText="1"/>
    </xf>
    <xf numFmtId="0" fontId="12" fillId="0" borderId="8" xfId="0" applyFont="1" applyBorder="1" applyAlignment="1">
      <alignment horizontal="center"/>
    </xf>
    <xf numFmtId="0" fontId="9" fillId="0" borderId="8" xfId="4" applyFont="1" applyBorder="1" applyAlignment="1">
      <alignment horizontal="center" vertical="center" wrapText="1"/>
    </xf>
    <xf numFmtId="2" fontId="9" fillId="0" borderId="9"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9" fontId="13" fillId="7" borderId="9" xfId="5" applyFont="1" applyFill="1" applyBorder="1" applyAlignment="1">
      <alignment horizontal="center" vertical="center" wrapText="1"/>
    </xf>
    <xf numFmtId="9" fontId="3" fillId="0" borderId="9" xfId="0" applyNumberFormat="1" applyFont="1" applyBorder="1" applyAlignment="1">
      <alignment horizontal="center" vertical="center" wrapText="1"/>
    </xf>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0" fontId="26" fillId="6" borderId="46" xfId="0" applyFont="1" applyFill="1" applyBorder="1" applyAlignment="1">
      <alignment horizontal="left" vertical="center"/>
    </xf>
    <xf numFmtId="0" fontId="26" fillId="6" borderId="48" xfId="0" applyFont="1" applyFill="1" applyBorder="1" applyAlignment="1">
      <alignment horizontal="left" vertical="center"/>
    </xf>
    <xf numFmtId="0" fontId="26" fillId="6" borderId="49" xfId="0" applyFont="1" applyFill="1" applyBorder="1" applyAlignment="1">
      <alignment horizontal="left" vertical="center"/>
    </xf>
    <xf numFmtId="0" fontId="16" fillId="0" borderId="0" xfId="0" applyFont="1" applyAlignment="1">
      <alignment horizontal="center"/>
    </xf>
    <xf numFmtId="9" fontId="7" fillId="0" borderId="12" xfId="8" applyNumberFormat="1" applyBorder="1" applyAlignment="1">
      <alignment horizontal="justify" vertical="center"/>
    </xf>
  </cellXfs>
  <cellStyles count="9">
    <cellStyle name="Excel Built-in Normal" xfId="1" xr:uid="{00000000-0005-0000-0000-000001000000}"/>
    <cellStyle name="Hipervínculo" xfId="6" builtinId="8"/>
    <cellStyle name="Hyperlink" xfId="8" xr:uid="{00000000-000B-0000-0000-000008000000}"/>
    <cellStyle name="Millares" xfId="7" builtinId="3"/>
    <cellStyle name="Millares 2" xfId="2" xr:uid="{00000000-0005-0000-0000-000003000000}"/>
    <cellStyle name="Moneda" xfId="3" builtinId="4"/>
    <cellStyle name="Normal" xfId="0" builtinId="0"/>
    <cellStyle name="Normal 2" xfId="4" xr:uid="{00000000-0005-0000-0000-000005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disson_vargas_uaesp_gov_co/Documents/Datos%20adjuntos/Tabla%20de%20Verificaci&#243;n%20PGIRS%202022%20Anual%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Medios R,T y T"/>
      <sheetName val="2. Riesgos R,T y T"/>
      <sheetName val="INST SPA"/>
      <sheetName val="R-T-T"/>
      <sheetName val="LIMP V-AP"/>
      <sheetName val="CC -PA"/>
      <sheetName val="LAV AP"/>
      <sheetName val="APROVECHAMIENTO"/>
      <sheetName val="ORGÁNICOS"/>
      <sheetName val="INCLUSIÓN"/>
      <sheetName val="DF"/>
      <sheetName val="ESPECIALES"/>
      <sheetName val="RCD"/>
      <sheetName val="RURAL"/>
      <sheetName val="RIESGOS"/>
      <sheetName val="CULTURA C"/>
    </sheetNames>
    <sheetDataSet>
      <sheetData sheetId="0"/>
      <sheetData sheetId="1"/>
      <sheetData sheetId="2">
        <row r="43">
          <cell r="A43">
            <v>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Leidy Alicia Cruz Rincon" id="{B52CBF4D-0154-4AF2-8110-D52159004B28}" userId="S::leidy.cruz@uaesp.gov.co::cd56c5b3-2b64-4d27-8f5c-a4d98da0aad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T44" dT="2023-08-16T14:51:00.40" personId="{B52CBF4D-0154-4AF2-8110-D52159004B28}" id="{2F31EAFB-89F6-46E6-8C47-532BF28B6880}">
    <text>Por favor copiar y pegar el enlace en el navegador para facilitar la apertura del enlace.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f:/g/personal/leidy_cruz_uaesp_gov_co/Elw0GPjQrIxPoCl1y0QIbE8BOWvfzzpBdNOvYTQzz6z9iw?e=vBu9AQ" TargetMode="External"/><Relationship Id="rId2" Type="http://schemas.openxmlformats.org/officeDocument/2006/relationships/hyperlink" Target="https://www.uaesp.gov.co/content/generalidades-del-registro-unico-organizaciones-registradores-segun-tipologia-ruor" TargetMode="External"/><Relationship Id="rId1" Type="http://schemas.openxmlformats.org/officeDocument/2006/relationships/hyperlink" Target="https://www.uaesp.gov.co/content/generalidades-del-registro-unico-registradores-oficio-ruro" TargetMode="External"/><Relationship Id="rId6" Type="http://schemas.openxmlformats.org/officeDocument/2006/relationships/hyperlink" Target="../../../../../../../:f:/g/personal/leidy_cruz_uaesp_gov_co/Esf5u84dYZZNrWkbGmdPjsYBi_6PiJFJ6spLO_bJodGuZg?e=RcI46W" TargetMode="External"/><Relationship Id="rId5" Type="http://schemas.openxmlformats.org/officeDocument/2006/relationships/hyperlink" Target="../../../../../../../:f:/g/personal/leidy_cruz_uaesp_gov_co/EnoIxzzsXVFNnYBNuclStPkB1tyQP5VPU4vIe1MBAeX-cQ?e=dCcxOm" TargetMode="External"/><Relationship Id="rId4" Type="http://schemas.openxmlformats.org/officeDocument/2006/relationships/hyperlink" Target="https://www.uaesp.gov.co/noticias/la-uaesp-inicia-la-entrega-de-uniformes-a-los-recicladores-de-bogota"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f:/g/personal/carlos_borda_uaesp_gov_co/EhdHnHN3P5lPhEp-xF4ta0IByn02N8wEHo83QwGYV5UUyA?e=qKhKZS" TargetMode="External"/><Relationship Id="rId13" Type="http://schemas.openxmlformats.org/officeDocument/2006/relationships/hyperlink" Target="../../../../../../../:f:/g/personal/carlos_borda_uaesp_gov_co/EjTZYWzJZ49LhgTRdbVqLf8BuvFZGOAZMYo5rhUKU_EBgA?e=uHFh2g" TargetMode="External"/><Relationship Id="rId3" Type="http://schemas.openxmlformats.org/officeDocument/2006/relationships/hyperlink" Target="../../../../../../../:f:/g/personal/carlos_borda_uaesp_gov_co/ErDF1IJXchNFoLh1mpIo_AsBdq32Jc5kbSUey8RIen0sjg?e=D5x63b" TargetMode="External"/><Relationship Id="rId7" Type="http://schemas.openxmlformats.org/officeDocument/2006/relationships/hyperlink" Target="../../../../../../../:f:/g/personal/carlos_borda_uaesp_gov_co/EtaCp2oCFVlEicjb9qYKkdkBYQY6CAZs0go2z9ayz2xyIA?e=fZbiSi" TargetMode="External"/><Relationship Id="rId12" Type="http://schemas.openxmlformats.org/officeDocument/2006/relationships/hyperlink" Target="../../../../../../../:f:/g/personal/carlos_borda_uaesp_gov_co/EpjLomr0e9VBk76Ks2oKEaUBCjq0m1NlpOKmdyiBcj5Vhg?e=HS7Rmu" TargetMode="External"/><Relationship Id="rId2" Type="http://schemas.openxmlformats.org/officeDocument/2006/relationships/hyperlink" Target="../../../../../../../:f:/g/personal/carlos_borda_uaesp_gov_co/ErDF1IJXchNFoLh1mpIo_AsBdq32Jc5kbSUey8RIen0sjg?e=D5x63b" TargetMode="External"/><Relationship Id="rId1" Type="http://schemas.openxmlformats.org/officeDocument/2006/relationships/hyperlink" Target="../../../../../../../:f:/g/personal/carlos_borda_uaesp_gov_co/EsoZfeN1KJZBjs21CCW0vikBKWnhPMcc1DtYyZ2holc4jw?e=0wgDea" TargetMode="External"/><Relationship Id="rId6" Type="http://schemas.openxmlformats.org/officeDocument/2006/relationships/hyperlink" Target="../../../../../../../:f:/g/personal/carlos_borda_uaesp_gov_co/EsEst197tl1OpUh7fG-Aqc4BStlnL2sZJET_vPs550HTcw?e=zOAFTX" TargetMode="External"/><Relationship Id="rId11" Type="http://schemas.openxmlformats.org/officeDocument/2006/relationships/hyperlink" Target="../../../../../../../:f:/g/personal/carlos_borda_uaesp_gov_co/EnJfc1OD0YBJof4J_F1Sp6MBG_Zzq3PmzSAQwZhjWW-bHg?e=czlXkr" TargetMode="External"/><Relationship Id="rId5" Type="http://schemas.openxmlformats.org/officeDocument/2006/relationships/hyperlink" Target="../../../../../../../:f:/g/personal/carlos_borda_uaesp_gov_co/ErDF1IJXchNFoLh1mpIo_AsBdq32Jc5kbSUey8RIen0sjg?e=D5x63b" TargetMode="External"/><Relationship Id="rId10" Type="http://schemas.openxmlformats.org/officeDocument/2006/relationships/hyperlink" Target="../../../../../../../:f:/g/personal/carlos_borda_uaesp_gov_co/ErOZyitlskNAkDf5FAw5FvUB3IzXsqFNPYKm6GBzmMkPaw?e=jVfuvv" TargetMode="External"/><Relationship Id="rId4" Type="http://schemas.openxmlformats.org/officeDocument/2006/relationships/hyperlink" Target="../../../../../../../:f:/g/personal/carlos_borda_uaesp_gov_co/ErDF1IJXchNFoLh1mpIo_AsBdq32Jc5kbSUey8RIen0sjg?e=D5x63b" TargetMode="External"/><Relationship Id="rId9" Type="http://schemas.openxmlformats.org/officeDocument/2006/relationships/hyperlink" Target="../../../../../../../:f:/g/personal/carlos_borda_uaesp_gov_co/EgTatZm1rg5Ak07_nN65PsABPgTJJ1cLyQF5WK-TkTKsqw?e=JQ6ago" TargetMode="External"/><Relationship Id="rId14"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8" Type="http://schemas.openxmlformats.org/officeDocument/2006/relationships/hyperlink" Target="../../../../../../../:f:/g/personal/diana_alfonso_uaesp_gov_co/EhphqlNgRURMrvFdgECiGucBvU_q_3ntCopWePiP-XOX7Q?e=jMYV8J" TargetMode="External"/><Relationship Id="rId3" Type="http://schemas.openxmlformats.org/officeDocument/2006/relationships/hyperlink" Target="../../../../../../../:f:/g/personal/diana_alfonso_uaesp_gov_co/EqmJQTy5B5VPrBSFiM5x7uEBhlFWuoU9yIHgYb5WMKn__w?e=kwInCK" TargetMode="External"/><Relationship Id="rId7" Type="http://schemas.openxmlformats.org/officeDocument/2006/relationships/hyperlink" Target="../../../../../../../:f:/g/personal/diana_alfonso_uaesp_gov_co/ErvQsMlsguVMs1iRmlMMLkEB3pGgATiCkl96-Ny4Eg5_3g?e=mAlLpg" TargetMode="External"/><Relationship Id="rId12" Type="http://schemas.openxmlformats.org/officeDocument/2006/relationships/printerSettings" Target="../printerSettings/printerSettings10.bin"/><Relationship Id="rId2" Type="http://schemas.openxmlformats.org/officeDocument/2006/relationships/hyperlink" Target="../../../../../../../:f:/g/personal/diana_alfonso_uaesp_gov_co/EouHJ0ShqmpNk2BiX5RVF1ABBMKJGKXRKUb0pdpOKJ2V9w?e=Fgpm0n" TargetMode="External"/><Relationship Id="rId1" Type="http://schemas.openxmlformats.org/officeDocument/2006/relationships/hyperlink" Target="../../../../../../../:f:/g/personal/diana_alfonso_uaesp_gov_co/EuDYNKD2Y_NBkQ0A3VUIf-kBDzrkKob6IiaPdg3R487X4w?e=9fwSlt" TargetMode="External"/><Relationship Id="rId6" Type="http://schemas.openxmlformats.org/officeDocument/2006/relationships/hyperlink" Target="../../../../../../../:f:/g/personal/diana_alfonso_uaesp_gov_co/ErvQsMlsguVMs1iRmlMMLkEB675xPrZ2_56j5duHLN-MMA?e=ILj3b7" TargetMode="External"/><Relationship Id="rId11" Type="http://schemas.openxmlformats.org/officeDocument/2006/relationships/hyperlink" Target="https://drive.google.com/drive/u/0/folders/1vqX_zJrRGIuh9nJwGVUCGGSimELK-ljz" TargetMode="External"/><Relationship Id="rId5" Type="http://schemas.openxmlformats.org/officeDocument/2006/relationships/hyperlink" Target="../../../../../../../:f:/g/personal/diana_alfonso_uaesp_gov_co/EuqAdj_z2JFDhHRTx6mTRDsBWuQT1fTFsVcNnvmPy10djQ?e=KEKbat" TargetMode="External"/><Relationship Id="rId10" Type="http://schemas.openxmlformats.org/officeDocument/2006/relationships/hyperlink" Target="https://visorgeo.ambientebogota.gov.co/posconsumo/minimo/" TargetMode="External"/><Relationship Id="rId4" Type="http://schemas.openxmlformats.org/officeDocument/2006/relationships/hyperlink" Target="../../../../../../../:f:/g/personal/diana_alfonso_uaesp_gov_co/El7Qed2qVmRHtbuYQgUSvTQBpsRTRqHaEqacVbhtblap1g?e=0ViueO" TargetMode="External"/><Relationship Id="rId9" Type="http://schemas.openxmlformats.org/officeDocument/2006/relationships/hyperlink" Target="../../../../../../../:f:/g/personal/diana_alfonso_uaesp_gov_co/EqCGrvJkCuFOp7htjCGijQUBTriLWN1rRegXG2iCbHjQew?e=1NDiqm" TargetMode="Externa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b:/g/personal/angelica_beltran_uaesp_gov_co/EZ5xNdsW2vFLoXXkFDl6z8QBB3N2W3UbIFRZ5ODXoV0Y6A?e=Pwooyd" TargetMode="External"/><Relationship Id="rId7" Type="http://schemas.openxmlformats.org/officeDocument/2006/relationships/hyperlink" Target="../../../../../../../:x:/g/personal/angelica_beltran_uaesp_gov_co/ETO-AUeZ6BdKqy3zaihTVSEBE-CszVDikPFn8Sj7bSPOOA?e=zIjubT" TargetMode="External"/><Relationship Id="rId2" Type="http://schemas.openxmlformats.org/officeDocument/2006/relationships/hyperlink" Target="../../../../../../../:x:/g/personal/leidy_cruz_uaesp_gov_co/ERy8Ihd-ZEBBnYQvodpWhIUB_t4r0Bplk3yfP9OhVd-5Ew?e=uUdJvd" TargetMode="External"/><Relationship Id="rId1" Type="http://schemas.openxmlformats.org/officeDocument/2006/relationships/hyperlink" Target="https://www.uaesp.gov.co/content/gestion-residuos-especiales" TargetMode="External"/><Relationship Id="rId6" Type="http://schemas.openxmlformats.org/officeDocument/2006/relationships/hyperlink" Target="../../../../../../../:x:/g/personal/angelica_beltran_uaesp_gov_co/ETO-AUeZ6BdKqy3zaihTVSEBE-CszVDikPFn8Sj7bSPOOA?e=zIjubT" TargetMode="External"/><Relationship Id="rId5" Type="http://schemas.openxmlformats.org/officeDocument/2006/relationships/hyperlink" Target="../../../../../../../:b:/g/personal/angelica_beltran_uaesp_gov_co/ERn9QhaXuUhMq9z6npJ5UOEB_d7_2LD4sWoLGZ8nHAmWcQ?e=Ic8UqJ" TargetMode="External"/><Relationship Id="rId4" Type="http://schemas.openxmlformats.org/officeDocument/2006/relationships/hyperlink" Target="../../../../../../../:b:/g/personal/angelica_beltran_uaesp_gov_co/ERn9QhaXuUhMq9z6npJ5UOEB_d7_2LD4sWoLGZ8nHAmWcQ?e=EDNbN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f:/g/personal/diana_alfonso_uaesp_gov_co/Emy_NNiejBFEsDOOedf73kwBZoGsVT2usdfuVoTSrwyQkA?e=RxpoSI" TargetMode="External"/><Relationship Id="rId7" Type="http://schemas.openxmlformats.org/officeDocument/2006/relationships/hyperlink" Target="../../../../../../../:f:/g/personal/diana_alfonso_uaesp_gov_co/ErSKI4Ig2JtDtb-xwnGFGtMBYQXKp5eFZ-59sxpOQcCyBg?e=FgbCMq" TargetMode="External"/><Relationship Id="rId2" Type="http://schemas.openxmlformats.org/officeDocument/2006/relationships/hyperlink" Target="../../../../../../../:f:/g/personal/diana_alfonso_uaesp_gov_co/EqXVD2EGsNhJsjBtcTSQ4z0BkNKQNB-MenJCO3shyzN31g?e=9lQGXU" TargetMode="External"/><Relationship Id="rId1" Type="http://schemas.openxmlformats.org/officeDocument/2006/relationships/hyperlink" Target="../../../../../../../:f:/g/personal/diana_alfonso_uaesp_gov_co/EtjnfikL5fVBqOKqyal2ug4B66DdmEZRfq6lg-ZF2Wy-Eg?e=vqafhj" TargetMode="External"/><Relationship Id="rId6" Type="http://schemas.openxmlformats.org/officeDocument/2006/relationships/hyperlink" Target="https://www.uaesp.gov.co/content/pgris" TargetMode="External"/><Relationship Id="rId5" Type="http://schemas.openxmlformats.org/officeDocument/2006/relationships/hyperlink" Target="../../../../../../../:b:/g/personal/leidy_cruz_uaesp_gov_co/EUh3X0d8LgJBmC_DSqgEDd0B8q18bd7pzT9YY-SSYzdcKA?e=SFjAdO" TargetMode="External"/><Relationship Id="rId4" Type="http://schemas.openxmlformats.org/officeDocument/2006/relationships/hyperlink" Target="../../../../../../../:b:/g/personal/leidy_cruz_uaesp_gov_co/EUh3X0d8LgJBmC_DSqgEDd0B8q18bd7pzT9YY-SSYzdcKA?e=SFjAdO"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f:/g/personal/diana_alfonso_uaesp_gov_co/EirwZchFVlZLgZ505se_VQABmjlbpeIl05UvKb-MxCZaFw?e=6DRDV8" TargetMode="External"/><Relationship Id="rId13" Type="http://schemas.openxmlformats.org/officeDocument/2006/relationships/hyperlink" Target="../../../../../../../:f:/g/personal/carlos_borda_uaesp_gov_co/EtGx_uSDyVpMheLizu6EGIoBQZIYQDydu5CoKi6QTazqrg?e=Ke4gix" TargetMode="External"/><Relationship Id="rId18" Type="http://schemas.openxmlformats.org/officeDocument/2006/relationships/hyperlink" Target="../../../../../../../:f:/g/personal/carlos_borda_uaesp_gov_co/EqDluWPtwcxCvIZg_EiaECMBf_KhYs0IrFPuvZ6nZm3XMQ?e=bUTjIO" TargetMode="External"/><Relationship Id="rId3" Type="http://schemas.openxmlformats.org/officeDocument/2006/relationships/hyperlink" Target="../../../../../../../:f:/g/personal/diana_alfonso_uaesp_gov_co/EirwZchFVlZLgZ505se_VQABmjlbpeIl05UvKb-MxCZaFw?e=nEwxc1" TargetMode="External"/><Relationship Id="rId7" Type="http://schemas.openxmlformats.org/officeDocument/2006/relationships/hyperlink" Target="../../../../../../../:f:/g/personal/diana_alfonso_uaesp_gov_co/ElzsQl0kSzlBkoLyp68I9AwBDB1TcJnyJMx8vOhs5JMITA?e=iW0bbO" TargetMode="External"/><Relationship Id="rId12" Type="http://schemas.openxmlformats.org/officeDocument/2006/relationships/hyperlink" Target="../../../../../../../:f:/g/personal/diana_alfonso_uaesp_gov_co/EirwZchFVlZLgZ505se_VQABmjlbpeIl05UvKb-MxCZaFw?e=MJ0wLS" TargetMode="External"/><Relationship Id="rId17" Type="http://schemas.openxmlformats.org/officeDocument/2006/relationships/hyperlink" Target="../../../../../../../:f:/g/personal/carlos_borda_uaesp_gov_co/EsIX0E9WS8BAiY6pZXeksH8B7cePNGGwq0rdcXnr1bqTsw?e=FMPszo" TargetMode="External"/><Relationship Id="rId2" Type="http://schemas.openxmlformats.org/officeDocument/2006/relationships/hyperlink" Target="../../../../../../../:f:/g/personal/diana_alfonso_uaesp_gov_co/EjcZcTDn3GNLqG5-dyEe1owB95ibm09g1mtzhW01a86PcA?e=RtHo5R" TargetMode="External"/><Relationship Id="rId16" Type="http://schemas.openxmlformats.org/officeDocument/2006/relationships/hyperlink" Target="../../../../../../../:f:/g/personal/carlos_borda_uaesp_gov_co/ErViIUkhx1RJmGemn4mXz5sB-fQveRrfbGKWuNY4s13pRw?e=c3YmjX" TargetMode="External"/><Relationship Id="rId20" Type="http://schemas.openxmlformats.org/officeDocument/2006/relationships/printerSettings" Target="../printerSettings/printerSettings12.bin"/><Relationship Id="rId1" Type="http://schemas.openxmlformats.org/officeDocument/2006/relationships/hyperlink" Target="../../../../../../../:f:/g/personal/diana_alfonso_uaesp_gov_co/EoQlYfioIrhIuGm60RL8_kwBmA8isDD6mDQGUQy3TuxjQA?e=oAEsNZ" TargetMode="External"/><Relationship Id="rId6" Type="http://schemas.openxmlformats.org/officeDocument/2006/relationships/hyperlink" Target="../../../../../../../:x:/r/personal/diana_alfonso_uaesp_gov_co/_layouts/15/Doc.aspx?sourcedoc=%7B32AE4A34-9F0D-4F15-8CEC-EBFD481B6755%7D&amp;file=Concertacion_I_2023.xlsx&amp;action=default&amp;mobileredirect=true" TargetMode="External"/><Relationship Id="rId11" Type="http://schemas.openxmlformats.org/officeDocument/2006/relationships/hyperlink" Target="../../../../../../../:f:/g/personal/diana_alfonso_uaesp_gov_co/Eh0vTeYKP3pLtB6-8BBuQq8BtebZ097XGGId145kpUs8rA?e=UMkmr7" TargetMode="External"/><Relationship Id="rId5" Type="http://schemas.openxmlformats.org/officeDocument/2006/relationships/hyperlink" Target="../../../../../../../:f:/g/personal/diana_alfonso_uaesp_gov_co/EirwZchFVlZLgZ505se_VQABmjlbpeIl05UvKb-MxCZaFw?e=FxQoPB" TargetMode="External"/><Relationship Id="rId15" Type="http://schemas.openxmlformats.org/officeDocument/2006/relationships/hyperlink" Target="../../../../../../../:f:/g/personal/carlos_borda_uaesp_gov_co/EhdAgcJLuQlJlSWtWcXZQLIBN6WSy1CmnW-uLB5Sqhe75w?e=NaYyLK" TargetMode="External"/><Relationship Id="rId10" Type="http://schemas.openxmlformats.org/officeDocument/2006/relationships/hyperlink" Target="../../../../../../../:x:/r/personal/diana_alfonso_uaesp_gov_co/_layouts/15/Doc.aspx?sourcedoc=%7B32AE4A34-9F0D-4F15-8CEC-EBFD481B6755%7D&amp;file=Concertacion_I_2023.xlsx&amp;action=default&amp;mobileredirect=true" TargetMode="External"/><Relationship Id="rId19" Type="http://schemas.openxmlformats.org/officeDocument/2006/relationships/hyperlink" Target="../../../../../../../:f:/g/personal/carlos_borda_uaesp_gov_co/EpWN9vMDVNlNoMbpHC2F1SYB9Xo5J669usfvf30A244yow?e=a1jOOh" TargetMode="External"/><Relationship Id="rId4" Type="http://schemas.openxmlformats.org/officeDocument/2006/relationships/hyperlink" Target="../../../../../../../:f:/g/personal/diana_alfonso_uaesp_gov_co/EutSQ6z4xc1NhEBJC_oRSWMBvphI0sXwpoeCroBu6i4q9A?e=SGqtN3" TargetMode="External"/><Relationship Id="rId9" Type="http://schemas.openxmlformats.org/officeDocument/2006/relationships/hyperlink" Target="../../../../../../../:x:/r/personal/diana_alfonso_uaesp_gov_co/_layouts/15/Doc.aspx?sourcedoc=%7B32AE4A34-9F0D-4F15-8CEC-EBFD481B6755%7D&amp;file=Concertacion_I_2023.xlsx&amp;action=default&amp;mobileredirect=true" TargetMode="External"/><Relationship Id="rId14" Type="http://schemas.openxmlformats.org/officeDocument/2006/relationships/hyperlink" Target="../../../../../../../:f:/g/personal/carlos_borda_uaesp_gov_co/Em0NRJYRifpPuRNAILPS6lcBE_p73xz1-Pf2tIJw-m1rqA?e=CA8Mfw"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uaesp.gov.co/noticias/utiliza-los-ecopuntos-y-ayudanos-tener-mejor-ciudad" TargetMode="External"/><Relationship Id="rId2" Type="http://schemas.openxmlformats.org/officeDocument/2006/relationships/hyperlink" Target="https://www.uaesp.gov.co/noticias/recicladores-y-comerciantes-avanzan-aprovechamiento-residuos-la-zona-t" TargetMode="External"/><Relationship Id="rId1" Type="http://schemas.openxmlformats.org/officeDocument/2006/relationships/hyperlink" Target="https://www.uaesp.gov.co/noticias/asi-realizamos-compost-sirve-abono-los-arboles-sembramos-mochuelo" TargetMode="External"/><Relationship Id="rId5" Type="http://schemas.openxmlformats.org/officeDocument/2006/relationships/hyperlink" Target="../../../../../../:f:/g/personal/angelica_beltran_uaesp_gov_co/Eom-YiyuCm1Pv8kdHwWe5oEBw4ZGh-ZbbqX6V6RA_oWnWg?e=llKYqI" TargetMode="External"/><Relationship Id="rId4" Type="http://schemas.openxmlformats.org/officeDocument/2006/relationships/hyperlink" Target="https://www.uaesp.gov.co/noticias/bogota-no-cenicero-se-toma-modeli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f:/g/personal/diana_alfonso_uaesp_gov_co/EijdxUIz6JlFuqirfvdR_KcBeTf-Oh8Br1Ea7spKFbTU0w?e=DBcLtA" TargetMode="External"/><Relationship Id="rId3" Type="http://schemas.openxmlformats.org/officeDocument/2006/relationships/hyperlink" Target="../../../../../../../:f:/g/personal/leidy_cruz_uaesp_gov_co/EsYqDIKQxhdIgv5-ykxtiWwB4lCT3Cr24WaUsEMwoSPCUA?e=GyZ4Ed" TargetMode="External"/><Relationship Id="rId7" Type="http://schemas.openxmlformats.org/officeDocument/2006/relationships/hyperlink" Target="../../../../../../../:f:/g/personal/diana_alfonso_uaesp_gov_co/Ep4cYsLkKGdCiIm25fk4ieEBXThaVb5uleXGCKaKIn7pBQ?e=mspH8c" TargetMode="External"/><Relationship Id="rId2" Type="http://schemas.openxmlformats.org/officeDocument/2006/relationships/hyperlink" Target="../../../../../../../:x:/g/personal/angelica_beltran_uaesp_gov_co/Ec9DSJPtBmVHnXH8Ckr_CCUB0td6tyiHX1iCS_YXc6grEA?e=XGOxt4" TargetMode="External"/><Relationship Id="rId1" Type="http://schemas.openxmlformats.org/officeDocument/2006/relationships/hyperlink" Target="../../../../../../../:b:/g/personal/leidy_cruz_uaesp_gov_co/Ed6ZvV6jrWlNnIAmUstpNSABubl_lcHd3F2RWp_iIk0WeQ?e=MkikPc" TargetMode="External"/><Relationship Id="rId6" Type="http://schemas.openxmlformats.org/officeDocument/2006/relationships/hyperlink" Target="../../../../../../../:f:/g/personal/diana_alfonso_uaesp_gov_co/EtJsRxPZIUtNmLvN--sdIYwBOK5cY1Qd5bPqr8muQlwTeQ?e=pdut6i" TargetMode="External"/><Relationship Id="rId11" Type="http://schemas.openxmlformats.org/officeDocument/2006/relationships/vmlDrawing" Target="../drawings/vmlDrawing1.vml"/><Relationship Id="rId5" Type="http://schemas.openxmlformats.org/officeDocument/2006/relationships/hyperlink" Target="../../../../../../../:f:/g/personal/diana_alfonso_uaesp_gov_co/Eog8tT9_YfFIk5RoFWDwCaUBcvbOQdWIjVhr6oALSEOlpg?e=fLSyku" TargetMode="External"/><Relationship Id="rId10" Type="http://schemas.openxmlformats.org/officeDocument/2006/relationships/printerSettings" Target="../printerSettings/printerSettings3.bin"/><Relationship Id="rId4" Type="http://schemas.openxmlformats.org/officeDocument/2006/relationships/hyperlink" Target="https://www.uaesp.gov.co/content/generalidades-del-registro-unico-registradores-oficio-ruro" TargetMode="External"/><Relationship Id="rId9" Type="http://schemas.openxmlformats.org/officeDocument/2006/relationships/hyperlink" Target="../../../../../../../:b:/g/personal/angelica_beltran_uaesp_gov_co/EYOHsok3fHlPrUYGiNpomtMB5s1pOgKrcUyuYcGM25Yz0A?e=4WoXy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f:/g/personal/diana_alfonso_uaesp_gov_co/EncKVtZRaktKtSWQA48rLDsBo5LlKZ_K3MH4YwGLUzR5yA?e=b2rTit" TargetMode="External"/><Relationship Id="rId3" Type="http://schemas.openxmlformats.org/officeDocument/2006/relationships/hyperlink" Target="../../../../../../../:f:/g/personal/diana_alfonso_uaesp_gov_co/Ep765oD1NpZDmSGQuWdmM0QBVbnjObogCeG60Zt9yJP7Lw?e=DfPykx" TargetMode="External"/><Relationship Id="rId7" Type="http://schemas.openxmlformats.org/officeDocument/2006/relationships/hyperlink" Target="https://www.alcaldiabogota.gov.co/sisjur/normas/Norma1.jsp?i=119582" TargetMode="External"/><Relationship Id="rId2" Type="http://schemas.openxmlformats.org/officeDocument/2006/relationships/hyperlink" Target="../../../../../../../:f:/g/personal/diana_alfonso_uaesp_gov_co/Etti8wGuGEFAoXtEJFN6o0gBrmIk03rNHaHWx-D-0l710w?e=LjvYCW" TargetMode="External"/><Relationship Id="rId1" Type="http://schemas.openxmlformats.org/officeDocument/2006/relationships/hyperlink" Target="../../../../../../../:f:/g/personal/diana_alfonso_uaesp_gov_co/Egl08wRTD3NApL18sXiOKyUBLgU8PeDU4h8LeKs7XP4ebw?e=tyTYt8" TargetMode="External"/><Relationship Id="rId6" Type="http://schemas.openxmlformats.org/officeDocument/2006/relationships/hyperlink" Target="../../../../../../../:f:/g/personal/diana_alfonso_uaesp_gov_co/EqIgNAMVKVZBjuOw9B6zQHQBNRioSsioMp-3q-DnQH-mFA?e=l2lRow" TargetMode="External"/><Relationship Id="rId11" Type="http://schemas.openxmlformats.org/officeDocument/2006/relationships/printerSettings" Target="../printerSettings/printerSettings4.bin"/><Relationship Id="rId5" Type="http://schemas.openxmlformats.org/officeDocument/2006/relationships/hyperlink" Target="../../../../../../../:f:/g/personal/diana_alfonso_uaesp_gov_co/EogrFY2bh49DjJfF7sPO6C0BoB8L1baVL7O0F61sNxbGNg?e=ZlrV2h" TargetMode="External"/><Relationship Id="rId10" Type="http://schemas.openxmlformats.org/officeDocument/2006/relationships/hyperlink" Target="../../../../../../../:f:/g/personal/diana_alfonso_uaesp_gov_co/EguHiQpFnc9Pi-aBXKYIR2ABBH-0S5Ds-r6PscHr5UI3yw?e=KerhNI" TargetMode="External"/><Relationship Id="rId4" Type="http://schemas.openxmlformats.org/officeDocument/2006/relationships/hyperlink" Target="../../../../../../../:f:/g/personal/diana_alfonso_uaesp_gov_co/Eqkvd7FQ1y9Gkt_U-_aNP3UBRssZfH5FCZltBSL23jpO3A?e=iU6RcW" TargetMode="External"/><Relationship Id="rId9" Type="http://schemas.openxmlformats.org/officeDocument/2006/relationships/hyperlink" Target="../../../../../../../:f:/g/personal/diana_alfonso_uaesp_gov_co/EiT6DPaZw-ZAnwa3AJYTgasBZR6u9H2DYEZN9sYXzCP9oA?e=dTI1v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f:/g/personal/diana_alfonso_uaesp_gov_co/Ej7ZDnLs_BtJgF_0OsCLO_8BOi-ag9BaNEvLw3ZKgGInqg?e=GtmDIc" TargetMode="External"/><Relationship Id="rId2" Type="http://schemas.openxmlformats.org/officeDocument/2006/relationships/hyperlink" Target="../../../../../../../:f:/g/personal/diana_alfonso_uaesp_gov_co/Er48QCLEuwBEhby3y6yV57MBc2HUxG2WoUBgz757A1TXqQ?e=lbnNef" TargetMode="External"/><Relationship Id="rId1" Type="http://schemas.openxmlformats.org/officeDocument/2006/relationships/hyperlink" Target="../../../../../../../:f:/g/personal/diana_alfonso_uaesp_gov_co/Em0MB2wrgGRCn26uQMFWK14BScPHUXdo_Zfhcdb3yGdRAw?e=OexjtR" TargetMode="External"/><Relationship Id="rId6" Type="http://schemas.openxmlformats.org/officeDocument/2006/relationships/printerSettings" Target="../printerSettings/printerSettings5.bin"/><Relationship Id="rId5" Type="http://schemas.openxmlformats.org/officeDocument/2006/relationships/hyperlink" Target="../../../../../../../:f:/g/personal/diana_alfonso_uaesp_gov_co/EuD1eMWSX6pKqdTv-PxfHkgB3hhvVN79hnJ_VmblC6-x5Q?e=do55pf" TargetMode="External"/><Relationship Id="rId4" Type="http://schemas.openxmlformats.org/officeDocument/2006/relationships/hyperlink" Target="../../../../../../../:f:/g/personal/diana_alfonso_uaesp_gov_co/EnEN1rozazVMv_-50aGZ5QwBb5FeyvaeYZTKFqyotNz9lw?e=MqPqwA"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f:/g/personal/diana_alfonso_uaesp_gov_co/Ekb_so_FKPxJobEFfmmjyhQBOnDbJmpYiCjDEtCPoAfdMA?e=PCvruU" TargetMode="External"/><Relationship Id="rId2" Type="http://schemas.openxmlformats.org/officeDocument/2006/relationships/hyperlink" Target="../../../../../../../:f:/g/personal/diana_alfonso_uaesp_gov_co/EpLuZd0xFRBNqw4Qf-pQqR0BrFOCQx6vszG5u8jxtZorBA?e=2KArkW" TargetMode="External"/><Relationship Id="rId1" Type="http://schemas.openxmlformats.org/officeDocument/2006/relationships/hyperlink" Target="../../../../../../../:f:/g/personal/diana_alfonso_uaesp_gov_co/EstP4I8u85RElfJkJ3MG-isBYFiWliEwHw0lL4ablg62xA?e=2mMLmB"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f:/g/personal/diana_alfonso_uaesp_gov_co/Ej373DLDqA9Ph5smU6QSLA0BFZVc66eaDNBMXEMMTHKNmw?e=U8Fm4F" TargetMode="External"/><Relationship Id="rId2" Type="http://schemas.openxmlformats.org/officeDocument/2006/relationships/hyperlink" Target="../../../../../../../:f:/g/personal/diana_alfonso_uaesp_gov_co/Ek55aI_88bxIuHTP6GQPebIBXzJpDA-jtfsEVpRIVzlJhQ?e=YqCKT6" TargetMode="External"/><Relationship Id="rId1" Type="http://schemas.openxmlformats.org/officeDocument/2006/relationships/hyperlink" Target="../../../../../../../:f:/g/personal/diana_alfonso_uaesp_gov_co/Elj9K5bMiZpDlxyZ_nC2zVwBfGNtrJwYJ3IGb1jt4V-DCg?e=rZbtjT" TargetMode="External"/><Relationship Id="rId5" Type="http://schemas.openxmlformats.org/officeDocument/2006/relationships/printerSettings" Target="../printerSettings/printerSettings6.bin"/><Relationship Id="rId4" Type="http://schemas.openxmlformats.org/officeDocument/2006/relationships/hyperlink" Target="../../../../../../../:f:/g/personal/diana_alfonso_uaesp_gov_co/EuASZNjJBvJJkSGFQ3rXhcwBWm9Fh9P2n-Wi4DTDx_aNTw?e=jHWkE6"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f:/g/personal/leidy_cruz_uaesp_gov_co/Et36tBWNZrRGrQaXkVMguYoBpe7XsrlRSdGNcFSydOAzpA?e=mtmbAC" TargetMode="External"/><Relationship Id="rId3" Type="http://schemas.openxmlformats.org/officeDocument/2006/relationships/hyperlink" Target="https://www.uaesp.gov.co/noticias/organizaciones-recicladores-ganadoras-del-programa-incentivos-2022" TargetMode="External"/><Relationship Id="rId7" Type="http://schemas.openxmlformats.org/officeDocument/2006/relationships/hyperlink" Target="../../../../../../../:f:/g/personal/leidy_cruz_uaesp_gov_co/EsYqDIKQxhdIgv5-ykxtiWwB4lCT3Cr24WaUsEMwoSPCUA?e=GyZ4Ed" TargetMode="External"/><Relationship Id="rId12" Type="http://schemas.openxmlformats.org/officeDocument/2006/relationships/comments" Target="../comments1.xml"/><Relationship Id="rId2" Type="http://schemas.openxmlformats.org/officeDocument/2006/relationships/hyperlink" Target="https://www.uaesp.gov.co/noticias/listado-elegibles-convocatoria-programa-entrega-kits-maquinaria-2023" TargetMode="External"/><Relationship Id="rId1" Type="http://schemas.openxmlformats.org/officeDocument/2006/relationships/hyperlink" Target="../../../../../../../:f:/g/personal/leidy_cruz_uaesp_gov_co/Egk9CQfpZP5Kn1KcRutJ3W8BARlQf9gjiHAkywF8oaaInw?e=BHtSnV" TargetMode="External"/><Relationship Id="rId6" Type="http://schemas.openxmlformats.org/officeDocument/2006/relationships/hyperlink" Target="https://educacionbogota-my.sharepoint.com/:f:/g/personal/ppasos_educacionbogota_gov_co/Eljd-odctW1AuUvFLmuKFt8BQWL9dvhYntbokQ1N1OdPNQ?e=MfJKTQ" TargetMode="External"/><Relationship Id="rId11" Type="http://schemas.openxmlformats.org/officeDocument/2006/relationships/vmlDrawing" Target="../drawings/vmlDrawing2.vml"/><Relationship Id="rId5" Type="http://schemas.openxmlformats.org/officeDocument/2006/relationships/hyperlink" Target="../../../../../../../:f:/g/personal/leidy_cruz_uaesp_gov_co/EqE3ZScL3HVOkNDgHHQ-54wBqL6O1wnISqbrsv8pyP79eg?e=IATIon" TargetMode="External"/><Relationship Id="rId10" Type="http://schemas.openxmlformats.org/officeDocument/2006/relationships/printerSettings" Target="../printerSettings/printerSettings7.bin"/><Relationship Id="rId4" Type="http://schemas.openxmlformats.org/officeDocument/2006/relationships/hyperlink" Target="../../../../../../../:f:/g/personal/brisa_salamanca_uaesp_gov_co/EjdnS0NplRRGmBkBxh4H9-cBdq_4dlfEkeARxG5KT86rdw?e=FrmRqq" TargetMode="External"/><Relationship Id="rId9" Type="http://schemas.openxmlformats.org/officeDocument/2006/relationships/hyperlink" Target="https://www.uaesp.gov.co/content/generalidades-del-registro-unico-organizaciones-registradores-segun-tipologia-ruor"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f:/g/personal/leidy_cruz_uaesp_gov_co/Es9NHPYDZL1BsCQETrkVIPYBHyk4mNKuulOWKAi3mVM-MQ?e=8CR2Gd" TargetMode="External"/><Relationship Id="rId13" Type="http://schemas.openxmlformats.org/officeDocument/2006/relationships/printerSettings" Target="../printerSettings/printerSettings8.bin"/><Relationship Id="rId3" Type="http://schemas.openxmlformats.org/officeDocument/2006/relationships/hyperlink" Target="../../../../../../../:f:/g/personal/leidy_cruz_uaesp_gov_co/EujeHzXq6_dJklIbstRq0W0BDsmlYAh1-FxI6omynCGciA?e=y4wKvn" TargetMode="External"/><Relationship Id="rId7" Type="http://schemas.openxmlformats.org/officeDocument/2006/relationships/hyperlink" Target="../../../../../../../:f:/g/personal/leidy_cruz_uaesp_gov_co/EjIy-soxY3hBrfp3pKbvSisBrSUdNw0yPGl-kC6DGqehHA?e=zB6vII" TargetMode="External"/><Relationship Id="rId12" Type="http://schemas.openxmlformats.org/officeDocument/2006/relationships/hyperlink" Target="https://uaespdc-my.sharepoint.com/:f:/g/personal/leidy_cruz_uaesp_gov_co/EsZhZFkgyF9OvDQKiqq7h-wBCvzeWC_CNy66Fo4EN7GVlg?e=Sx2Kcj" TargetMode="External"/><Relationship Id="rId2" Type="http://schemas.openxmlformats.org/officeDocument/2006/relationships/hyperlink" Target="../../../../../../../:f:/g/personal/leidy_cruz_uaesp_gov_co/EnmtUg4IDTxIpi04CGXHTTYBKEbUdah_kUuHDL47hNkKXw?e=umGvdr" TargetMode="External"/><Relationship Id="rId16" Type="http://schemas.microsoft.com/office/2017/10/relationships/threadedComment" Target="../threadedComments/threadedComment1.xml"/><Relationship Id="rId1" Type="http://schemas.openxmlformats.org/officeDocument/2006/relationships/hyperlink" Target="../../../../../../../:f:/g/personal/leidy_cruz_uaesp_gov_co/EqE3ZScL3HVOkNDgHHQ-54wBqL6O1wnISqbrsv8pyP79eg?e=rjgBYb" TargetMode="External"/><Relationship Id="rId6" Type="http://schemas.openxmlformats.org/officeDocument/2006/relationships/hyperlink" Target="../../../../../../../:f:/g/personal/leidy_cruz_uaesp_gov_co/EmpZs_4enaBDmQ2n430GzjgBgNJIXmR-0oONGy1CjWw3Hw?e=qCXCgO" TargetMode="External"/><Relationship Id="rId11" Type="http://schemas.openxmlformats.org/officeDocument/2006/relationships/hyperlink" Target="../../../../../../../:b:/g/personal/angelica_beltran_uaesp_gov_co/EdZnPBRFCbFAo6h8ZvtAyggBTNC3ThanUFi35dJuYGDqlQ?e=IZLTHr" TargetMode="External"/><Relationship Id="rId5" Type="http://schemas.openxmlformats.org/officeDocument/2006/relationships/hyperlink" Target="../../../../../../../:f:/g/personal/leidy_cruz_uaesp_gov_co/EonU5tHuYaZHojRWuhFQY4YBnGcw2w5eWtplnc8GPzmh3g?e=Tb48dL" TargetMode="External"/><Relationship Id="rId15" Type="http://schemas.openxmlformats.org/officeDocument/2006/relationships/comments" Target="../comments2.xml"/><Relationship Id="rId10" Type="http://schemas.openxmlformats.org/officeDocument/2006/relationships/hyperlink" Target="../../../../../../../:f:/g/personal/leidy_cruz_uaesp_gov_co/EqE3ZScL3HVOkNDgHHQ-54wBqL6O1wnISqbrsv8pyP79eg?e=IATIon" TargetMode="External"/><Relationship Id="rId4" Type="http://schemas.openxmlformats.org/officeDocument/2006/relationships/hyperlink" Target="../../../../../../../:f:/g/personal/leidy_cruz_uaesp_gov_co/EshbqkSTgXVKpOVhNH1JQnABPOYgz7fYZGkUWMifHtG9OQ?e=rbG5cS" TargetMode="External"/><Relationship Id="rId9" Type="http://schemas.openxmlformats.org/officeDocument/2006/relationships/hyperlink" Target="../../../../../../../:f:/g/personal/leidy_cruz_uaesp_gov_co/EqE3ZScL3HVOkNDgHHQ-54wBqL6O1wnISqbrsv8pyP79eg?e=IATIon"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2"/>
  <sheetViews>
    <sheetView zoomScaleNormal="100" workbookViewId="0">
      <pane ySplit="1" topLeftCell="A2" activePane="bottomLeft" state="frozen"/>
      <selection pane="bottomLeft" activeCell="A16" sqref="A16:F28"/>
    </sheetView>
  </sheetViews>
  <sheetFormatPr defaultColWidth="12.42578125" defaultRowHeight="11.25"/>
  <cols>
    <col min="1" max="1" width="44.42578125" style="1" customWidth="1"/>
    <col min="2" max="2" width="22.5703125" style="1" bestFit="1" customWidth="1"/>
    <col min="3" max="3" width="12.42578125" style="1"/>
    <col min="4" max="4" width="20.140625" style="1" bestFit="1" customWidth="1"/>
    <col min="5" max="5" width="11.42578125" style="2" customWidth="1"/>
    <col min="6" max="6" width="12.85546875" style="2" customWidth="1"/>
    <col min="7" max="16384" width="12.42578125" style="1"/>
  </cols>
  <sheetData>
    <row r="1" spans="1:6" ht="12" thickBot="1"/>
    <row r="2" spans="1:6" ht="24.75" thickBot="1">
      <c r="A2" s="30" t="s">
        <v>0</v>
      </c>
      <c r="B2" s="30" t="s">
        <v>1</v>
      </c>
      <c r="C2" s="30" t="s">
        <v>2</v>
      </c>
      <c r="D2" s="30" t="s">
        <v>3</v>
      </c>
      <c r="E2" s="30" t="s">
        <v>4</v>
      </c>
      <c r="F2" s="30" t="s">
        <v>5</v>
      </c>
    </row>
    <row r="3" spans="1:6" ht="12.75" thickBot="1">
      <c r="A3" s="273" t="s">
        <v>6</v>
      </c>
      <c r="B3" s="274"/>
      <c r="C3" s="274"/>
      <c r="D3" s="274"/>
      <c r="E3" s="274"/>
      <c r="F3" s="275"/>
    </row>
    <row r="4" spans="1:6" ht="12" thickBot="1">
      <c r="A4" s="276" t="s">
        <v>7</v>
      </c>
      <c r="B4" s="277"/>
      <c r="C4" s="277"/>
      <c r="D4" s="277"/>
      <c r="E4" s="277"/>
      <c r="F4" s="278"/>
    </row>
    <row r="5" spans="1:6" ht="12" thickBot="1">
      <c r="A5" s="279" t="s">
        <v>8</v>
      </c>
      <c r="B5" s="280"/>
      <c r="C5" s="280"/>
      <c r="D5" s="280"/>
      <c r="E5" s="280"/>
      <c r="F5" s="281"/>
    </row>
    <row r="6" spans="1:6" ht="12" thickBot="1">
      <c r="A6" s="276" t="s">
        <v>9</v>
      </c>
      <c r="B6" s="277"/>
      <c r="C6" s="277"/>
      <c r="D6" s="277"/>
      <c r="E6" s="277"/>
      <c r="F6" s="278"/>
    </row>
    <row r="7" spans="1:6" ht="12" thickBot="1">
      <c r="A7" s="279" t="s">
        <v>10</v>
      </c>
      <c r="B7" s="280"/>
      <c r="C7" s="280"/>
      <c r="D7" s="280"/>
      <c r="E7" s="280"/>
      <c r="F7" s="281"/>
    </row>
    <row r="8" spans="1:6" ht="12" thickBot="1">
      <c r="A8" s="276" t="s">
        <v>11</v>
      </c>
      <c r="B8" s="277"/>
      <c r="C8" s="277"/>
      <c r="D8" s="277"/>
      <c r="E8" s="277"/>
      <c r="F8" s="278"/>
    </row>
    <row r="9" spans="1:6" ht="90.75" customHeight="1" thickBot="1">
      <c r="A9" s="279" t="s">
        <v>12</v>
      </c>
      <c r="B9" s="280"/>
      <c r="C9" s="280"/>
      <c r="D9" s="280"/>
      <c r="E9" s="280"/>
      <c r="F9" s="281"/>
    </row>
    <row r="10" spans="1:6" ht="12" thickBot="1">
      <c r="A10" s="276" t="s">
        <v>13</v>
      </c>
      <c r="B10" s="277"/>
      <c r="C10" s="277"/>
      <c r="D10" s="277"/>
      <c r="E10" s="277"/>
      <c r="F10" s="278"/>
    </row>
    <row r="11" spans="1:6" ht="67.5">
      <c r="A11" s="4" t="s">
        <v>14</v>
      </c>
      <c r="B11" s="4" t="s">
        <v>15</v>
      </c>
      <c r="C11" s="11" t="s">
        <v>16</v>
      </c>
      <c r="D11" s="11" t="s">
        <v>17</v>
      </c>
      <c r="E11" s="11" t="s">
        <v>18</v>
      </c>
      <c r="F11" s="11" t="s">
        <v>19</v>
      </c>
    </row>
    <row r="12" spans="1:6" ht="101.25">
      <c r="A12" s="8" t="s">
        <v>20</v>
      </c>
      <c r="B12" s="8" t="s">
        <v>21</v>
      </c>
      <c r="C12" s="12" t="s">
        <v>19</v>
      </c>
      <c r="D12" s="12" t="s">
        <v>17</v>
      </c>
      <c r="E12" s="12" t="s">
        <v>22</v>
      </c>
      <c r="F12" s="12" t="s">
        <v>23</v>
      </c>
    </row>
    <row r="13" spans="1:6" ht="78.75">
      <c r="A13" s="8" t="s">
        <v>24</v>
      </c>
      <c r="B13" s="8" t="s">
        <v>25</v>
      </c>
      <c r="C13" s="12" t="s">
        <v>26</v>
      </c>
      <c r="D13" s="12" t="s">
        <v>27</v>
      </c>
      <c r="E13" s="12" t="s">
        <v>22</v>
      </c>
      <c r="F13" s="12" t="s">
        <v>23</v>
      </c>
    </row>
    <row r="14" spans="1:6" ht="56.25">
      <c r="A14" s="8" t="s">
        <v>28</v>
      </c>
      <c r="B14" s="8" t="s">
        <v>29</v>
      </c>
      <c r="C14" s="12" t="s">
        <v>26</v>
      </c>
      <c r="D14" s="12" t="s">
        <v>30</v>
      </c>
      <c r="E14" s="12" t="s">
        <v>31</v>
      </c>
      <c r="F14" s="12" t="s">
        <v>23</v>
      </c>
    </row>
    <row r="15" spans="1:6" ht="45.75" thickBot="1">
      <c r="A15" s="10" t="s">
        <v>32</v>
      </c>
      <c r="B15" s="8" t="s">
        <v>33</v>
      </c>
      <c r="C15" s="9" t="s">
        <v>34</v>
      </c>
      <c r="D15" s="9" t="s">
        <v>35</v>
      </c>
      <c r="E15" s="9" t="s">
        <v>36</v>
      </c>
      <c r="F15" s="9" t="s">
        <v>16</v>
      </c>
    </row>
    <row r="16" spans="1:6" ht="24.75" thickBot="1">
      <c r="A16" s="30" t="s">
        <v>0</v>
      </c>
      <c r="B16" s="30" t="s">
        <v>1</v>
      </c>
      <c r="C16" s="30" t="s">
        <v>2</v>
      </c>
      <c r="D16" s="30" t="s">
        <v>3</v>
      </c>
      <c r="E16" s="30" t="s">
        <v>4</v>
      </c>
      <c r="F16" s="30" t="s">
        <v>5</v>
      </c>
    </row>
    <row r="17" spans="1:6" ht="12.75" thickBot="1">
      <c r="A17" s="273" t="s">
        <v>6</v>
      </c>
      <c r="B17" s="274"/>
      <c r="C17" s="274"/>
      <c r="D17" s="274"/>
      <c r="E17" s="274"/>
      <c r="F17" s="275"/>
    </row>
    <row r="18" spans="1:6" ht="45.75" thickBot="1">
      <c r="A18" s="15" t="s">
        <v>37</v>
      </c>
      <c r="B18" s="16" t="s">
        <v>38</v>
      </c>
      <c r="C18" s="17" t="s">
        <v>16</v>
      </c>
      <c r="D18" s="17" t="s">
        <v>17</v>
      </c>
      <c r="E18" s="17" t="s">
        <v>36</v>
      </c>
      <c r="F18" s="17" t="s">
        <v>16</v>
      </c>
    </row>
    <row r="19" spans="1:6" ht="12.75" thickBot="1">
      <c r="A19" s="282" t="s">
        <v>39</v>
      </c>
      <c r="B19" s="283"/>
      <c r="C19" s="283"/>
      <c r="D19" s="283"/>
      <c r="E19" s="283"/>
      <c r="F19" s="284"/>
    </row>
    <row r="20" spans="1:6" ht="12" thickBot="1">
      <c r="A20" s="276" t="s">
        <v>7</v>
      </c>
      <c r="B20" s="277"/>
      <c r="C20" s="277"/>
      <c r="D20" s="277"/>
      <c r="E20" s="277"/>
      <c r="F20" s="278"/>
    </row>
    <row r="21" spans="1:6" ht="12" thickBot="1">
      <c r="A21" s="279" t="s">
        <v>8</v>
      </c>
      <c r="B21" s="280"/>
      <c r="C21" s="280"/>
      <c r="D21" s="280"/>
      <c r="E21" s="280"/>
      <c r="F21" s="281"/>
    </row>
    <row r="22" spans="1:6" ht="12" thickBot="1">
      <c r="A22" s="276" t="s">
        <v>9</v>
      </c>
      <c r="B22" s="277"/>
      <c r="C22" s="277"/>
      <c r="D22" s="277"/>
      <c r="E22" s="277"/>
      <c r="F22" s="278"/>
    </row>
    <row r="23" spans="1:6" ht="12" thickBot="1">
      <c r="A23" s="279" t="s">
        <v>10</v>
      </c>
      <c r="B23" s="280"/>
      <c r="C23" s="280"/>
      <c r="D23" s="280"/>
      <c r="E23" s="280"/>
      <c r="F23" s="281"/>
    </row>
    <row r="24" spans="1:6" ht="12" thickBot="1">
      <c r="A24" s="276" t="s">
        <v>11</v>
      </c>
      <c r="B24" s="277"/>
      <c r="C24" s="277"/>
      <c r="D24" s="277"/>
      <c r="E24" s="277"/>
      <c r="F24" s="278"/>
    </row>
    <row r="25" spans="1:6" ht="12" thickBot="1">
      <c r="A25" s="279" t="s">
        <v>40</v>
      </c>
      <c r="B25" s="280"/>
      <c r="C25" s="280"/>
      <c r="D25" s="280"/>
      <c r="E25" s="280"/>
      <c r="F25" s="281"/>
    </row>
    <row r="26" spans="1:6" ht="12" thickBot="1">
      <c r="A26" s="276" t="s">
        <v>13</v>
      </c>
      <c r="B26" s="277"/>
      <c r="C26" s="277"/>
      <c r="D26" s="277"/>
      <c r="E26" s="277"/>
      <c r="F26" s="278"/>
    </row>
    <row r="27" spans="1:6" ht="33.75">
      <c r="A27" s="13" t="s">
        <v>41</v>
      </c>
      <c r="B27" s="18" t="s">
        <v>42</v>
      </c>
      <c r="C27" s="3" t="s">
        <v>16</v>
      </c>
      <c r="D27" s="3" t="s">
        <v>17</v>
      </c>
      <c r="E27" s="3" t="s">
        <v>43</v>
      </c>
      <c r="F27" s="3" t="s">
        <v>19</v>
      </c>
    </row>
    <row r="28" spans="1:6" ht="23.25" thickBot="1">
      <c r="A28" s="14" t="s">
        <v>44</v>
      </c>
      <c r="B28" s="19" t="s">
        <v>45</v>
      </c>
      <c r="C28" s="5" t="s">
        <v>26</v>
      </c>
      <c r="D28" s="5" t="s">
        <v>17</v>
      </c>
      <c r="E28" s="5" t="s">
        <v>46</v>
      </c>
      <c r="F28" s="5" t="s">
        <v>23</v>
      </c>
    </row>
    <row r="29" spans="1:6">
      <c r="A29" s="2"/>
    </row>
    <row r="30" spans="1:6">
      <c r="A30" s="2"/>
    </row>
    <row r="31" spans="1:6">
      <c r="A31" s="2"/>
    </row>
    <row r="32" spans="1:6">
      <c r="A32" s="2"/>
      <c r="B32" s="2"/>
    </row>
  </sheetData>
  <mergeCells count="17">
    <mergeCell ref="A23:F23"/>
    <mergeCell ref="A24:F24"/>
    <mergeCell ref="A25:F25"/>
    <mergeCell ref="A26:F26"/>
    <mergeCell ref="A7:F7"/>
    <mergeCell ref="A20:F20"/>
    <mergeCell ref="A21:F21"/>
    <mergeCell ref="A22:F22"/>
    <mergeCell ref="A3:F3"/>
    <mergeCell ref="A4:F4"/>
    <mergeCell ref="A5:F5"/>
    <mergeCell ref="A6:F6"/>
    <mergeCell ref="A19:F19"/>
    <mergeCell ref="A8:F8"/>
    <mergeCell ref="A9:F9"/>
    <mergeCell ref="A10:F10"/>
    <mergeCell ref="A17:F17"/>
  </mergeCells>
  <pageMargins left="0.7" right="0.7" top="0.75" bottom="0.75" header="0.3" footer="0.3"/>
  <pageSetup scale="98" fitToHeight="0" orientation="landscape" r:id="rId1"/>
  <rowBreaks count="1" manualBreakCount="1">
    <brk id="1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2:T29"/>
  <sheetViews>
    <sheetView showGridLines="0" zoomScale="120" zoomScaleNormal="120" workbookViewId="0">
      <selection activeCell="B13" sqref="B13"/>
    </sheetView>
  </sheetViews>
  <sheetFormatPr defaultColWidth="8.5703125" defaultRowHeight="15"/>
  <cols>
    <col min="1" max="1" width="3.140625" customWidth="1"/>
    <col min="2" max="2" width="37.5703125" customWidth="1"/>
    <col min="3" max="3" width="66" customWidth="1"/>
    <col min="4" max="4" width="13.140625" customWidth="1"/>
    <col min="5" max="5" width="13.5703125" customWidth="1"/>
    <col min="6" max="8" width="11.42578125" customWidth="1"/>
    <col min="9" max="10" width="25" customWidth="1"/>
    <col min="11" max="11" width="23.140625" customWidth="1"/>
    <col min="12" max="12" width="16.42578125" customWidth="1"/>
    <col min="13" max="13" width="5.140625" customWidth="1"/>
    <col min="14" max="14" width="22.5703125" customWidth="1"/>
    <col min="15" max="15" width="21.85546875" customWidth="1"/>
    <col min="16" max="16" width="18" customWidth="1"/>
    <col min="17" max="17" width="17.5703125" customWidth="1"/>
    <col min="18" max="18" width="19.42578125" customWidth="1"/>
    <col min="19" max="19" width="15.140625" customWidth="1"/>
    <col min="20" max="20" width="42.85546875" customWidth="1"/>
    <col min="21" max="247" width="11.42578125" customWidth="1"/>
  </cols>
  <sheetData>
    <row r="2" spans="1:20">
      <c r="B2" s="336" t="s">
        <v>792</v>
      </c>
      <c r="C2" s="336"/>
      <c r="D2" s="336"/>
      <c r="E2" s="336"/>
      <c r="F2" s="336"/>
      <c r="G2" s="336"/>
      <c r="H2" s="336"/>
      <c r="I2" s="336"/>
      <c r="J2" s="336"/>
      <c r="K2" s="336"/>
      <c r="L2" s="336"/>
      <c r="M2" s="336"/>
      <c r="N2" s="336"/>
      <c r="O2" s="336"/>
      <c r="P2" s="336"/>
      <c r="Q2" s="336"/>
      <c r="R2" s="336"/>
      <c r="S2" s="336"/>
      <c r="T2" s="61"/>
    </row>
    <row r="3" spans="1:20" ht="15.75" thickBot="1"/>
    <row r="4" spans="1:20" s="34" customFormat="1" ht="19.350000000000001" customHeight="1">
      <c r="B4" s="337" t="s">
        <v>793</v>
      </c>
      <c r="C4" s="338"/>
      <c r="D4" s="338"/>
      <c r="E4" s="338"/>
      <c r="F4" s="338"/>
      <c r="G4" s="338"/>
      <c r="H4" s="338"/>
      <c r="I4" s="338"/>
      <c r="J4" s="338"/>
      <c r="K4" s="338"/>
      <c r="L4" s="338"/>
      <c r="M4" s="338"/>
      <c r="N4" s="338"/>
      <c r="O4" s="338"/>
      <c r="P4" s="338"/>
      <c r="Q4" s="338"/>
      <c r="R4" s="338"/>
      <c r="S4" s="339"/>
      <c r="T4" s="62"/>
    </row>
    <row r="5" spans="1:20" s="34" customFormat="1" ht="14.25">
      <c r="B5" s="316" t="s">
        <v>7</v>
      </c>
      <c r="C5" s="317"/>
      <c r="D5" s="317"/>
      <c r="E5" s="317"/>
      <c r="F5" s="317"/>
      <c r="G5" s="317"/>
      <c r="H5" s="317"/>
      <c r="I5" s="317"/>
      <c r="J5" s="317"/>
      <c r="K5" s="317"/>
      <c r="L5" s="317"/>
      <c r="M5" s="317"/>
      <c r="N5" s="317"/>
      <c r="O5" s="317"/>
      <c r="P5" s="317"/>
      <c r="Q5" s="317"/>
      <c r="R5" s="317"/>
      <c r="S5" s="318"/>
      <c r="T5" s="58"/>
    </row>
    <row r="6" spans="1:20" s="34" customFormat="1" ht="18" customHeight="1">
      <c r="B6" s="313" t="s">
        <v>794</v>
      </c>
      <c r="C6" s="314"/>
      <c r="D6" s="314"/>
      <c r="E6" s="314"/>
      <c r="F6" s="314"/>
      <c r="G6" s="314"/>
      <c r="H6" s="314"/>
      <c r="I6" s="314"/>
      <c r="J6" s="314"/>
      <c r="K6" s="314"/>
      <c r="L6" s="314"/>
      <c r="M6" s="314"/>
      <c r="N6" s="314"/>
      <c r="O6" s="314"/>
      <c r="P6" s="314"/>
      <c r="Q6" s="314"/>
      <c r="R6" s="314"/>
      <c r="S6" s="315"/>
      <c r="T6" s="59"/>
    </row>
    <row r="7" spans="1:20" s="34" customFormat="1" ht="18" customHeight="1">
      <c r="B7" s="316" t="s">
        <v>9</v>
      </c>
      <c r="C7" s="317"/>
      <c r="D7" s="317"/>
      <c r="E7" s="317"/>
      <c r="F7" s="317"/>
      <c r="G7" s="317"/>
      <c r="H7" s="317"/>
      <c r="I7" s="317"/>
      <c r="J7" s="317"/>
      <c r="K7" s="317"/>
      <c r="L7" s="317"/>
      <c r="M7" s="317"/>
      <c r="N7" s="317"/>
      <c r="O7" s="317"/>
      <c r="P7" s="317"/>
      <c r="Q7" s="317"/>
      <c r="R7" s="317"/>
      <c r="S7" s="318"/>
      <c r="T7" s="58"/>
    </row>
    <row r="8" spans="1:20" s="34" customFormat="1" ht="18" customHeight="1">
      <c r="B8" s="313" t="s">
        <v>795</v>
      </c>
      <c r="C8" s="314"/>
      <c r="D8" s="314"/>
      <c r="E8" s="314"/>
      <c r="F8" s="314"/>
      <c r="G8" s="314"/>
      <c r="H8" s="314"/>
      <c r="I8" s="314"/>
      <c r="J8" s="314"/>
      <c r="K8" s="314"/>
      <c r="L8" s="314"/>
      <c r="M8" s="314"/>
      <c r="N8" s="314"/>
      <c r="O8" s="314"/>
      <c r="P8" s="314"/>
      <c r="Q8" s="314"/>
      <c r="R8" s="314"/>
      <c r="S8" s="315"/>
      <c r="T8" s="59"/>
    </row>
    <row r="9" spans="1:20" s="34" customFormat="1" ht="14.25">
      <c r="B9" s="316" t="s">
        <v>65</v>
      </c>
      <c r="C9" s="317"/>
      <c r="D9" s="317"/>
      <c r="E9" s="317"/>
      <c r="F9" s="317"/>
      <c r="G9" s="317"/>
      <c r="H9" s="317"/>
      <c r="I9" s="317"/>
      <c r="J9" s="317"/>
      <c r="K9" s="317"/>
      <c r="L9" s="317"/>
      <c r="M9" s="317"/>
      <c r="N9" s="317"/>
      <c r="O9" s="317"/>
      <c r="P9" s="317"/>
      <c r="Q9" s="317"/>
      <c r="R9" s="317"/>
      <c r="S9" s="318"/>
      <c r="T9" s="58"/>
    </row>
    <row r="10" spans="1:20" s="34" customFormat="1" ht="20.45" customHeight="1" thickBot="1">
      <c r="B10" s="389" t="s">
        <v>796</v>
      </c>
      <c r="C10" s="390"/>
      <c r="D10" s="390"/>
      <c r="E10" s="390"/>
      <c r="F10" s="390"/>
      <c r="G10" s="390"/>
      <c r="H10" s="390"/>
      <c r="I10" s="325"/>
      <c r="J10" s="325"/>
      <c r="K10" s="325"/>
      <c r="L10" s="325"/>
      <c r="M10" s="390"/>
      <c r="N10" s="390"/>
      <c r="O10" s="390"/>
      <c r="P10" s="390"/>
      <c r="Q10" s="390"/>
      <c r="R10" s="390"/>
      <c r="S10" s="391"/>
      <c r="T10" s="60"/>
    </row>
    <row r="11" spans="1:20" s="2" customFormat="1" ht="15" customHeight="1">
      <c r="B11" s="334" t="s">
        <v>13</v>
      </c>
      <c r="C11" s="334" t="s">
        <v>67</v>
      </c>
      <c r="D11" s="327" t="s">
        <v>68</v>
      </c>
      <c r="E11" s="351"/>
      <c r="F11" s="351"/>
      <c r="G11" s="351"/>
      <c r="H11" s="351"/>
      <c r="I11" s="312" t="s">
        <v>81</v>
      </c>
      <c r="J11" s="312" t="s">
        <v>82</v>
      </c>
      <c r="K11" s="312" t="s">
        <v>83</v>
      </c>
      <c r="L11" s="312" t="s">
        <v>69</v>
      </c>
      <c r="M11" s="382" t="s">
        <v>70</v>
      </c>
      <c r="N11" s="345" t="s">
        <v>71</v>
      </c>
      <c r="O11" s="312" t="s">
        <v>72</v>
      </c>
      <c r="P11" s="351" t="s">
        <v>73</v>
      </c>
      <c r="Q11" s="351"/>
      <c r="R11" s="347"/>
      <c r="S11" s="312" t="s">
        <v>74</v>
      </c>
      <c r="T11" s="354" t="s">
        <v>75</v>
      </c>
    </row>
    <row r="12" spans="1:20" s="2" customFormat="1" ht="54.6" customHeight="1">
      <c r="B12" s="335"/>
      <c r="C12" s="335"/>
      <c r="D12" s="70" t="s">
        <v>76</v>
      </c>
      <c r="E12" s="71" t="s">
        <v>77</v>
      </c>
      <c r="F12" s="71" t="s">
        <v>78</v>
      </c>
      <c r="G12" s="71" t="s">
        <v>79</v>
      </c>
      <c r="H12" s="67" t="s">
        <v>80</v>
      </c>
      <c r="I12" s="312"/>
      <c r="J12" s="312"/>
      <c r="K12" s="312"/>
      <c r="L12" s="312"/>
      <c r="M12" s="383"/>
      <c r="N12" s="386"/>
      <c r="O12" s="340"/>
      <c r="P12" s="63" t="s">
        <v>84</v>
      </c>
      <c r="Q12" s="63" t="s">
        <v>85</v>
      </c>
      <c r="R12" s="63" t="s">
        <v>195</v>
      </c>
      <c r="S12" s="340"/>
      <c r="T12" s="354"/>
    </row>
    <row r="13" spans="1:20" s="34" customFormat="1" ht="116.25" customHeight="1">
      <c r="A13" s="34">
        <v>1</v>
      </c>
      <c r="B13" s="36" t="s">
        <v>797</v>
      </c>
      <c r="C13" s="152" t="s">
        <v>798</v>
      </c>
      <c r="D13" s="54" t="s">
        <v>799</v>
      </c>
      <c r="E13" s="36" t="s">
        <v>800</v>
      </c>
      <c r="F13" s="37" t="s">
        <v>500</v>
      </c>
      <c r="G13" s="37" t="s">
        <v>92</v>
      </c>
      <c r="H13" s="68" t="s">
        <v>801</v>
      </c>
      <c r="I13" s="68"/>
      <c r="J13" s="37" t="s">
        <v>641</v>
      </c>
      <c r="K13" s="37" t="s">
        <v>641</v>
      </c>
      <c r="L13" s="36" t="s">
        <v>802</v>
      </c>
      <c r="M13" s="43">
        <v>1</v>
      </c>
      <c r="N13" s="53" t="s">
        <v>803</v>
      </c>
      <c r="O13" s="144">
        <v>100</v>
      </c>
      <c r="P13" s="172" t="s">
        <v>804</v>
      </c>
      <c r="Q13" s="173" t="s">
        <v>805</v>
      </c>
      <c r="R13" s="53" t="s">
        <v>143</v>
      </c>
      <c r="S13" s="81" t="s">
        <v>16</v>
      </c>
      <c r="T13" s="158" t="s">
        <v>806</v>
      </c>
    </row>
    <row r="14" spans="1:20" s="34" customFormat="1" ht="212.1" customHeight="1">
      <c r="A14" s="34">
        <v>2</v>
      </c>
      <c r="B14" s="36" t="s">
        <v>807</v>
      </c>
      <c r="C14" s="36" t="s">
        <v>808</v>
      </c>
      <c r="D14" s="54" t="s">
        <v>809</v>
      </c>
      <c r="E14" s="36" t="s">
        <v>810</v>
      </c>
      <c r="F14" s="37" t="s">
        <v>500</v>
      </c>
      <c r="G14" s="37" t="s">
        <v>92</v>
      </c>
      <c r="H14" s="68" t="s">
        <v>801</v>
      </c>
      <c r="I14" s="68"/>
      <c r="J14" s="37" t="s">
        <v>641</v>
      </c>
      <c r="K14" s="37" t="s">
        <v>641</v>
      </c>
      <c r="L14" s="36" t="s">
        <v>811</v>
      </c>
      <c r="M14" s="43">
        <v>1</v>
      </c>
      <c r="N14" s="53" t="s">
        <v>812</v>
      </c>
      <c r="O14" s="144">
        <v>100</v>
      </c>
      <c r="P14" s="175" t="s">
        <v>813</v>
      </c>
      <c r="Q14" s="176" t="s">
        <v>813</v>
      </c>
      <c r="R14" s="53" t="s">
        <v>143</v>
      </c>
      <c r="S14" s="81" t="s">
        <v>814</v>
      </c>
      <c r="T14" s="171" t="s">
        <v>815</v>
      </c>
    </row>
    <row r="15" spans="1:20" s="34" customFormat="1" ht="125.45" customHeight="1">
      <c r="A15" s="34">
        <v>3</v>
      </c>
      <c r="B15" s="36" t="s">
        <v>816</v>
      </c>
      <c r="C15" s="36" t="s">
        <v>817</v>
      </c>
      <c r="D15" s="54" t="s">
        <v>818</v>
      </c>
      <c r="E15" s="36" t="s">
        <v>819</v>
      </c>
      <c r="F15" s="37" t="s">
        <v>820</v>
      </c>
      <c r="G15" s="37" t="s">
        <v>92</v>
      </c>
      <c r="H15" s="68" t="s">
        <v>801</v>
      </c>
      <c r="I15" s="68"/>
      <c r="J15" s="156" t="s">
        <v>821</v>
      </c>
      <c r="K15" s="157" t="s">
        <v>822</v>
      </c>
      <c r="L15" s="36" t="s">
        <v>823</v>
      </c>
      <c r="M15" s="45">
        <v>0.21</v>
      </c>
      <c r="N15" s="73" t="s">
        <v>824</v>
      </c>
      <c r="O15" s="224">
        <v>0</v>
      </c>
      <c r="P15" s="175" t="s">
        <v>569</v>
      </c>
      <c r="Q15" s="176" t="s">
        <v>570</v>
      </c>
      <c r="R15" s="53" t="s">
        <v>143</v>
      </c>
      <c r="S15" s="81" t="s">
        <v>16</v>
      </c>
      <c r="T15" s="155" t="s">
        <v>825</v>
      </c>
    </row>
    <row r="16" spans="1:20" s="34" customFormat="1" ht="110.25" customHeight="1">
      <c r="A16" s="34">
        <v>4</v>
      </c>
      <c r="B16" s="36" t="s">
        <v>826</v>
      </c>
      <c r="C16" s="36" t="s">
        <v>827</v>
      </c>
      <c r="D16" s="54">
        <v>1</v>
      </c>
      <c r="E16" s="36" t="s">
        <v>828</v>
      </c>
      <c r="F16" s="37" t="s">
        <v>553</v>
      </c>
      <c r="G16" s="37" t="s">
        <v>92</v>
      </c>
      <c r="H16" s="68" t="s">
        <v>801</v>
      </c>
      <c r="I16" s="68"/>
      <c r="J16" s="37" t="s">
        <v>641</v>
      </c>
      <c r="K16" s="37" t="s">
        <v>641</v>
      </c>
      <c r="L16" s="36" t="s">
        <v>829</v>
      </c>
      <c r="M16" s="45">
        <v>1</v>
      </c>
      <c r="N16" s="73" t="s">
        <v>830</v>
      </c>
      <c r="O16" s="224">
        <v>60</v>
      </c>
      <c r="P16" s="175" t="s">
        <v>507</v>
      </c>
      <c r="Q16" s="176" t="s">
        <v>508</v>
      </c>
      <c r="R16" s="53" t="s">
        <v>143</v>
      </c>
      <c r="S16" s="81" t="s">
        <v>16</v>
      </c>
      <c r="T16" s="137" t="s">
        <v>831</v>
      </c>
    </row>
    <row r="18" spans="1:20" ht="15.75" thickBot="1"/>
    <row r="19" spans="1:20" s="34" customFormat="1" ht="15.6" customHeight="1">
      <c r="B19" s="337" t="s">
        <v>832</v>
      </c>
      <c r="C19" s="338"/>
      <c r="D19" s="338"/>
      <c r="E19" s="338"/>
      <c r="F19" s="338"/>
      <c r="G19" s="338"/>
      <c r="H19" s="338"/>
      <c r="I19" s="338"/>
      <c r="J19" s="338"/>
      <c r="K19" s="338"/>
      <c r="L19" s="338"/>
      <c r="M19" s="338"/>
      <c r="N19" s="338"/>
      <c r="O19" s="338"/>
      <c r="P19" s="338"/>
      <c r="Q19" s="338"/>
      <c r="R19" s="338"/>
      <c r="S19" s="339"/>
      <c r="T19" s="62"/>
    </row>
    <row r="20" spans="1:20" s="34" customFormat="1" ht="14.25">
      <c r="B20" s="316" t="s">
        <v>7</v>
      </c>
      <c r="C20" s="317"/>
      <c r="D20" s="317"/>
      <c r="E20" s="317"/>
      <c r="F20" s="317"/>
      <c r="G20" s="317"/>
      <c r="H20" s="317"/>
      <c r="I20" s="317"/>
      <c r="J20" s="317"/>
      <c r="K20" s="317"/>
      <c r="L20" s="317"/>
      <c r="M20" s="317"/>
      <c r="N20" s="317"/>
      <c r="O20" s="317"/>
      <c r="P20" s="317"/>
      <c r="Q20" s="317"/>
      <c r="R20" s="317"/>
      <c r="S20" s="318"/>
      <c r="T20" s="58"/>
    </row>
    <row r="21" spans="1:20" s="34" customFormat="1" ht="14.25">
      <c r="B21" s="313" t="s">
        <v>833</v>
      </c>
      <c r="C21" s="314"/>
      <c r="D21" s="314"/>
      <c r="E21" s="314"/>
      <c r="F21" s="314"/>
      <c r="G21" s="314"/>
      <c r="H21" s="314"/>
      <c r="I21" s="314"/>
      <c r="J21" s="314"/>
      <c r="K21" s="314"/>
      <c r="L21" s="314"/>
      <c r="M21" s="314"/>
      <c r="N21" s="314"/>
      <c r="O21" s="314"/>
      <c r="P21" s="314"/>
      <c r="Q21" s="314"/>
      <c r="R21" s="314"/>
      <c r="S21" s="315"/>
      <c r="T21" s="59"/>
    </row>
    <row r="22" spans="1:20" s="34" customFormat="1" ht="14.25">
      <c r="B22" s="316" t="s">
        <v>9</v>
      </c>
      <c r="C22" s="317"/>
      <c r="D22" s="317"/>
      <c r="E22" s="317"/>
      <c r="F22" s="317"/>
      <c r="G22" s="317"/>
      <c r="H22" s="317"/>
      <c r="I22" s="317"/>
      <c r="J22" s="317"/>
      <c r="K22" s="317"/>
      <c r="L22" s="317"/>
      <c r="M22" s="317"/>
      <c r="N22" s="317"/>
      <c r="O22" s="317"/>
      <c r="P22" s="317"/>
      <c r="Q22" s="317"/>
      <c r="R22" s="317"/>
      <c r="S22" s="318"/>
      <c r="T22" s="58"/>
    </row>
    <row r="23" spans="1:20" s="34" customFormat="1" ht="14.25">
      <c r="B23" s="313" t="s">
        <v>834</v>
      </c>
      <c r="C23" s="314"/>
      <c r="D23" s="314"/>
      <c r="E23" s="314"/>
      <c r="F23" s="314"/>
      <c r="G23" s="314"/>
      <c r="H23" s="314"/>
      <c r="I23" s="314"/>
      <c r="J23" s="314"/>
      <c r="K23" s="314"/>
      <c r="L23" s="314"/>
      <c r="M23" s="314"/>
      <c r="N23" s="314"/>
      <c r="O23" s="314"/>
      <c r="P23" s="314"/>
      <c r="Q23" s="314"/>
      <c r="R23" s="314"/>
      <c r="S23" s="315"/>
      <c r="T23" s="59"/>
    </row>
    <row r="24" spans="1:20" s="34" customFormat="1" ht="14.25">
      <c r="B24" s="316" t="s">
        <v>65</v>
      </c>
      <c r="C24" s="317"/>
      <c r="D24" s="317"/>
      <c r="E24" s="317"/>
      <c r="F24" s="317"/>
      <c r="G24" s="317"/>
      <c r="H24" s="317"/>
      <c r="I24" s="317"/>
      <c r="J24" s="317"/>
      <c r="K24" s="317"/>
      <c r="L24" s="317"/>
      <c r="M24" s="317"/>
      <c r="N24" s="317"/>
      <c r="O24" s="317"/>
      <c r="P24" s="317"/>
      <c r="Q24" s="317"/>
      <c r="R24" s="317"/>
      <c r="S24" s="318"/>
      <c r="T24" s="58"/>
    </row>
    <row r="25" spans="1:20" s="34" customFormat="1" ht="18" customHeight="1" thickBot="1">
      <c r="B25" s="324" t="s">
        <v>835</v>
      </c>
      <c r="C25" s="325"/>
      <c r="D25" s="325"/>
      <c r="E25" s="325"/>
      <c r="F25" s="325"/>
      <c r="G25" s="325"/>
      <c r="H25" s="325"/>
      <c r="I25" s="325"/>
      <c r="J25" s="325"/>
      <c r="K25" s="325"/>
      <c r="L25" s="325"/>
      <c r="M25" s="325"/>
      <c r="N25" s="325"/>
      <c r="O25" s="325"/>
      <c r="P25" s="325"/>
      <c r="Q25" s="325"/>
      <c r="R25" s="325"/>
      <c r="S25" s="326"/>
      <c r="T25" s="60"/>
    </row>
    <row r="26" spans="1:20" s="2" customFormat="1" ht="16.350000000000001" customHeight="1">
      <c r="B26" s="327" t="s">
        <v>13</v>
      </c>
      <c r="C26" s="334" t="s">
        <v>67</v>
      </c>
      <c r="D26" s="329" t="s">
        <v>68</v>
      </c>
      <c r="E26" s="330"/>
      <c r="F26" s="330"/>
      <c r="G26" s="330"/>
      <c r="H26" s="331"/>
      <c r="I26" s="312" t="s">
        <v>81</v>
      </c>
      <c r="J26" s="312" t="s">
        <v>82</v>
      </c>
      <c r="K26" s="312" t="s">
        <v>83</v>
      </c>
      <c r="L26" s="332" t="s">
        <v>69</v>
      </c>
      <c r="M26" s="349" t="s">
        <v>70</v>
      </c>
      <c r="N26" s="345" t="s">
        <v>71</v>
      </c>
      <c r="O26" s="312" t="s">
        <v>72</v>
      </c>
      <c r="P26" s="351" t="s">
        <v>73</v>
      </c>
      <c r="Q26" s="351"/>
      <c r="R26" s="347"/>
      <c r="S26" s="312" t="s">
        <v>74</v>
      </c>
      <c r="T26" s="354" t="s">
        <v>75</v>
      </c>
    </row>
    <row r="27" spans="1:20" s="2" customFormat="1" ht="77.45" customHeight="1">
      <c r="B27" s="328"/>
      <c r="C27" s="335"/>
      <c r="D27" s="70" t="s">
        <v>76</v>
      </c>
      <c r="E27" s="71" t="s">
        <v>77</v>
      </c>
      <c r="F27" s="71" t="s">
        <v>78</v>
      </c>
      <c r="G27" s="71" t="s">
        <v>79</v>
      </c>
      <c r="H27" s="67" t="s">
        <v>80</v>
      </c>
      <c r="I27" s="340"/>
      <c r="J27" s="340"/>
      <c r="K27" s="340"/>
      <c r="L27" s="333"/>
      <c r="M27" s="355"/>
      <c r="N27" s="346"/>
      <c r="O27" s="340"/>
      <c r="P27" s="63" t="s">
        <v>84</v>
      </c>
      <c r="Q27" s="63" t="s">
        <v>85</v>
      </c>
      <c r="R27" s="63" t="s">
        <v>112</v>
      </c>
      <c r="S27" s="340"/>
      <c r="T27" s="354"/>
    </row>
    <row r="28" spans="1:20" s="34" customFormat="1" ht="206.25" customHeight="1">
      <c r="A28" s="34">
        <v>5</v>
      </c>
      <c r="B28" s="162" t="s">
        <v>836</v>
      </c>
      <c r="C28" s="197" t="s">
        <v>837</v>
      </c>
      <c r="D28" s="106" t="s">
        <v>838</v>
      </c>
      <c r="E28" s="36" t="s">
        <v>839</v>
      </c>
      <c r="F28" s="37" t="s">
        <v>500</v>
      </c>
      <c r="G28" s="37" t="s">
        <v>92</v>
      </c>
      <c r="H28" s="68" t="s">
        <v>840</v>
      </c>
      <c r="I28" s="68"/>
      <c r="J28" s="72" t="s">
        <v>841</v>
      </c>
      <c r="K28" s="145" t="s">
        <v>842</v>
      </c>
      <c r="L28" s="36" t="s">
        <v>843</v>
      </c>
      <c r="M28" s="43">
        <v>1</v>
      </c>
      <c r="N28" s="53" t="s">
        <v>838</v>
      </c>
      <c r="O28" s="53">
        <v>100</v>
      </c>
      <c r="P28" s="172" t="s">
        <v>507</v>
      </c>
      <c r="Q28" s="173" t="s">
        <v>508</v>
      </c>
      <c r="R28" s="53" t="s">
        <v>143</v>
      </c>
      <c r="S28" s="81" t="s">
        <v>16</v>
      </c>
      <c r="T28" s="158" t="s">
        <v>844</v>
      </c>
    </row>
    <row r="29" spans="1:20" s="34" customFormat="1" ht="85.35" customHeight="1">
      <c r="A29" s="34">
        <v>6</v>
      </c>
      <c r="B29" s="36" t="s">
        <v>845</v>
      </c>
      <c r="C29" s="110" t="s">
        <v>846</v>
      </c>
      <c r="D29" s="54" t="s">
        <v>799</v>
      </c>
      <c r="E29" s="36" t="s">
        <v>847</v>
      </c>
      <c r="F29" s="37" t="s">
        <v>500</v>
      </c>
      <c r="G29" s="37" t="s">
        <v>92</v>
      </c>
      <c r="H29" s="68" t="s">
        <v>801</v>
      </c>
      <c r="I29" s="68"/>
      <c r="J29" s="37" t="s">
        <v>641</v>
      </c>
      <c r="K29" s="37" t="s">
        <v>641</v>
      </c>
      <c r="L29" s="36" t="s">
        <v>848</v>
      </c>
      <c r="M29" s="43">
        <v>1</v>
      </c>
      <c r="N29" s="53" t="s">
        <v>799</v>
      </c>
      <c r="O29" s="53">
        <v>100</v>
      </c>
      <c r="P29" s="175" t="s">
        <v>804</v>
      </c>
      <c r="Q29" s="176" t="s">
        <v>805</v>
      </c>
      <c r="R29" s="53" t="s">
        <v>143</v>
      </c>
      <c r="S29" s="81" t="s">
        <v>16</v>
      </c>
      <c r="T29" s="155" t="s">
        <v>849</v>
      </c>
    </row>
  </sheetData>
  <mergeCells count="41">
    <mergeCell ref="T26:T27"/>
    <mergeCell ref="B22:S22"/>
    <mergeCell ref="M11:M12"/>
    <mergeCell ref="S26:S27"/>
    <mergeCell ref="I26:I27"/>
    <mergeCell ref="J26:J27"/>
    <mergeCell ref="K26:K27"/>
    <mergeCell ref="N26:N27"/>
    <mergeCell ref="O26:O27"/>
    <mergeCell ref="B25:S25"/>
    <mergeCell ref="P26:R26"/>
    <mergeCell ref="B23:S23"/>
    <mergeCell ref="B24:S24"/>
    <mergeCell ref="C26:C27"/>
    <mergeCell ref="B26:B27"/>
    <mergeCell ref="D26:H26"/>
    <mergeCell ref="L26:L27"/>
    <mergeCell ref="M26:M27"/>
    <mergeCell ref="B8:S8"/>
    <mergeCell ref="B9:S9"/>
    <mergeCell ref="P11:R11"/>
    <mergeCell ref="K11:K12"/>
    <mergeCell ref="T11:T12"/>
    <mergeCell ref="N11:N12"/>
    <mergeCell ref="O11:O12"/>
    <mergeCell ref="B20:S20"/>
    <mergeCell ref="B21:S21"/>
    <mergeCell ref="S11:S12"/>
    <mergeCell ref="B19:S19"/>
    <mergeCell ref="B2:S2"/>
    <mergeCell ref="B10:S10"/>
    <mergeCell ref="B11:B12"/>
    <mergeCell ref="D11:H11"/>
    <mergeCell ref="L11:L12"/>
    <mergeCell ref="B4:S4"/>
    <mergeCell ref="C11:C12"/>
    <mergeCell ref="I11:I12"/>
    <mergeCell ref="J11:J12"/>
    <mergeCell ref="B5:S5"/>
    <mergeCell ref="B6:S6"/>
    <mergeCell ref="B7:S7"/>
  </mergeCells>
  <hyperlinks>
    <hyperlink ref="T13" r:id="rId1" xr:uid="{DA2AD864-7163-408D-8A60-9892864CB612}"/>
    <hyperlink ref="T29" r:id="rId2" xr:uid="{E0DC8170-C1E5-4C51-A352-B41173118720}"/>
    <hyperlink ref="T15" r:id="rId3" xr:uid="{CBAEC1AB-FD91-42BD-B940-45ABBE1F384F}"/>
    <hyperlink ref="T16" r:id="rId4" xr:uid="{E3B47B30-F972-4E3B-9C4C-378E41DE3580}"/>
    <hyperlink ref="T14" r:id="rId5" xr:uid="{0FF3E8E5-8F30-46B4-A6AD-460523C2942A}"/>
    <hyperlink ref="T28" r:id="rId6" xr:uid="{2E8E7CDB-2335-43FA-B4A5-7763C20BD94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2:U77"/>
  <sheetViews>
    <sheetView showGridLines="0" topLeftCell="A5" zoomScale="120" zoomScaleNormal="120" workbookViewId="0">
      <selection activeCell="A13" sqref="A13"/>
    </sheetView>
  </sheetViews>
  <sheetFormatPr defaultColWidth="8.5703125" defaultRowHeight="15"/>
  <cols>
    <col min="1" max="1" width="4.85546875" customWidth="1"/>
    <col min="2" max="2" width="44.42578125" customWidth="1"/>
    <col min="3" max="3" width="179.7109375" customWidth="1"/>
    <col min="4" max="4" width="17.85546875" customWidth="1"/>
    <col min="5" max="5" width="26.85546875" customWidth="1"/>
    <col min="6" max="6" width="14" customWidth="1"/>
    <col min="7" max="7" width="14.85546875" customWidth="1"/>
    <col min="8" max="8" width="13.85546875" customWidth="1"/>
    <col min="9" max="9" width="27.42578125" customWidth="1"/>
    <col min="10" max="10" width="43.5703125" customWidth="1"/>
    <col min="11" max="11" width="37.42578125" customWidth="1"/>
    <col min="12" max="12" width="21.140625" customWidth="1"/>
    <col min="13" max="13" width="6" customWidth="1"/>
    <col min="14" max="14" width="27.42578125" customWidth="1"/>
    <col min="15" max="15" width="25.5703125" customWidth="1"/>
    <col min="16" max="17" width="17.42578125" customWidth="1"/>
    <col min="18" max="18" width="60.28515625" customWidth="1"/>
    <col min="19" max="19" width="16.5703125" customWidth="1"/>
    <col min="20" max="20" width="46.42578125" customWidth="1"/>
    <col min="21" max="21" width="29.85546875" customWidth="1"/>
    <col min="22" max="256" width="11.42578125" customWidth="1"/>
  </cols>
  <sheetData>
    <row r="2" spans="1:21">
      <c r="B2" s="336" t="s">
        <v>850</v>
      </c>
      <c r="C2" s="336"/>
      <c r="D2" s="336"/>
      <c r="E2" s="336"/>
      <c r="F2" s="336"/>
      <c r="G2" s="336"/>
      <c r="H2" s="336"/>
      <c r="I2" s="336"/>
      <c r="J2" s="336"/>
      <c r="K2" s="336"/>
      <c r="L2" s="336"/>
      <c r="M2" s="336"/>
      <c r="N2" s="336"/>
      <c r="O2" s="336"/>
      <c r="P2" s="336"/>
      <c r="Q2" s="336"/>
      <c r="R2" s="336"/>
      <c r="S2" s="336"/>
      <c r="T2" s="61"/>
    </row>
    <row r="3" spans="1:21" ht="15.75" thickBot="1"/>
    <row r="4" spans="1:21" s="34" customFormat="1" ht="26.45" customHeight="1">
      <c r="B4" s="395" t="s">
        <v>851</v>
      </c>
      <c r="C4" s="396"/>
      <c r="D4" s="396"/>
      <c r="E4" s="396"/>
      <c r="F4" s="396"/>
      <c r="G4" s="396"/>
      <c r="H4" s="396"/>
      <c r="I4" s="396"/>
      <c r="J4" s="396"/>
      <c r="K4" s="396"/>
      <c r="L4" s="396"/>
      <c r="M4" s="396"/>
      <c r="N4" s="396"/>
      <c r="O4" s="396"/>
      <c r="P4" s="396"/>
      <c r="Q4" s="396"/>
      <c r="R4" s="396"/>
      <c r="S4" s="397"/>
      <c r="T4" s="74"/>
    </row>
    <row r="5" spans="1:21" s="34" customFormat="1" ht="15.75" customHeight="1">
      <c r="B5" s="316" t="s">
        <v>7</v>
      </c>
      <c r="C5" s="317"/>
      <c r="D5" s="317"/>
      <c r="E5" s="317"/>
      <c r="F5" s="317"/>
      <c r="G5" s="317"/>
      <c r="H5" s="317"/>
      <c r="I5" s="317"/>
      <c r="J5" s="317"/>
      <c r="K5" s="317"/>
      <c r="L5" s="317"/>
      <c r="M5" s="317"/>
      <c r="N5" s="317"/>
      <c r="O5" s="317"/>
      <c r="P5" s="317"/>
      <c r="Q5" s="317"/>
      <c r="R5" s="317"/>
      <c r="S5" s="318"/>
      <c r="T5" s="58"/>
    </row>
    <row r="6" spans="1:21" s="34" customFormat="1" ht="15.75" customHeight="1">
      <c r="B6" s="313" t="s">
        <v>852</v>
      </c>
      <c r="C6" s="314"/>
      <c r="D6" s="314"/>
      <c r="E6" s="314"/>
      <c r="F6" s="314"/>
      <c r="G6" s="314"/>
      <c r="H6" s="314"/>
      <c r="I6" s="314"/>
      <c r="J6" s="314"/>
      <c r="K6" s="314"/>
      <c r="L6" s="314"/>
      <c r="M6" s="314"/>
      <c r="N6" s="314"/>
      <c r="O6" s="314"/>
      <c r="P6" s="314"/>
      <c r="Q6" s="314"/>
      <c r="R6" s="314"/>
      <c r="S6" s="315"/>
      <c r="T6" s="59"/>
    </row>
    <row r="7" spans="1:21" s="34" customFormat="1" ht="15.75" customHeight="1">
      <c r="B7" s="316" t="s">
        <v>9</v>
      </c>
      <c r="C7" s="317"/>
      <c r="D7" s="317"/>
      <c r="E7" s="317"/>
      <c r="F7" s="317"/>
      <c r="G7" s="317"/>
      <c r="H7" s="317"/>
      <c r="I7" s="317"/>
      <c r="J7" s="317"/>
      <c r="K7" s="317"/>
      <c r="L7" s="317"/>
      <c r="M7" s="317"/>
      <c r="N7" s="317"/>
      <c r="O7" s="317"/>
      <c r="P7" s="317"/>
      <c r="Q7" s="317"/>
      <c r="R7" s="317"/>
      <c r="S7" s="318"/>
      <c r="T7" s="58"/>
    </row>
    <row r="8" spans="1:21" s="34" customFormat="1" ht="15" customHeight="1">
      <c r="B8" s="313" t="s">
        <v>853</v>
      </c>
      <c r="C8" s="314"/>
      <c r="D8" s="314"/>
      <c r="E8" s="314"/>
      <c r="F8" s="314"/>
      <c r="G8" s="314"/>
      <c r="H8" s="314"/>
      <c r="I8" s="314"/>
      <c r="J8" s="314"/>
      <c r="K8" s="314"/>
      <c r="L8" s="314"/>
      <c r="M8" s="314"/>
      <c r="N8" s="314"/>
      <c r="O8" s="314"/>
      <c r="P8" s="314"/>
      <c r="Q8" s="314"/>
      <c r="R8" s="314"/>
      <c r="S8" s="315"/>
      <c r="T8" s="59"/>
    </row>
    <row r="9" spans="1:21" s="34" customFormat="1" ht="15.75" customHeight="1">
      <c r="B9" s="316" t="s">
        <v>65</v>
      </c>
      <c r="C9" s="317"/>
      <c r="D9" s="317"/>
      <c r="E9" s="317"/>
      <c r="F9" s="317"/>
      <c r="G9" s="317"/>
      <c r="H9" s="317"/>
      <c r="I9" s="317"/>
      <c r="J9" s="317"/>
      <c r="K9" s="317"/>
      <c r="L9" s="317"/>
      <c r="M9" s="317"/>
      <c r="N9" s="317"/>
      <c r="O9" s="317"/>
      <c r="P9" s="317"/>
      <c r="Q9" s="317"/>
      <c r="R9" s="317"/>
      <c r="S9" s="318"/>
      <c r="T9" s="58"/>
    </row>
    <row r="10" spans="1:21" s="34" customFormat="1" ht="66" customHeight="1" thickBot="1">
      <c r="B10" s="324" t="s">
        <v>854</v>
      </c>
      <c r="C10" s="325"/>
      <c r="D10" s="325"/>
      <c r="E10" s="325"/>
      <c r="F10" s="325"/>
      <c r="G10" s="325"/>
      <c r="H10" s="325"/>
      <c r="I10" s="325"/>
      <c r="J10" s="325"/>
      <c r="K10" s="325"/>
      <c r="L10" s="325"/>
      <c r="M10" s="325"/>
      <c r="N10" s="325"/>
      <c r="O10" s="325"/>
      <c r="P10" s="325"/>
      <c r="Q10" s="325"/>
      <c r="R10" s="325"/>
      <c r="S10" s="326"/>
      <c r="T10" s="60"/>
    </row>
    <row r="11" spans="1:21" s="2" customFormat="1" ht="24.6" customHeight="1">
      <c r="B11" s="327" t="s">
        <v>13</v>
      </c>
      <c r="C11" s="334" t="s">
        <v>67</v>
      </c>
      <c r="D11" s="329" t="s">
        <v>68</v>
      </c>
      <c r="E11" s="330"/>
      <c r="F11" s="330"/>
      <c r="G11" s="330"/>
      <c r="H11" s="331"/>
      <c r="I11" s="312" t="s">
        <v>81</v>
      </c>
      <c r="J11" s="312" t="s">
        <v>82</v>
      </c>
      <c r="K11" s="312" t="s">
        <v>83</v>
      </c>
      <c r="L11" s="347" t="s">
        <v>69</v>
      </c>
      <c r="M11" s="382" t="s">
        <v>70</v>
      </c>
      <c r="N11" s="345" t="s">
        <v>71</v>
      </c>
      <c r="O11" s="312" t="s">
        <v>72</v>
      </c>
      <c r="P11" s="359" t="s">
        <v>272</v>
      </c>
      <c r="Q11" s="360"/>
      <c r="R11" s="361"/>
      <c r="S11" s="312" t="s">
        <v>74</v>
      </c>
      <c r="T11" s="354" t="s">
        <v>75</v>
      </c>
    </row>
    <row r="12" spans="1:21" s="2" customFormat="1" ht="57" customHeight="1">
      <c r="B12" s="328"/>
      <c r="C12" s="335"/>
      <c r="D12" s="70" t="s">
        <v>76</v>
      </c>
      <c r="E12" s="71" t="s">
        <v>77</v>
      </c>
      <c r="F12" s="71" t="s">
        <v>78</v>
      </c>
      <c r="G12" s="71" t="s">
        <v>79</v>
      </c>
      <c r="H12" s="67" t="s">
        <v>80</v>
      </c>
      <c r="I12" s="312"/>
      <c r="J12" s="312"/>
      <c r="K12" s="312"/>
      <c r="L12" s="348"/>
      <c r="M12" s="383"/>
      <c r="N12" s="386"/>
      <c r="O12" s="340"/>
      <c r="P12" s="65" t="s">
        <v>84</v>
      </c>
      <c r="Q12" s="65" t="s">
        <v>85</v>
      </c>
      <c r="R12" s="63" t="s">
        <v>855</v>
      </c>
      <c r="S12" s="340"/>
      <c r="T12" s="354"/>
    </row>
    <row r="13" spans="1:21" s="34" customFormat="1" ht="201.6" customHeight="1">
      <c r="A13" s="226">
        <v>1</v>
      </c>
      <c r="B13" s="36" t="s">
        <v>856</v>
      </c>
      <c r="C13" s="36" t="s">
        <v>857</v>
      </c>
      <c r="D13" s="54" t="s">
        <v>858</v>
      </c>
      <c r="E13" s="36" t="s">
        <v>859</v>
      </c>
      <c r="F13" s="51" t="s">
        <v>860</v>
      </c>
      <c r="G13" s="37" t="s">
        <v>861</v>
      </c>
      <c r="H13" s="37" t="s">
        <v>862</v>
      </c>
      <c r="I13" s="37" t="s">
        <v>863</v>
      </c>
      <c r="J13" s="82" t="s">
        <v>864</v>
      </c>
      <c r="K13" s="82" t="s">
        <v>865</v>
      </c>
      <c r="L13" s="77" t="s">
        <v>866</v>
      </c>
      <c r="M13" s="43" t="s">
        <v>730</v>
      </c>
      <c r="N13" s="78" t="s">
        <v>867</v>
      </c>
      <c r="O13" s="78">
        <v>0</v>
      </c>
      <c r="P13" s="79">
        <v>0</v>
      </c>
      <c r="Q13" s="80">
        <v>0</v>
      </c>
      <c r="R13" s="36" t="s">
        <v>868</v>
      </c>
      <c r="S13" s="81" t="s">
        <v>16</v>
      </c>
      <c r="T13" s="137" t="s">
        <v>869</v>
      </c>
    </row>
    <row r="14" spans="1:21" s="34" customFormat="1" ht="109.9" customHeight="1">
      <c r="A14" s="226">
        <v>2</v>
      </c>
      <c r="B14" s="36" t="s">
        <v>870</v>
      </c>
      <c r="C14" s="36" t="s">
        <v>871</v>
      </c>
      <c r="D14" s="54" t="s">
        <v>858</v>
      </c>
      <c r="E14" s="36" t="s">
        <v>859</v>
      </c>
      <c r="F14" s="37" t="s">
        <v>872</v>
      </c>
      <c r="G14" s="37" t="s">
        <v>861</v>
      </c>
      <c r="H14" s="68" t="s">
        <v>862</v>
      </c>
      <c r="I14" s="37" t="s">
        <v>640</v>
      </c>
      <c r="J14" s="82" t="s">
        <v>873</v>
      </c>
      <c r="K14" s="82" t="s">
        <v>865</v>
      </c>
      <c r="L14" s="36" t="s">
        <v>874</v>
      </c>
      <c r="M14" s="43" t="s">
        <v>730</v>
      </c>
      <c r="N14" s="78" t="s">
        <v>875</v>
      </c>
      <c r="O14" s="128">
        <v>0</v>
      </c>
      <c r="P14" s="199">
        <v>0</v>
      </c>
      <c r="Q14" s="200">
        <v>0</v>
      </c>
      <c r="R14" s="98" t="s">
        <v>876</v>
      </c>
      <c r="S14" s="81" t="s">
        <v>16</v>
      </c>
      <c r="T14" s="217" t="s">
        <v>143</v>
      </c>
      <c r="U14" s="188"/>
    </row>
    <row r="16" spans="1:21" ht="15.75" thickBot="1"/>
    <row r="17" spans="1:21" s="34" customFormat="1" ht="18" customHeight="1">
      <c r="B17" s="392" t="s">
        <v>877</v>
      </c>
      <c r="C17" s="393"/>
      <c r="D17" s="393"/>
      <c r="E17" s="393"/>
      <c r="F17" s="393"/>
      <c r="G17" s="393"/>
      <c r="H17" s="393"/>
      <c r="I17" s="393"/>
      <c r="J17" s="393"/>
      <c r="K17" s="393"/>
      <c r="L17" s="393"/>
      <c r="M17" s="393"/>
      <c r="N17" s="393"/>
      <c r="O17" s="393"/>
      <c r="P17" s="393"/>
      <c r="Q17" s="393"/>
      <c r="R17" s="393"/>
      <c r="S17" s="394"/>
      <c r="T17" s="83"/>
    </row>
    <row r="18" spans="1:21" s="34" customFormat="1" ht="15.75" customHeight="1">
      <c r="B18" s="316" t="s">
        <v>7</v>
      </c>
      <c r="C18" s="317"/>
      <c r="D18" s="317"/>
      <c r="E18" s="317"/>
      <c r="F18" s="317"/>
      <c r="G18" s="317"/>
      <c r="H18" s="317"/>
      <c r="I18" s="317"/>
      <c r="J18" s="317"/>
      <c r="K18" s="317"/>
      <c r="L18" s="317"/>
      <c r="M18" s="317"/>
      <c r="N18" s="317"/>
      <c r="O18" s="317"/>
      <c r="P18" s="317"/>
      <c r="Q18" s="317"/>
      <c r="R18" s="317"/>
      <c r="S18" s="318"/>
      <c r="T18" s="58"/>
    </row>
    <row r="19" spans="1:21" s="34" customFormat="1" ht="30" customHeight="1">
      <c r="B19" s="313" t="s">
        <v>878</v>
      </c>
      <c r="C19" s="314"/>
      <c r="D19" s="314"/>
      <c r="E19" s="314"/>
      <c r="F19" s="314"/>
      <c r="G19" s="314"/>
      <c r="H19" s="314"/>
      <c r="I19" s="314"/>
      <c r="J19" s="314"/>
      <c r="K19" s="314"/>
      <c r="L19" s="314"/>
      <c r="M19" s="314"/>
      <c r="N19" s="314"/>
      <c r="O19" s="314"/>
      <c r="P19" s="314"/>
      <c r="Q19" s="314"/>
      <c r="R19" s="314"/>
      <c r="S19" s="315"/>
      <c r="T19" s="59"/>
    </row>
    <row r="20" spans="1:21" s="34" customFormat="1" ht="15.75" customHeight="1">
      <c r="B20" s="316" t="s">
        <v>9</v>
      </c>
      <c r="C20" s="317"/>
      <c r="D20" s="317"/>
      <c r="E20" s="317"/>
      <c r="F20" s="317"/>
      <c r="G20" s="317"/>
      <c r="H20" s="317"/>
      <c r="I20" s="317"/>
      <c r="J20" s="317"/>
      <c r="K20" s="317"/>
      <c r="L20" s="317"/>
      <c r="M20" s="317"/>
      <c r="N20" s="317"/>
      <c r="O20" s="317"/>
      <c r="P20" s="317"/>
      <c r="Q20" s="317"/>
      <c r="R20" s="317"/>
      <c r="S20" s="318"/>
      <c r="T20" s="58"/>
    </row>
    <row r="21" spans="1:21" s="34" customFormat="1" ht="17.25" customHeight="1">
      <c r="B21" s="313" t="s">
        <v>879</v>
      </c>
      <c r="C21" s="314"/>
      <c r="D21" s="314"/>
      <c r="E21" s="314"/>
      <c r="F21" s="314"/>
      <c r="G21" s="314"/>
      <c r="H21" s="314"/>
      <c r="I21" s="314"/>
      <c r="J21" s="314"/>
      <c r="K21" s="314"/>
      <c r="L21" s="314"/>
      <c r="M21" s="314"/>
      <c r="N21" s="314"/>
      <c r="O21" s="314"/>
      <c r="P21" s="314"/>
      <c r="Q21" s="314"/>
      <c r="R21" s="314"/>
      <c r="S21" s="315"/>
      <c r="T21" s="59"/>
    </row>
    <row r="22" spans="1:21" s="34" customFormat="1" ht="15.75" customHeight="1">
      <c r="B22" s="316" t="s">
        <v>65</v>
      </c>
      <c r="C22" s="317"/>
      <c r="D22" s="317"/>
      <c r="E22" s="317"/>
      <c r="F22" s="317"/>
      <c r="G22" s="317"/>
      <c r="H22" s="317"/>
      <c r="I22" s="317"/>
      <c r="J22" s="317"/>
      <c r="K22" s="317"/>
      <c r="L22" s="317"/>
      <c r="M22" s="317"/>
      <c r="N22" s="317"/>
      <c r="O22" s="317"/>
      <c r="P22" s="317"/>
      <c r="Q22" s="317"/>
      <c r="R22" s="317"/>
      <c r="S22" s="318"/>
      <c r="T22" s="58"/>
    </row>
    <row r="23" spans="1:21" s="34" customFormat="1" ht="71.25" customHeight="1" thickBot="1">
      <c r="B23" s="324" t="s">
        <v>880</v>
      </c>
      <c r="C23" s="325"/>
      <c r="D23" s="325"/>
      <c r="E23" s="325"/>
      <c r="F23" s="325"/>
      <c r="G23" s="325"/>
      <c r="H23" s="325"/>
      <c r="I23" s="325"/>
      <c r="J23" s="325"/>
      <c r="K23" s="325"/>
      <c r="L23" s="325"/>
      <c r="M23" s="325"/>
      <c r="N23" s="325"/>
      <c r="O23" s="325"/>
      <c r="P23" s="325"/>
      <c r="Q23" s="325"/>
      <c r="R23" s="325"/>
      <c r="S23" s="326"/>
      <c r="T23" s="60"/>
    </row>
    <row r="24" spans="1:21" s="2" customFormat="1" ht="27.6" customHeight="1">
      <c r="B24" s="327" t="s">
        <v>13</v>
      </c>
      <c r="C24" s="334" t="s">
        <v>67</v>
      </c>
      <c r="D24" s="329" t="s">
        <v>68</v>
      </c>
      <c r="E24" s="330"/>
      <c r="F24" s="330"/>
      <c r="G24" s="330"/>
      <c r="H24" s="331"/>
      <c r="I24" s="312" t="s">
        <v>81</v>
      </c>
      <c r="J24" s="312" t="s">
        <v>82</v>
      </c>
      <c r="K24" s="312" t="s">
        <v>83</v>
      </c>
      <c r="L24" s="332" t="s">
        <v>69</v>
      </c>
      <c r="M24" s="382" t="s">
        <v>70</v>
      </c>
      <c r="N24" s="345" t="s">
        <v>71</v>
      </c>
      <c r="O24" s="312" t="s">
        <v>72</v>
      </c>
      <c r="P24" s="359" t="s">
        <v>272</v>
      </c>
      <c r="Q24" s="360"/>
      <c r="R24" s="361"/>
      <c r="S24" s="312" t="s">
        <v>74</v>
      </c>
      <c r="T24" s="354" t="s">
        <v>75</v>
      </c>
    </row>
    <row r="25" spans="1:21" s="2" customFormat="1" ht="59.1" customHeight="1">
      <c r="B25" s="328"/>
      <c r="C25" s="335"/>
      <c r="D25" s="70" t="s">
        <v>76</v>
      </c>
      <c r="E25" s="71" t="s">
        <v>77</v>
      </c>
      <c r="F25" s="71" t="s">
        <v>78</v>
      </c>
      <c r="G25" s="71" t="s">
        <v>79</v>
      </c>
      <c r="H25" s="67" t="s">
        <v>80</v>
      </c>
      <c r="I25" s="312"/>
      <c r="J25" s="312"/>
      <c r="K25" s="312"/>
      <c r="L25" s="333"/>
      <c r="M25" s="383"/>
      <c r="N25" s="386"/>
      <c r="O25" s="340"/>
      <c r="P25" s="65" t="s">
        <v>84</v>
      </c>
      <c r="Q25" s="65" t="s">
        <v>85</v>
      </c>
      <c r="R25" s="65" t="s">
        <v>273</v>
      </c>
      <c r="S25" s="340"/>
      <c r="T25" s="354"/>
    </row>
    <row r="26" spans="1:21" s="34" customFormat="1" ht="77.45" customHeight="1">
      <c r="A26" s="226">
        <v>3</v>
      </c>
      <c r="B26" s="36" t="s">
        <v>881</v>
      </c>
      <c r="C26" s="36" t="s">
        <v>882</v>
      </c>
      <c r="D26" s="54" t="s">
        <v>858</v>
      </c>
      <c r="E26" s="36" t="s">
        <v>859</v>
      </c>
      <c r="F26" s="37" t="s">
        <v>883</v>
      </c>
      <c r="G26" s="37" t="s">
        <v>861</v>
      </c>
      <c r="H26" s="68" t="s">
        <v>862</v>
      </c>
      <c r="I26" s="37" t="s">
        <v>884</v>
      </c>
      <c r="J26" s="82" t="s">
        <v>885</v>
      </c>
      <c r="K26" s="82" t="s">
        <v>886</v>
      </c>
      <c r="L26" s="36" t="s">
        <v>887</v>
      </c>
      <c r="M26" s="43" t="s">
        <v>730</v>
      </c>
      <c r="N26" s="78" t="s">
        <v>888</v>
      </c>
      <c r="O26" s="228">
        <v>0</v>
      </c>
      <c r="P26" s="79">
        <v>0</v>
      </c>
      <c r="Q26" s="80">
        <v>0</v>
      </c>
      <c r="R26" s="36" t="s">
        <v>889</v>
      </c>
      <c r="S26" s="81" t="s">
        <v>890</v>
      </c>
      <c r="T26" s="137" t="s">
        <v>891</v>
      </c>
      <c r="U26" s="52"/>
    </row>
    <row r="27" spans="1:21" s="34" customFormat="1" ht="76.5" customHeight="1">
      <c r="A27" s="226">
        <v>4</v>
      </c>
      <c r="B27" s="36" t="s">
        <v>892</v>
      </c>
      <c r="C27" s="36" t="s">
        <v>893</v>
      </c>
      <c r="D27" s="54" t="s">
        <v>858</v>
      </c>
      <c r="E27" s="36" t="s">
        <v>859</v>
      </c>
      <c r="F27" s="37" t="s">
        <v>872</v>
      </c>
      <c r="G27" s="37" t="s">
        <v>861</v>
      </c>
      <c r="H27" s="68" t="s">
        <v>862</v>
      </c>
      <c r="I27" s="37" t="s">
        <v>640</v>
      </c>
      <c r="J27" s="82" t="s">
        <v>894</v>
      </c>
      <c r="K27" s="82" t="s">
        <v>895</v>
      </c>
      <c r="L27" s="36" t="s">
        <v>874</v>
      </c>
      <c r="M27" s="43" t="s">
        <v>730</v>
      </c>
      <c r="N27" s="78" t="s">
        <v>875</v>
      </c>
      <c r="O27" s="228">
        <v>0</v>
      </c>
      <c r="P27" s="79">
        <v>0</v>
      </c>
      <c r="Q27" s="80">
        <v>0</v>
      </c>
      <c r="R27" s="36" t="s">
        <v>894</v>
      </c>
      <c r="S27" s="81" t="s">
        <v>16</v>
      </c>
      <c r="T27" s="137"/>
      <c r="U27" s="263"/>
    </row>
    <row r="28" spans="1:21" s="34" customFormat="1" ht="14.25">
      <c r="B28" s="84"/>
      <c r="C28" s="84"/>
      <c r="D28" s="85"/>
      <c r="E28" s="84"/>
      <c r="F28" s="84"/>
      <c r="G28" s="86"/>
      <c r="H28" s="86"/>
      <c r="I28" s="86"/>
      <c r="J28" s="86"/>
      <c r="K28" s="86"/>
      <c r="L28" s="84"/>
      <c r="M28" s="84"/>
      <c r="N28" s="84"/>
      <c r="O28" s="84"/>
      <c r="P28" s="84"/>
      <c r="Q28" s="84"/>
      <c r="R28" s="84"/>
      <c r="S28" s="87"/>
      <c r="T28" s="87"/>
    </row>
    <row r="29" spans="1:21" ht="15.75" thickBot="1"/>
    <row r="30" spans="1:21" s="34" customFormat="1" ht="21" customHeight="1">
      <c r="B30" s="392" t="s">
        <v>896</v>
      </c>
      <c r="C30" s="393"/>
      <c r="D30" s="393"/>
      <c r="E30" s="393"/>
      <c r="F30" s="393"/>
      <c r="G30" s="393"/>
      <c r="H30" s="393"/>
      <c r="I30" s="393"/>
      <c r="J30" s="393"/>
      <c r="K30" s="393"/>
      <c r="L30" s="393"/>
      <c r="M30" s="393"/>
      <c r="N30" s="393"/>
      <c r="O30" s="393"/>
      <c r="P30" s="393"/>
      <c r="Q30" s="393"/>
      <c r="R30" s="393"/>
      <c r="S30" s="394"/>
      <c r="T30" s="83"/>
    </row>
    <row r="31" spans="1:21" s="34" customFormat="1" ht="15.75" customHeight="1">
      <c r="B31" s="316" t="s">
        <v>7</v>
      </c>
      <c r="C31" s="317"/>
      <c r="D31" s="317"/>
      <c r="E31" s="317"/>
      <c r="F31" s="317"/>
      <c r="G31" s="317"/>
      <c r="H31" s="317"/>
      <c r="I31" s="317"/>
      <c r="J31" s="317"/>
      <c r="K31" s="317"/>
      <c r="L31" s="317"/>
      <c r="M31" s="317"/>
      <c r="N31" s="317"/>
      <c r="O31" s="317"/>
      <c r="P31" s="317"/>
      <c r="Q31" s="317"/>
      <c r="R31" s="317"/>
      <c r="S31" s="318"/>
      <c r="T31" s="58"/>
    </row>
    <row r="32" spans="1:21" s="34" customFormat="1" ht="15.75" customHeight="1">
      <c r="B32" s="313" t="s">
        <v>897</v>
      </c>
      <c r="C32" s="314"/>
      <c r="D32" s="314"/>
      <c r="E32" s="314"/>
      <c r="F32" s="314"/>
      <c r="G32" s="314"/>
      <c r="H32" s="314"/>
      <c r="I32" s="314"/>
      <c r="J32" s="314"/>
      <c r="K32" s="314"/>
      <c r="L32" s="314"/>
      <c r="M32" s="314"/>
      <c r="N32" s="314"/>
      <c r="O32" s="314"/>
      <c r="P32" s="314"/>
      <c r="Q32" s="314"/>
      <c r="R32" s="314"/>
      <c r="S32" s="315"/>
      <c r="T32" s="59"/>
    </row>
    <row r="33" spans="1:20" s="34" customFormat="1" ht="15.75" customHeight="1">
      <c r="B33" s="316" t="s">
        <v>9</v>
      </c>
      <c r="C33" s="317"/>
      <c r="D33" s="317"/>
      <c r="E33" s="317"/>
      <c r="F33" s="317"/>
      <c r="G33" s="317"/>
      <c r="H33" s="317"/>
      <c r="I33" s="317"/>
      <c r="J33" s="317"/>
      <c r="K33" s="317"/>
      <c r="L33" s="317"/>
      <c r="M33" s="317"/>
      <c r="N33" s="317"/>
      <c r="O33" s="317"/>
      <c r="P33" s="317"/>
      <c r="Q33" s="317"/>
      <c r="R33" s="317"/>
      <c r="S33" s="318"/>
      <c r="T33" s="58"/>
    </row>
    <row r="34" spans="1:20" s="34" customFormat="1" ht="15" customHeight="1">
      <c r="B34" s="313" t="s">
        <v>898</v>
      </c>
      <c r="C34" s="314"/>
      <c r="D34" s="314"/>
      <c r="E34" s="314"/>
      <c r="F34" s="314"/>
      <c r="G34" s="314"/>
      <c r="H34" s="314"/>
      <c r="I34" s="314"/>
      <c r="J34" s="314"/>
      <c r="K34" s="314"/>
      <c r="L34" s="314"/>
      <c r="M34" s="314"/>
      <c r="N34" s="314"/>
      <c r="O34" s="314"/>
      <c r="P34" s="314"/>
      <c r="Q34" s="314"/>
      <c r="R34" s="314"/>
      <c r="S34" s="315"/>
      <c r="T34" s="59"/>
    </row>
    <row r="35" spans="1:20" s="34" customFormat="1" ht="15.75" customHeight="1">
      <c r="B35" s="316" t="s">
        <v>65</v>
      </c>
      <c r="C35" s="317"/>
      <c r="D35" s="317"/>
      <c r="E35" s="317"/>
      <c r="F35" s="317"/>
      <c r="G35" s="317"/>
      <c r="H35" s="317"/>
      <c r="I35" s="317"/>
      <c r="J35" s="317"/>
      <c r="K35" s="317"/>
      <c r="L35" s="317"/>
      <c r="M35" s="317"/>
      <c r="N35" s="317"/>
      <c r="O35" s="317"/>
      <c r="P35" s="317"/>
      <c r="Q35" s="317"/>
      <c r="R35" s="317"/>
      <c r="S35" s="318"/>
      <c r="T35" s="58"/>
    </row>
    <row r="36" spans="1:20" s="34" customFormat="1" ht="29.1" customHeight="1" thickBot="1">
      <c r="B36" s="324" t="s">
        <v>899</v>
      </c>
      <c r="C36" s="325"/>
      <c r="D36" s="325"/>
      <c r="E36" s="325"/>
      <c r="F36" s="325"/>
      <c r="G36" s="325"/>
      <c r="H36" s="325"/>
      <c r="I36" s="325"/>
      <c r="J36" s="325"/>
      <c r="K36" s="325"/>
      <c r="L36" s="325"/>
      <c r="M36" s="325"/>
      <c r="N36" s="325"/>
      <c r="O36" s="325"/>
      <c r="P36" s="325"/>
      <c r="Q36" s="325"/>
      <c r="R36" s="325"/>
      <c r="S36" s="326"/>
      <c r="T36" s="60"/>
    </row>
    <row r="37" spans="1:20" s="2" customFormat="1" ht="22.35" customHeight="1">
      <c r="B37" s="327" t="s">
        <v>13</v>
      </c>
      <c r="C37" s="334" t="s">
        <v>67</v>
      </c>
      <c r="D37" s="329" t="s">
        <v>68</v>
      </c>
      <c r="E37" s="330"/>
      <c r="F37" s="330"/>
      <c r="G37" s="330"/>
      <c r="H37" s="331"/>
      <c r="I37" s="312" t="s">
        <v>81</v>
      </c>
      <c r="J37" s="312" t="s">
        <v>82</v>
      </c>
      <c r="K37" s="312" t="s">
        <v>83</v>
      </c>
      <c r="L37" s="332" t="s">
        <v>69</v>
      </c>
      <c r="M37" s="382" t="s">
        <v>70</v>
      </c>
      <c r="N37" s="345" t="s">
        <v>71</v>
      </c>
      <c r="O37" s="312" t="s">
        <v>72</v>
      </c>
      <c r="P37" s="359" t="s">
        <v>272</v>
      </c>
      <c r="Q37" s="360"/>
      <c r="R37" s="361"/>
      <c r="S37" s="312" t="s">
        <v>74</v>
      </c>
      <c r="T37" s="354" t="s">
        <v>75</v>
      </c>
    </row>
    <row r="38" spans="1:20" s="2" customFormat="1" ht="60.6" customHeight="1">
      <c r="B38" s="328"/>
      <c r="C38" s="335"/>
      <c r="D38" s="70" t="s">
        <v>76</v>
      </c>
      <c r="E38" s="71" t="s">
        <v>77</v>
      </c>
      <c r="F38" s="71" t="s">
        <v>78</v>
      </c>
      <c r="G38" s="71" t="s">
        <v>79</v>
      </c>
      <c r="H38" s="67" t="s">
        <v>80</v>
      </c>
      <c r="I38" s="312"/>
      <c r="J38" s="312"/>
      <c r="K38" s="312"/>
      <c r="L38" s="333"/>
      <c r="M38" s="383"/>
      <c r="N38" s="386"/>
      <c r="O38" s="340"/>
      <c r="P38" s="65" t="s">
        <v>84</v>
      </c>
      <c r="Q38" s="65" t="s">
        <v>85</v>
      </c>
      <c r="R38" s="65" t="s">
        <v>273</v>
      </c>
      <c r="S38" s="340"/>
      <c r="T38" s="354"/>
    </row>
    <row r="39" spans="1:20" s="34" customFormat="1" ht="80.45" customHeight="1">
      <c r="A39" s="34">
        <v>5</v>
      </c>
      <c r="B39" s="36" t="s">
        <v>900</v>
      </c>
      <c r="C39" s="36" t="s">
        <v>901</v>
      </c>
      <c r="D39" s="54" t="s">
        <v>902</v>
      </c>
      <c r="E39" s="36" t="s">
        <v>903</v>
      </c>
      <c r="F39" s="36" t="s">
        <v>904</v>
      </c>
      <c r="G39" s="37" t="s">
        <v>861</v>
      </c>
      <c r="H39" s="37" t="s">
        <v>905</v>
      </c>
      <c r="I39" s="37" t="s">
        <v>906</v>
      </c>
      <c r="J39" s="82" t="s">
        <v>907</v>
      </c>
      <c r="K39" s="82" t="s">
        <v>908</v>
      </c>
      <c r="L39" s="36" t="s">
        <v>909</v>
      </c>
      <c r="M39" s="43" t="s">
        <v>730</v>
      </c>
      <c r="N39" s="88" t="s">
        <v>910</v>
      </c>
      <c r="O39" s="229">
        <v>60</v>
      </c>
      <c r="P39" s="222">
        <v>0</v>
      </c>
      <c r="Q39" s="222">
        <v>0</v>
      </c>
      <c r="R39" s="36" t="s">
        <v>911</v>
      </c>
      <c r="S39" s="81" t="s">
        <v>890</v>
      </c>
      <c r="T39" s="137" t="s">
        <v>912</v>
      </c>
    </row>
    <row r="40" spans="1:20" s="34" customFormat="1" ht="92.45" customHeight="1">
      <c r="A40" s="34">
        <v>6</v>
      </c>
      <c r="B40" s="36" t="s">
        <v>913</v>
      </c>
      <c r="C40" s="36" t="s">
        <v>914</v>
      </c>
      <c r="D40" s="54" t="s">
        <v>915</v>
      </c>
      <c r="E40" s="36" t="s">
        <v>903</v>
      </c>
      <c r="F40" s="37" t="s">
        <v>904</v>
      </c>
      <c r="G40" s="37" t="s">
        <v>861</v>
      </c>
      <c r="H40" s="93" t="s">
        <v>905</v>
      </c>
      <c r="I40" s="37" t="s">
        <v>906</v>
      </c>
      <c r="J40" s="82" t="s">
        <v>916</v>
      </c>
      <c r="K40" s="82" t="s">
        <v>917</v>
      </c>
      <c r="L40" s="36" t="s">
        <v>918</v>
      </c>
      <c r="M40" s="43" t="s">
        <v>730</v>
      </c>
      <c r="N40" s="88" t="s">
        <v>919</v>
      </c>
      <c r="O40" s="229">
        <v>60</v>
      </c>
      <c r="P40" s="222">
        <v>0</v>
      </c>
      <c r="Q40" s="222">
        <v>0</v>
      </c>
      <c r="R40" s="36" t="s">
        <v>911</v>
      </c>
      <c r="S40" s="81" t="s">
        <v>890</v>
      </c>
      <c r="T40" s="137" t="s">
        <v>912</v>
      </c>
    </row>
    <row r="41" spans="1:20" s="34" customFormat="1" ht="69.75" customHeight="1">
      <c r="A41" s="34">
        <v>7</v>
      </c>
      <c r="B41" s="36" t="s">
        <v>920</v>
      </c>
      <c r="C41" s="36" t="s">
        <v>921</v>
      </c>
      <c r="D41" s="54" t="s">
        <v>922</v>
      </c>
      <c r="E41" s="36" t="s">
        <v>923</v>
      </c>
      <c r="F41" s="37" t="s">
        <v>904</v>
      </c>
      <c r="G41" s="37" t="s">
        <v>861</v>
      </c>
      <c r="H41" s="93" t="s">
        <v>905</v>
      </c>
      <c r="I41" s="37" t="s">
        <v>906</v>
      </c>
      <c r="J41" s="37" t="s">
        <v>924</v>
      </c>
      <c r="K41" s="82" t="s">
        <v>925</v>
      </c>
      <c r="L41" s="36" t="s">
        <v>926</v>
      </c>
      <c r="M41" s="43" t="s">
        <v>730</v>
      </c>
      <c r="N41" s="88" t="s">
        <v>927</v>
      </c>
      <c r="O41" s="229">
        <v>60</v>
      </c>
      <c r="P41" s="222">
        <v>0</v>
      </c>
      <c r="Q41" s="222">
        <v>0</v>
      </c>
      <c r="R41" s="36" t="s">
        <v>911</v>
      </c>
      <c r="S41" s="81" t="s">
        <v>890</v>
      </c>
      <c r="T41" s="137" t="s">
        <v>912</v>
      </c>
    </row>
    <row r="42" spans="1:20" s="34" customFormat="1" ht="70.349999999999994" customHeight="1">
      <c r="A42" s="34">
        <v>8</v>
      </c>
      <c r="B42" s="36" t="s">
        <v>928</v>
      </c>
      <c r="C42" s="36" t="s">
        <v>929</v>
      </c>
      <c r="D42" s="54" t="s">
        <v>930</v>
      </c>
      <c r="E42" s="36" t="s">
        <v>923</v>
      </c>
      <c r="F42" s="92" t="s">
        <v>931</v>
      </c>
      <c r="G42" s="92" t="s">
        <v>861</v>
      </c>
      <c r="H42" s="94" t="s">
        <v>905</v>
      </c>
      <c r="I42" s="37" t="s">
        <v>906</v>
      </c>
      <c r="J42" s="68" t="s">
        <v>924</v>
      </c>
      <c r="K42" s="68" t="s">
        <v>925</v>
      </c>
      <c r="L42" s="36" t="s">
        <v>932</v>
      </c>
      <c r="M42" s="43" t="s">
        <v>730</v>
      </c>
      <c r="N42" s="88" t="s">
        <v>933</v>
      </c>
      <c r="O42" s="229">
        <v>100</v>
      </c>
      <c r="P42" s="222">
        <v>0</v>
      </c>
      <c r="Q42" s="222">
        <v>0</v>
      </c>
      <c r="R42" s="36" t="s">
        <v>911</v>
      </c>
      <c r="S42" s="81" t="s">
        <v>890</v>
      </c>
      <c r="T42" s="137" t="s">
        <v>912</v>
      </c>
    </row>
    <row r="44" spans="1:20" ht="15.75" thickBot="1"/>
    <row r="45" spans="1:20" s="34" customFormat="1" ht="20.25" customHeight="1">
      <c r="B45" s="392" t="s">
        <v>934</v>
      </c>
      <c r="C45" s="393"/>
      <c r="D45" s="393"/>
      <c r="E45" s="393"/>
      <c r="F45" s="393"/>
      <c r="G45" s="393"/>
      <c r="H45" s="393"/>
      <c r="I45" s="393"/>
      <c r="J45" s="393"/>
      <c r="K45" s="393"/>
      <c r="L45" s="393"/>
      <c r="M45" s="393"/>
      <c r="N45" s="393"/>
      <c r="O45" s="393"/>
      <c r="P45" s="393"/>
      <c r="Q45" s="393"/>
      <c r="R45" s="393"/>
      <c r="S45" s="394"/>
      <c r="T45" s="83"/>
    </row>
    <row r="46" spans="1:20" s="34" customFormat="1" ht="15.75" customHeight="1">
      <c r="B46" s="316" t="s">
        <v>7</v>
      </c>
      <c r="C46" s="317"/>
      <c r="D46" s="317"/>
      <c r="E46" s="317"/>
      <c r="F46" s="317"/>
      <c r="G46" s="317"/>
      <c r="H46" s="317"/>
      <c r="I46" s="317"/>
      <c r="J46" s="317"/>
      <c r="K46" s="317"/>
      <c r="L46" s="317"/>
      <c r="M46" s="317"/>
      <c r="N46" s="317"/>
      <c r="O46" s="317"/>
      <c r="P46" s="317"/>
      <c r="Q46" s="317"/>
      <c r="R46" s="317"/>
      <c r="S46" s="318"/>
      <c r="T46" s="58"/>
    </row>
    <row r="47" spans="1:20" s="34" customFormat="1" ht="18.75" customHeight="1">
      <c r="B47" s="313" t="s">
        <v>935</v>
      </c>
      <c r="C47" s="314"/>
      <c r="D47" s="314"/>
      <c r="E47" s="314"/>
      <c r="F47" s="314"/>
      <c r="G47" s="314"/>
      <c r="H47" s="314"/>
      <c r="I47" s="314"/>
      <c r="J47" s="314"/>
      <c r="K47" s="314"/>
      <c r="L47" s="314"/>
      <c r="M47" s="314"/>
      <c r="N47" s="314"/>
      <c r="O47" s="314"/>
      <c r="P47" s="314"/>
      <c r="Q47" s="314"/>
      <c r="R47" s="314"/>
      <c r="S47" s="315"/>
      <c r="T47" s="59"/>
    </row>
    <row r="48" spans="1:20" s="34" customFormat="1" ht="15.75" customHeight="1">
      <c r="B48" s="316" t="s">
        <v>9</v>
      </c>
      <c r="C48" s="317"/>
      <c r="D48" s="317"/>
      <c r="E48" s="317"/>
      <c r="F48" s="317"/>
      <c r="G48" s="317"/>
      <c r="H48" s="317"/>
      <c r="I48" s="317"/>
      <c r="J48" s="317"/>
      <c r="K48" s="317"/>
      <c r="L48" s="317"/>
      <c r="M48" s="317"/>
      <c r="N48" s="317"/>
      <c r="O48" s="317"/>
      <c r="P48" s="317"/>
      <c r="Q48" s="317"/>
      <c r="R48" s="317"/>
      <c r="S48" s="318"/>
      <c r="T48" s="58"/>
    </row>
    <row r="49" spans="1:20" s="34" customFormat="1" ht="18" customHeight="1">
      <c r="B49" s="313" t="s">
        <v>936</v>
      </c>
      <c r="C49" s="314"/>
      <c r="D49" s="314"/>
      <c r="E49" s="314"/>
      <c r="F49" s="314"/>
      <c r="G49" s="314"/>
      <c r="H49" s="314"/>
      <c r="I49" s="314"/>
      <c r="J49" s="314"/>
      <c r="K49" s="314"/>
      <c r="L49" s="314"/>
      <c r="M49" s="314"/>
      <c r="N49" s="314"/>
      <c r="O49" s="314"/>
      <c r="P49" s="314"/>
      <c r="Q49" s="314"/>
      <c r="R49" s="314"/>
      <c r="S49" s="315"/>
      <c r="T49" s="59"/>
    </row>
    <row r="50" spans="1:20" s="34" customFormat="1" ht="15.75" customHeight="1">
      <c r="B50" s="316" t="s">
        <v>65</v>
      </c>
      <c r="C50" s="317"/>
      <c r="D50" s="317"/>
      <c r="E50" s="317"/>
      <c r="F50" s="317"/>
      <c r="G50" s="317"/>
      <c r="H50" s="317"/>
      <c r="I50" s="317"/>
      <c r="J50" s="317"/>
      <c r="K50" s="317"/>
      <c r="L50" s="317"/>
      <c r="M50" s="317"/>
      <c r="N50" s="317"/>
      <c r="O50" s="317"/>
      <c r="P50" s="317"/>
      <c r="Q50" s="317"/>
      <c r="R50" s="317"/>
      <c r="S50" s="318"/>
      <c r="T50" s="58"/>
    </row>
    <row r="51" spans="1:20" s="34" customFormat="1" ht="33.75" customHeight="1" thickBot="1">
      <c r="B51" s="324" t="s">
        <v>937</v>
      </c>
      <c r="C51" s="325"/>
      <c r="D51" s="325"/>
      <c r="E51" s="325"/>
      <c r="F51" s="325"/>
      <c r="G51" s="325"/>
      <c r="H51" s="325"/>
      <c r="I51" s="325"/>
      <c r="J51" s="325"/>
      <c r="K51" s="325"/>
      <c r="L51" s="325"/>
      <c r="M51" s="325"/>
      <c r="N51" s="325"/>
      <c r="O51" s="325"/>
      <c r="P51" s="325"/>
      <c r="Q51" s="325"/>
      <c r="R51" s="325"/>
      <c r="S51" s="326"/>
      <c r="T51" s="60"/>
    </row>
    <row r="52" spans="1:20" s="2" customFormat="1" ht="22.35" customHeight="1">
      <c r="B52" s="327" t="s">
        <v>13</v>
      </c>
      <c r="C52" s="334" t="s">
        <v>67</v>
      </c>
      <c r="D52" s="329" t="s">
        <v>68</v>
      </c>
      <c r="E52" s="330"/>
      <c r="F52" s="330"/>
      <c r="G52" s="330"/>
      <c r="H52" s="331"/>
      <c r="I52" s="312" t="s">
        <v>81</v>
      </c>
      <c r="J52" s="312" t="s">
        <v>82</v>
      </c>
      <c r="K52" s="312" t="s">
        <v>83</v>
      </c>
      <c r="L52" s="332" t="s">
        <v>69</v>
      </c>
      <c r="M52" s="382" t="s">
        <v>70</v>
      </c>
      <c r="N52" s="345" t="s">
        <v>71</v>
      </c>
      <c r="O52" s="312" t="s">
        <v>72</v>
      </c>
      <c r="P52" s="359" t="s">
        <v>272</v>
      </c>
      <c r="Q52" s="360"/>
      <c r="R52" s="361"/>
      <c r="S52" s="312" t="s">
        <v>74</v>
      </c>
      <c r="T52" s="354" t="s">
        <v>75</v>
      </c>
    </row>
    <row r="53" spans="1:20" s="2" customFormat="1" ht="59.1" customHeight="1">
      <c r="B53" s="328"/>
      <c r="C53" s="335"/>
      <c r="D53" s="70" t="s">
        <v>76</v>
      </c>
      <c r="E53" s="71" t="s">
        <v>77</v>
      </c>
      <c r="F53" s="71" t="s">
        <v>78</v>
      </c>
      <c r="G53" s="71" t="s">
        <v>79</v>
      </c>
      <c r="H53" s="67" t="s">
        <v>80</v>
      </c>
      <c r="I53" s="312"/>
      <c r="J53" s="312"/>
      <c r="K53" s="312"/>
      <c r="L53" s="333"/>
      <c r="M53" s="383"/>
      <c r="N53" s="386"/>
      <c r="O53" s="340"/>
      <c r="P53" s="65" t="s">
        <v>84</v>
      </c>
      <c r="Q53" s="65" t="s">
        <v>85</v>
      </c>
      <c r="R53" s="65" t="s">
        <v>273</v>
      </c>
      <c r="S53" s="340"/>
      <c r="T53" s="354"/>
    </row>
    <row r="54" spans="1:20" s="34" customFormat="1" ht="401.25" customHeight="1">
      <c r="A54" s="34">
        <v>9</v>
      </c>
      <c r="B54" s="36" t="s">
        <v>938</v>
      </c>
      <c r="C54" s="91" t="s">
        <v>939</v>
      </c>
      <c r="D54" s="54" t="s">
        <v>940</v>
      </c>
      <c r="E54" s="36" t="s">
        <v>941</v>
      </c>
      <c r="F54" s="37" t="s">
        <v>942</v>
      </c>
      <c r="G54" s="37" t="s">
        <v>943</v>
      </c>
      <c r="H54" s="68" t="s">
        <v>944</v>
      </c>
      <c r="I54" s="68" t="s">
        <v>640</v>
      </c>
      <c r="J54" s="218" t="s">
        <v>945</v>
      </c>
      <c r="K54" s="218" t="s">
        <v>946</v>
      </c>
      <c r="L54" s="36" t="s">
        <v>947</v>
      </c>
      <c r="M54" s="43" t="s">
        <v>730</v>
      </c>
      <c r="N54" s="88" t="s">
        <v>948</v>
      </c>
      <c r="O54" s="228">
        <v>40</v>
      </c>
      <c r="P54" s="89">
        <v>0</v>
      </c>
      <c r="Q54" s="89">
        <v>59556</v>
      </c>
      <c r="R54" s="36" t="s">
        <v>949</v>
      </c>
      <c r="S54" s="81" t="s">
        <v>890</v>
      </c>
      <c r="T54" s="137" t="s">
        <v>950</v>
      </c>
    </row>
    <row r="55" spans="1:20" s="34" customFormat="1" ht="210.75" customHeight="1">
      <c r="A55" s="34" t="s">
        <v>599</v>
      </c>
      <c r="B55" s="36" t="s">
        <v>951</v>
      </c>
      <c r="C55" s="36" t="s">
        <v>952</v>
      </c>
      <c r="D55" s="54" t="s">
        <v>940</v>
      </c>
      <c r="E55" s="36" t="s">
        <v>941</v>
      </c>
      <c r="F55" s="37" t="s">
        <v>942</v>
      </c>
      <c r="G55" s="37" t="s">
        <v>943</v>
      </c>
      <c r="H55" s="68" t="s">
        <v>944</v>
      </c>
      <c r="I55" s="68" t="s">
        <v>640</v>
      </c>
      <c r="J55" s="98" t="s">
        <v>953</v>
      </c>
      <c r="K55" s="98" t="s">
        <v>953</v>
      </c>
      <c r="L55" s="36" t="s">
        <v>954</v>
      </c>
      <c r="M55" s="43" t="s">
        <v>730</v>
      </c>
      <c r="N55" s="88" t="s">
        <v>955</v>
      </c>
      <c r="O55" s="228">
        <v>50</v>
      </c>
      <c r="P55" s="89">
        <v>1311.5</v>
      </c>
      <c r="Q55" s="89">
        <v>2461</v>
      </c>
      <c r="R55" s="36" t="s">
        <v>956</v>
      </c>
      <c r="S55" s="81" t="s">
        <v>16</v>
      </c>
      <c r="T55" s="137" t="s">
        <v>957</v>
      </c>
    </row>
    <row r="56" spans="1:20" s="34" customFormat="1" ht="409.5" customHeight="1">
      <c r="A56" s="34">
        <v>11</v>
      </c>
      <c r="B56" s="36" t="s">
        <v>958</v>
      </c>
      <c r="C56" s="91" t="s">
        <v>959</v>
      </c>
      <c r="D56" s="54" t="s">
        <v>960</v>
      </c>
      <c r="E56" s="36" t="s">
        <v>961</v>
      </c>
      <c r="F56" s="37" t="s">
        <v>398</v>
      </c>
      <c r="G56" s="37" t="s">
        <v>962</v>
      </c>
      <c r="H56" s="68" t="s">
        <v>963</v>
      </c>
      <c r="I56" s="68" t="s">
        <v>640</v>
      </c>
      <c r="J56" s="98" t="s">
        <v>953</v>
      </c>
      <c r="K56" s="98" t="s">
        <v>953</v>
      </c>
      <c r="L56" s="36" t="s">
        <v>964</v>
      </c>
      <c r="M56" s="43" t="s">
        <v>730</v>
      </c>
      <c r="N56" s="88" t="s">
        <v>965</v>
      </c>
      <c r="O56" s="228">
        <v>50</v>
      </c>
      <c r="P56" s="89">
        <v>1082</v>
      </c>
      <c r="Q56" s="89">
        <v>1499</v>
      </c>
      <c r="R56" s="36" t="s">
        <v>966</v>
      </c>
      <c r="S56" s="81" t="s">
        <v>890</v>
      </c>
      <c r="T56" s="137" t="s">
        <v>967</v>
      </c>
    </row>
    <row r="57" spans="1:20" s="34" customFormat="1" ht="102" customHeight="1">
      <c r="A57" s="34">
        <v>12</v>
      </c>
      <c r="B57" s="36" t="s">
        <v>968</v>
      </c>
      <c r="C57" s="36" t="s">
        <v>969</v>
      </c>
      <c r="D57" s="54" t="s">
        <v>970</v>
      </c>
      <c r="E57" s="36" t="s">
        <v>971</v>
      </c>
      <c r="F57" s="37" t="s">
        <v>972</v>
      </c>
      <c r="G57" s="37" t="s">
        <v>973</v>
      </c>
      <c r="H57" s="68" t="s">
        <v>944</v>
      </c>
      <c r="I57" s="68" t="s">
        <v>640</v>
      </c>
      <c r="J57" s="98" t="s">
        <v>953</v>
      </c>
      <c r="K57" s="98" t="s">
        <v>953</v>
      </c>
      <c r="L57" s="36" t="s">
        <v>974</v>
      </c>
      <c r="M57" s="43" t="s">
        <v>730</v>
      </c>
      <c r="N57" s="78" t="s">
        <v>975</v>
      </c>
      <c r="O57" s="228">
        <v>60</v>
      </c>
      <c r="P57" s="89">
        <v>578.5</v>
      </c>
      <c r="Q57" s="89">
        <v>0</v>
      </c>
      <c r="R57" s="36" t="s">
        <v>976</v>
      </c>
      <c r="S57" s="81" t="s">
        <v>890</v>
      </c>
      <c r="T57" s="137" t="s">
        <v>977</v>
      </c>
    </row>
    <row r="58" spans="1:20" s="34" customFormat="1" ht="82.9" customHeight="1">
      <c r="A58" s="34">
        <v>13</v>
      </c>
      <c r="B58" s="36" t="s">
        <v>978</v>
      </c>
      <c r="C58" s="98" t="s">
        <v>979</v>
      </c>
      <c r="D58" s="54" t="s">
        <v>980</v>
      </c>
      <c r="E58" s="36" t="s">
        <v>981</v>
      </c>
      <c r="F58" s="37" t="s">
        <v>982</v>
      </c>
      <c r="G58" s="37" t="s">
        <v>973</v>
      </c>
      <c r="H58" s="68" t="s">
        <v>944</v>
      </c>
      <c r="I58" s="68" t="s">
        <v>983</v>
      </c>
      <c r="J58" s="98" t="s">
        <v>953</v>
      </c>
      <c r="K58" s="98" t="s">
        <v>953</v>
      </c>
      <c r="L58" s="36" t="s">
        <v>974</v>
      </c>
      <c r="M58" s="43" t="s">
        <v>730</v>
      </c>
      <c r="N58" s="88" t="s">
        <v>984</v>
      </c>
      <c r="O58" s="228">
        <v>100</v>
      </c>
      <c r="P58" s="89">
        <v>0</v>
      </c>
      <c r="Q58" s="89">
        <v>0</v>
      </c>
      <c r="R58" s="36" t="s">
        <v>979</v>
      </c>
      <c r="S58" s="81" t="s">
        <v>890</v>
      </c>
      <c r="T58" s="56"/>
    </row>
    <row r="59" spans="1:20" s="34" customFormat="1" ht="146.25" customHeight="1">
      <c r="A59" s="34">
        <v>14</v>
      </c>
      <c r="B59" s="36" t="s">
        <v>985</v>
      </c>
      <c r="C59" s="36" t="s">
        <v>986</v>
      </c>
      <c r="D59" s="54" t="s">
        <v>987</v>
      </c>
      <c r="E59" s="36" t="s">
        <v>988</v>
      </c>
      <c r="F59" s="37" t="s">
        <v>989</v>
      </c>
      <c r="G59" s="37" t="s">
        <v>973</v>
      </c>
      <c r="H59" s="68" t="s">
        <v>944</v>
      </c>
      <c r="I59" s="68" t="s">
        <v>983</v>
      </c>
      <c r="J59" s="98" t="s">
        <v>953</v>
      </c>
      <c r="K59" s="98" t="s">
        <v>953</v>
      </c>
      <c r="L59" s="36" t="s">
        <v>974</v>
      </c>
      <c r="M59" s="43" t="s">
        <v>730</v>
      </c>
      <c r="N59" s="90" t="s">
        <v>990</v>
      </c>
      <c r="O59" s="228">
        <v>30</v>
      </c>
      <c r="P59" s="89">
        <v>0</v>
      </c>
      <c r="Q59" s="89">
        <v>953</v>
      </c>
      <c r="R59" s="36" t="s">
        <v>956</v>
      </c>
      <c r="S59" s="81" t="s">
        <v>890</v>
      </c>
      <c r="T59" s="137" t="s">
        <v>991</v>
      </c>
    </row>
    <row r="60" spans="1:20" s="34" customFormat="1" ht="85.9" customHeight="1">
      <c r="A60" s="34">
        <v>15</v>
      </c>
      <c r="B60" s="91" t="s">
        <v>992</v>
      </c>
      <c r="C60" s="98" t="s">
        <v>993</v>
      </c>
      <c r="D60" s="54" t="s">
        <v>994</v>
      </c>
      <c r="E60" s="36" t="s">
        <v>995</v>
      </c>
      <c r="F60" s="37" t="s">
        <v>996</v>
      </c>
      <c r="G60" s="37" t="s">
        <v>943</v>
      </c>
      <c r="H60" s="68" t="s">
        <v>944</v>
      </c>
      <c r="I60" s="68" t="s">
        <v>640</v>
      </c>
      <c r="J60" s="98" t="s">
        <v>953</v>
      </c>
      <c r="K60" s="98" t="s">
        <v>953</v>
      </c>
      <c r="L60" s="36" t="s">
        <v>997</v>
      </c>
      <c r="M60" s="43" t="s">
        <v>730</v>
      </c>
      <c r="N60" s="78" t="s">
        <v>998</v>
      </c>
      <c r="O60" s="228">
        <v>0</v>
      </c>
      <c r="P60" s="89">
        <v>0</v>
      </c>
      <c r="Q60" s="89">
        <v>0</v>
      </c>
      <c r="R60" s="36" t="s">
        <v>999</v>
      </c>
      <c r="S60" s="81" t="s">
        <v>16</v>
      </c>
      <c r="T60" s="56"/>
    </row>
    <row r="61" spans="1:20" s="34" customFormat="1" ht="109.5" customHeight="1">
      <c r="A61" s="34">
        <v>16</v>
      </c>
      <c r="B61" s="36" t="s">
        <v>1000</v>
      </c>
      <c r="C61" s="36" t="s">
        <v>1001</v>
      </c>
      <c r="D61" s="54" t="s">
        <v>1002</v>
      </c>
      <c r="E61" s="36" t="s">
        <v>1003</v>
      </c>
      <c r="F61" s="37" t="s">
        <v>989</v>
      </c>
      <c r="G61" s="37" t="s">
        <v>861</v>
      </c>
      <c r="H61" s="68" t="s">
        <v>944</v>
      </c>
      <c r="I61" s="68" t="s">
        <v>640</v>
      </c>
      <c r="J61" s="98" t="s">
        <v>953</v>
      </c>
      <c r="K61" s="98" t="s">
        <v>953</v>
      </c>
      <c r="L61" s="36" t="s">
        <v>1004</v>
      </c>
      <c r="M61" s="43" t="s">
        <v>730</v>
      </c>
      <c r="N61" s="78" t="s">
        <v>1005</v>
      </c>
      <c r="O61" s="228">
        <v>50</v>
      </c>
      <c r="P61" s="89">
        <v>262</v>
      </c>
      <c r="Q61" s="89">
        <v>0</v>
      </c>
      <c r="R61" s="36" t="s">
        <v>956</v>
      </c>
      <c r="S61" s="81" t="s">
        <v>16</v>
      </c>
      <c r="T61" s="137" t="s">
        <v>1006</v>
      </c>
    </row>
    <row r="63" spans="1:20" ht="15.75" thickBot="1"/>
    <row r="64" spans="1:20" s="34" customFormat="1" ht="15.75" customHeight="1">
      <c r="B64" s="392" t="s">
        <v>1007</v>
      </c>
      <c r="C64" s="393"/>
      <c r="D64" s="393"/>
      <c r="E64" s="393"/>
      <c r="F64" s="393"/>
      <c r="G64" s="393"/>
      <c r="H64" s="393"/>
      <c r="I64" s="393"/>
      <c r="J64" s="393"/>
      <c r="K64" s="393"/>
      <c r="L64" s="393"/>
      <c r="M64" s="393"/>
      <c r="N64" s="393"/>
      <c r="O64" s="393"/>
      <c r="P64" s="393"/>
      <c r="Q64" s="393"/>
      <c r="R64" s="393"/>
      <c r="S64" s="394"/>
      <c r="T64" s="83"/>
    </row>
    <row r="65" spans="1:20" s="34" customFormat="1" ht="15.75" customHeight="1">
      <c r="B65" s="316" t="s">
        <v>7</v>
      </c>
      <c r="C65" s="317"/>
      <c r="D65" s="317"/>
      <c r="E65" s="317"/>
      <c r="F65" s="317"/>
      <c r="G65" s="317"/>
      <c r="H65" s="317"/>
      <c r="I65" s="317"/>
      <c r="J65" s="317"/>
      <c r="K65" s="317"/>
      <c r="L65" s="317"/>
      <c r="M65" s="317"/>
      <c r="N65" s="317"/>
      <c r="O65" s="317"/>
      <c r="P65" s="317"/>
      <c r="Q65" s="317"/>
      <c r="R65" s="317"/>
      <c r="S65" s="318"/>
      <c r="T65" s="58"/>
    </row>
    <row r="66" spans="1:20" s="34" customFormat="1" ht="18.75" customHeight="1">
      <c r="B66" s="313" t="s">
        <v>1008</v>
      </c>
      <c r="C66" s="314"/>
      <c r="D66" s="314"/>
      <c r="E66" s="314"/>
      <c r="F66" s="314"/>
      <c r="G66" s="314"/>
      <c r="H66" s="314"/>
      <c r="I66" s="314"/>
      <c r="J66" s="314"/>
      <c r="K66" s="314"/>
      <c r="L66" s="314"/>
      <c r="M66" s="314"/>
      <c r="N66" s="314"/>
      <c r="O66" s="314"/>
      <c r="P66" s="314"/>
      <c r="Q66" s="314"/>
      <c r="R66" s="314"/>
      <c r="S66" s="315"/>
      <c r="T66" s="59"/>
    </row>
    <row r="67" spans="1:20" s="34" customFormat="1" ht="15.75" customHeight="1">
      <c r="B67" s="316" t="s">
        <v>9</v>
      </c>
      <c r="C67" s="317"/>
      <c r="D67" s="317"/>
      <c r="E67" s="317"/>
      <c r="F67" s="317"/>
      <c r="G67" s="317"/>
      <c r="H67" s="317"/>
      <c r="I67" s="317"/>
      <c r="J67" s="317"/>
      <c r="K67" s="317"/>
      <c r="L67" s="317"/>
      <c r="M67" s="317"/>
      <c r="N67" s="317"/>
      <c r="O67" s="317"/>
      <c r="P67" s="317"/>
      <c r="Q67" s="317"/>
      <c r="R67" s="317"/>
      <c r="S67" s="318"/>
      <c r="T67" s="58"/>
    </row>
    <row r="68" spans="1:20" s="34" customFormat="1" ht="18.75" customHeight="1">
      <c r="B68" s="313" t="s">
        <v>936</v>
      </c>
      <c r="C68" s="314"/>
      <c r="D68" s="314"/>
      <c r="E68" s="314"/>
      <c r="F68" s="314"/>
      <c r="G68" s="314"/>
      <c r="H68" s="314"/>
      <c r="I68" s="314"/>
      <c r="J68" s="314"/>
      <c r="K68" s="314"/>
      <c r="L68" s="314"/>
      <c r="M68" s="314"/>
      <c r="N68" s="314"/>
      <c r="O68" s="314"/>
      <c r="P68" s="314"/>
      <c r="Q68" s="314"/>
      <c r="R68" s="314"/>
      <c r="S68" s="315"/>
      <c r="T68" s="59"/>
    </row>
    <row r="69" spans="1:20" s="34" customFormat="1" ht="15.75" customHeight="1">
      <c r="B69" s="316" t="s">
        <v>65</v>
      </c>
      <c r="C69" s="317"/>
      <c r="D69" s="317"/>
      <c r="E69" s="317"/>
      <c r="F69" s="317"/>
      <c r="G69" s="317"/>
      <c r="H69" s="317"/>
      <c r="I69" s="317"/>
      <c r="J69" s="317"/>
      <c r="K69" s="317"/>
      <c r="L69" s="317"/>
      <c r="M69" s="317"/>
      <c r="N69" s="317"/>
      <c r="O69" s="317"/>
      <c r="P69" s="317"/>
      <c r="Q69" s="317"/>
      <c r="R69" s="317"/>
      <c r="S69" s="318"/>
      <c r="T69" s="58"/>
    </row>
    <row r="70" spans="1:20" s="34" customFormat="1" ht="78.75" customHeight="1" thickBot="1">
      <c r="B70" s="324" t="s">
        <v>1009</v>
      </c>
      <c r="C70" s="325"/>
      <c r="D70" s="325"/>
      <c r="E70" s="325"/>
      <c r="F70" s="325"/>
      <c r="G70" s="325"/>
      <c r="H70" s="325"/>
      <c r="I70" s="325"/>
      <c r="J70" s="325"/>
      <c r="K70" s="325"/>
      <c r="L70" s="325"/>
      <c r="M70" s="325"/>
      <c r="N70" s="325"/>
      <c r="O70" s="325"/>
      <c r="P70" s="325"/>
      <c r="Q70" s="325"/>
      <c r="R70" s="325"/>
      <c r="S70" s="326"/>
      <c r="T70" s="60"/>
    </row>
    <row r="71" spans="1:20" s="2" customFormat="1" ht="27.6" customHeight="1">
      <c r="B71" s="327" t="s">
        <v>13</v>
      </c>
      <c r="C71" s="334" t="s">
        <v>67</v>
      </c>
      <c r="D71" s="329" t="s">
        <v>68</v>
      </c>
      <c r="E71" s="330"/>
      <c r="F71" s="330"/>
      <c r="G71" s="330"/>
      <c r="H71" s="331"/>
      <c r="I71" s="312" t="s">
        <v>81</v>
      </c>
      <c r="J71" s="312" t="s">
        <v>82</v>
      </c>
      <c r="K71" s="312" t="s">
        <v>83</v>
      </c>
      <c r="L71" s="332" t="s">
        <v>69</v>
      </c>
      <c r="M71" s="382" t="s">
        <v>70</v>
      </c>
      <c r="N71" s="345" t="s">
        <v>71</v>
      </c>
      <c r="O71" s="312" t="s">
        <v>72</v>
      </c>
      <c r="P71" s="359" t="s">
        <v>272</v>
      </c>
      <c r="Q71" s="360"/>
      <c r="R71" s="361"/>
      <c r="S71" s="312" t="s">
        <v>74</v>
      </c>
      <c r="T71" s="354" t="s">
        <v>75</v>
      </c>
    </row>
    <row r="72" spans="1:20" s="2" customFormat="1" ht="63" customHeight="1">
      <c r="B72" s="328"/>
      <c r="C72" s="335"/>
      <c r="D72" s="70" t="s">
        <v>76</v>
      </c>
      <c r="E72" s="71" t="s">
        <v>77</v>
      </c>
      <c r="F72" s="71" t="s">
        <v>78</v>
      </c>
      <c r="G72" s="71" t="s">
        <v>79</v>
      </c>
      <c r="H72" s="67" t="s">
        <v>80</v>
      </c>
      <c r="I72" s="312"/>
      <c r="J72" s="312"/>
      <c r="K72" s="312"/>
      <c r="L72" s="333"/>
      <c r="M72" s="383"/>
      <c r="N72" s="386"/>
      <c r="O72" s="340"/>
      <c r="P72" s="65" t="s">
        <v>84</v>
      </c>
      <c r="Q72" s="65" t="s">
        <v>85</v>
      </c>
      <c r="R72" s="65" t="s">
        <v>273</v>
      </c>
      <c r="S72" s="340"/>
      <c r="T72" s="354"/>
    </row>
    <row r="73" spans="1:20" s="34" customFormat="1" ht="146.25" customHeight="1">
      <c r="A73" s="34">
        <v>17</v>
      </c>
      <c r="B73" s="36" t="s">
        <v>1010</v>
      </c>
      <c r="C73" s="36" t="s">
        <v>1011</v>
      </c>
      <c r="D73" s="54" t="s">
        <v>1012</v>
      </c>
      <c r="E73" s="36" t="s">
        <v>1013</v>
      </c>
      <c r="F73" s="37" t="s">
        <v>1014</v>
      </c>
      <c r="G73" s="37" t="s">
        <v>861</v>
      </c>
      <c r="H73" s="68" t="s">
        <v>862</v>
      </c>
      <c r="I73" s="68" t="s">
        <v>640</v>
      </c>
      <c r="J73" s="98" t="s">
        <v>953</v>
      </c>
      <c r="K73" s="98" t="s">
        <v>953</v>
      </c>
      <c r="L73" s="36" t="s">
        <v>874</v>
      </c>
      <c r="M73" s="43" t="s">
        <v>730</v>
      </c>
      <c r="N73" s="78" t="s">
        <v>875</v>
      </c>
      <c r="O73" s="228">
        <v>50</v>
      </c>
      <c r="P73" s="89">
        <v>0</v>
      </c>
      <c r="Q73" s="89">
        <v>0</v>
      </c>
      <c r="R73" s="36" t="s">
        <v>1015</v>
      </c>
      <c r="S73" s="81" t="s">
        <v>1016</v>
      </c>
      <c r="T73" s="137" t="s">
        <v>1017</v>
      </c>
    </row>
    <row r="74" spans="1:20" s="34" customFormat="1" ht="93" customHeight="1">
      <c r="A74" s="34">
        <v>18</v>
      </c>
      <c r="B74" s="36" t="s">
        <v>1018</v>
      </c>
      <c r="C74" s="36" t="s">
        <v>1019</v>
      </c>
      <c r="D74" s="54" t="s">
        <v>1020</v>
      </c>
      <c r="E74" s="36"/>
      <c r="F74" s="37" t="s">
        <v>1021</v>
      </c>
      <c r="G74" s="37" t="s">
        <v>861</v>
      </c>
      <c r="H74" s="68" t="s">
        <v>862</v>
      </c>
      <c r="I74" s="68" t="s">
        <v>640</v>
      </c>
      <c r="J74" s="98" t="s">
        <v>953</v>
      </c>
      <c r="K74" s="98" t="s">
        <v>953</v>
      </c>
      <c r="L74" s="36" t="s">
        <v>1022</v>
      </c>
      <c r="M74" s="43" t="s">
        <v>730</v>
      </c>
      <c r="N74" s="78" t="s">
        <v>1023</v>
      </c>
      <c r="O74" s="228">
        <v>50</v>
      </c>
      <c r="P74" s="89">
        <v>0</v>
      </c>
      <c r="Q74" s="89">
        <v>0</v>
      </c>
      <c r="R74" s="36" t="s">
        <v>1015</v>
      </c>
      <c r="S74" s="81" t="s">
        <v>1016</v>
      </c>
      <c r="T74" s="56"/>
    </row>
    <row r="75" spans="1:20" s="34" customFormat="1" ht="79.5" customHeight="1">
      <c r="A75" s="34">
        <v>19</v>
      </c>
      <c r="B75" s="36" t="s">
        <v>1024</v>
      </c>
      <c r="C75" s="98" t="s">
        <v>1025</v>
      </c>
      <c r="D75" s="54" t="s">
        <v>1026</v>
      </c>
      <c r="E75" s="36"/>
      <c r="F75" s="37" t="s">
        <v>1021</v>
      </c>
      <c r="G75" s="37" t="s">
        <v>861</v>
      </c>
      <c r="H75" s="68" t="s">
        <v>862</v>
      </c>
      <c r="I75" s="68" t="s">
        <v>640</v>
      </c>
      <c r="J75" s="98" t="s">
        <v>953</v>
      </c>
      <c r="K75" s="98" t="s">
        <v>953</v>
      </c>
      <c r="L75" s="36" t="s">
        <v>1022</v>
      </c>
      <c r="M75" s="43" t="s">
        <v>730</v>
      </c>
      <c r="N75" s="78" t="s">
        <v>1027</v>
      </c>
      <c r="O75" s="228">
        <v>0</v>
      </c>
      <c r="P75" s="89">
        <v>0</v>
      </c>
      <c r="Q75" s="89">
        <v>0</v>
      </c>
      <c r="R75" s="36" t="s">
        <v>1015</v>
      </c>
      <c r="S75" s="81" t="s">
        <v>1016</v>
      </c>
      <c r="T75" s="56"/>
    </row>
    <row r="76" spans="1:20" s="34" customFormat="1" ht="77.25" customHeight="1">
      <c r="A76" s="34" t="s">
        <v>1028</v>
      </c>
      <c r="B76" s="36" t="s">
        <v>1029</v>
      </c>
      <c r="C76" s="98" t="s">
        <v>1030</v>
      </c>
      <c r="D76" s="54" t="s">
        <v>1031</v>
      </c>
      <c r="E76" s="36"/>
      <c r="F76" s="37" t="s">
        <v>1032</v>
      </c>
      <c r="G76" s="37" t="s">
        <v>861</v>
      </c>
      <c r="H76" s="68" t="s">
        <v>862</v>
      </c>
      <c r="I76" s="68" t="s">
        <v>640</v>
      </c>
      <c r="J76" s="98" t="s">
        <v>953</v>
      </c>
      <c r="K76" s="98" t="s">
        <v>953</v>
      </c>
      <c r="L76" s="36" t="s">
        <v>1033</v>
      </c>
      <c r="M76" s="43" t="s">
        <v>730</v>
      </c>
      <c r="N76" s="78" t="s">
        <v>1034</v>
      </c>
      <c r="O76" s="228">
        <v>0</v>
      </c>
      <c r="P76" s="89">
        <v>0</v>
      </c>
      <c r="Q76" s="89">
        <v>0</v>
      </c>
      <c r="R76" s="36" t="s">
        <v>1015</v>
      </c>
      <c r="S76" s="81" t="s">
        <v>1016</v>
      </c>
      <c r="T76" s="56"/>
    </row>
    <row r="77" spans="1:20" s="34" customFormat="1" ht="97.35" customHeight="1">
      <c r="A77" s="34">
        <v>21</v>
      </c>
      <c r="B77" s="36" t="s">
        <v>1035</v>
      </c>
      <c r="C77" s="36" t="s">
        <v>1036</v>
      </c>
      <c r="D77" s="54" t="s">
        <v>1037</v>
      </c>
      <c r="E77" s="36"/>
      <c r="F77" s="37" t="s">
        <v>1038</v>
      </c>
      <c r="G77" s="37" t="s">
        <v>861</v>
      </c>
      <c r="H77" s="68" t="s">
        <v>862</v>
      </c>
      <c r="I77" s="68" t="s">
        <v>1039</v>
      </c>
      <c r="J77" s="98" t="s">
        <v>953</v>
      </c>
      <c r="K77" s="98" t="s">
        <v>953</v>
      </c>
      <c r="L77" s="36" t="s">
        <v>1040</v>
      </c>
      <c r="M77" s="43" t="s">
        <v>730</v>
      </c>
      <c r="N77" s="88" t="s">
        <v>1041</v>
      </c>
      <c r="O77" s="228">
        <v>50</v>
      </c>
      <c r="P77" s="89">
        <v>0</v>
      </c>
      <c r="Q77" s="89">
        <v>0</v>
      </c>
      <c r="R77" s="36" t="s">
        <v>1042</v>
      </c>
      <c r="S77" s="81" t="s">
        <v>1043</v>
      </c>
      <c r="T77" s="56"/>
    </row>
  </sheetData>
  <mergeCells count="101">
    <mergeCell ref="B2:S2"/>
    <mergeCell ref="B4:S4"/>
    <mergeCell ref="B5:S5"/>
    <mergeCell ref="B6:S6"/>
    <mergeCell ref="B7:S7"/>
    <mergeCell ref="B8:S8"/>
    <mergeCell ref="B9:S9"/>
    <mergeCell ref="S11:S12"/>
    <mergeCell ref="B21:S21"/>
    <mergeCell ref="L11:L12"/>
    <mergeCell ref="B19:S19"/>
    <mergeCell ref="B20:S20"/>
    <mergeCell ref="M11:M12"/>
    <mergeCell ref="P11:R11"/>
    <mergeCell ref="B10:S10"/>
    <mergeCell ref="O11:O12"/>
    <mergeCell ref="B22:S22"/>
    <mergeCell ref="B23:S23"/>
    <mergeCell ref="P24:R24"/>
    <mergeCell ref="S24:S25"/>
    <mergeCell ref="B33:S33"/>
    <mergeCell ref="B34:S34"/>
    <mergeCell ref="B35:S35"/>
    <mergeCell ref="B36:S36"/>
    <mergeCell ref="B37:B38"/>
    <mergeCell ref="C37:C38"/>
    <mergeCell ref="T24:T25"/>
    <mergeCell ref="B30:S30"/>
    <mergeCell ref="B31:S31"/>
    <mergeCell ref="N11:N12"/>
    <mergeCell ref="L24:L25"/>
    <mergeCell ref="N24:N25"/>
    <mergeCell ref="O24:O25"/>
    <mergeCell ref="B32:S32"/>
    <mergeCell ref="M24:M25"/>
    <mergeCell ref="B24:B25"/>
    <mergeCell ref="C24:C25"/>
    <mergeCell ref="D24:H24"/>
    <mergeCell ref="I11:I12"/>
    <mergeCell ref="J11:J12"/>
    <mergeCell ref="K11:K12"/>
    <mergeCell ref="I24:I25"/>
    <mergeCell ref="J24:J25"/>
    <mergeCell ref="K24:K25"/>
    <mergeCell ref="T11:T12"/>
    <mergeCell ref="B17:S17"/>
    <mergeCell ref="B18:S18"/>
    <mergeCell ref="B11:B12"/>
    <mergeCell ref="C11:C12"/>
    <mergeCell ref="D11:H11"/>
    <mergeCell ref="T52:T53"/>
    <mergeCell ref="B64:S64"/>
    <mergeCell ref="B65:S65"/>
    <mergeCell ref="B52:B53"/>
    <mergeCell ref="C52:C53"/>
    <mergeCell ref="D52:H52"/>
    <mergeCell ref="B48:S48"/>
    <mergeCell ref="L52:L53"/>
    <mergeCell ref="D37:H37"/>
    <mergeCell ref="L37:L38"/>
    <mergeCell ref="N37:N38"/>
    <mergeCell ref="O37:O38"/>
    <mergeCell ref="P37:R37"/>
    <mergeCell ref="S37:S38"/>
    <mergeCell ref="T37:T38"/>
    <mergeCell ref="B45:S45"/>
    <mergeCell ref="B46:S46"/>
    <mergeCell ref="M37:M38"/>
    <mergeCell ref="K37:K38"/>
    <mergeCell ref="I37:I38"/>
    <mergeCell ref="J37:J38"/>
    <mergeCell ref="B51:S51"/>
    <mergeCell ref="I52:I53"/>
    <mergeCell ref="J52:J53"/>
    <mergeCell ref="K52:K53"/>
    <mergeCell ref="O52:O53"/>
    <mergeCell ref="N52:N53"/>
    <mergeCell ref="N71:N72"/>
    <mergeCell ref="O71:O72"/>
    <mergeCell ref="M52:M53"/>
    <mergeCell ref="B47:S47"/>
    <mergeCell ref="P52:R52"/>
    <mergeCell ref="S52:S53"/>
    <mergeCell ref="P71:R71"/>
    <mergeCell ref="S71:S72"/>
    <mergeCell ref="B49:S49"/>
    <mergeCell ref="B50:S50"/>
    <mergeCell ref="T71:T72"/>
    <mergeCell ref="B66:S66"/>
    <mergeCell ref="B67:S67"/>
    <mergeCell ref="B68:S68"/>
    <mergeCell ref="B69:S69"/>
    <mergeCell ref="B70:S70"/>
    <mergeCell ref="I71:I72"/>
    <mergeCell ref="J71:J72"/>
    <mergeCell ref="K71:K72"/>
    <mergeCell ref="M71:M72"/>
    <mergeCell ref="B71:B72"/>
    <mergeCell ref="C71:C72"/>
    <mergeCell ref="D71:H71"/>
    <mergeCell ref="L71:L72"/>
  </mergeCells>
  <hyperlinks>
    <hyperlink ref="T13" r:id="rId1" xr:uid="{EB925AB1-92A5-4B51-8ECE-70E3207535C2}"/>
    <hyperlink ref="T39" r:id="rId2" xr:uid="{4E189C3A-B3CC-48FC-9858-15C8044D2E40}"/>
    <hyperlink ref="T40" r:id="rId3" xr:uid="{C04C9A81-EFF7-4948-B503-61116470AB4A}"/>
    <hyperlink ref="T41" r:id="rId4" xr:uid="{2AC76107-3A3E-43DC-B955-6800B2BCFAE1}"/>
    <hyperlink ref="T42" r:id="rId5" xr:uid="{E2EA145E-540D-41F2-8A28-04C8D137E8FE}"/>
    <hyperlink ref="T54" r:id="rId6" xr:uid="{CBAB3BF5-C3D0-474D-B6D7-C75F9E22BC5B}"/>
    <hyperlink ref="T55" r:id="rId7" xr:uid="{23FA462A-F4EE-48B3-90E5-F5E3F6F77F1B}"/>
    <hyperlink ref="T57" r:id="rId8" xr:uid="{5DE672D4-0F1F-4D76-9DD8-77FFF8B18756}"/>
    <hyperlink ref="T61" r:id="rId9" xr:uid="{CCC8FE8D-8E15-420A-9394-B77C5B382E3F}"/>
    <hyperlink ref="T59" r:id="rId10" xr:uid="{26A01984-8C92-4464-869C-0FD25DAABEB8}"/>
    <hyperlink ref="T73" r:id="rId11" xr:uid="{FFEB3D82-61CB-4892-8E08-A23F27106A0D}"/>
    <hyperlink ref="T26" r:id="rId12" xr:uid="{6C59A614-6643-488B-935A-4E783418D987}"/>
    <hyperlink ref="T56" r:id="rId13" xr:uid="{D63CB101-E076-48E8-B35D-F0C3C81D8674}"/>
  </hyperlinks>
  <pageMargins left="0.7" right="0.7" top="0.75" bottom="0.75" header="0.3" footer="0.3"/>
  <pageSetup orientation="portrait"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2:T49"/>
  <sheetViews>
    <sheetView showGridLines="0" zoomScale="120" zoomScaleNormal="120" workbookViewId="0">
      <selection activeCell="A12" sqref="A12"/>
    </sheetView>
  </sheetViews>
  <sheetFormatPr defaultColWidth="8.5703125" defaultRowHeight="15"/>
  <cols>
    <col min="1" max="1" width="3.140625" customWidth="1"/>
    <col min="2" max="2" width="37" customWidth="1"/>
    <col min="3" max="3" width="54.140625" customWidth="1"/>
    <col min="4" max="4" width="19.7109375" customWidth="1"/>
    <col min="5" max="5" width="28.42578125" customWidth="1"/>
    <col min="6" max="7" width="11.42578125" customWidth="1"/>
    <col min="8" max="8" width="19.5703125" customWidth="1"/>
    <col min="9" max="9" width="23.5703125" customWidth="1"/>
    <col min="10" max="10" width="25" customWidth="1"/>
    <col min="11" max="11" width="26.42578125" customWidth="1"/>
    <col min="12" max="12" width="27.5703125" customWidth="1"/>
    <col min="13" max="13" width="5.5703125" customWidth="1"/>
    <col min="14" max="18" width="27.5703125" customWidth="1"/>
    <col min="19" max="19" width="14.140625" customWidth="1"/>
    <col min="20" max="20" width="66.42578125" customWidth="1"/>
    <col min="21" max="247" width="11.42578125" customWidth="1"/>
  </cols>
  <sheetData>
    <row r="2" spans="1:20">
      <c r="B2" s="336" t="s">
        <v>1044</v>
      </c>
      <c r="C2" s="336"/>
      <c r="D2" s="336"/>
      <c r="E2" s="336"/>
      <c r="F2" s="336"/>
      <c r="G2" s="336"/>
      <c r="H2" s="336"/>
      <c r="I2" s="336"/>
      <c r="J2" s="336"/>
      <c r="K2" s="336"/>
      <c r="L2" s="336"/>
      <c r="M2" s="336"/>
      <c r="N2" s="336"/>
      <c r="O2" s="336"/>
      <c r="P2" s="336"/>
      <c r="Q2" s="336"/>
      <c r="R2" s="336"/>
      <c r="S2" s="336"/>
      <c r="T2" s="61"/>
    </row>
    <row r="3" spans="1:20" ht="15.75" thickBot="1"/>
    <row r="4" spans="1:20" s="34" customFormat="1" ht="16.350000000000001" customHeight="1">
      <c r="B4" s="337" t="s">
        <v>1045</v>
      </c>
      <c r="C4" s="338"/>
      <c r="D4" s="338"/>
      <c r="E4" s="338"/>
      <c r="F4" s="338"/>
      <c r="G4" s="338"/>
      <c r="H4" s="338"/>
      <c r="I4" s="338"/>
      <c r="J4" s="338"/>
      <c r="K4" s="338"/>
      <c r="L4" s="338"/>
      <c r="M4" s="338"/>
      <c r="N4" s="338"/>
      <c r="O4" s="338"/>
      <c r="P4" s="338"/>
      <c r="Q4" s="338"/>
      <c r="R4" s="338"/>
      <c r="S4" s="339"/>
      <c r="T4" s="62"/>
    </row>
    <row r="5" spans="1:20" s="34" customFormat="1" ht="14.25">
      <c r="B5" s="316" t="s">
        <v>7</v>
      </c>
      <c r="C5" s="317"/>
      <c r="D5" s="317"/>
      <c r="E5" s="317"/>
      <c r="F5" s="317"/>
      <c r="G5" s="317"/>
      <c r="H5" s="317"/>
      <c r="I5" s="317"/>
      <c r="J5" s="317"/>
      <c r="K5" s="317"/>
      <c r="L5" s="317"/>
      <c r="M5" s="317"/>
      <c r="N5" s="317"/>
      <c r="O5" s="317"/>
      <c r="P5" s="317"/>
      <c r="Q5" s="317"/>
      <c r="R5" s="317"/>
      <c r="S5" s="318"/>
      <c r="T5" s="58"/>
    </row>
    <row r="6" spans="1:20" s="34" customFormat="1" ht="14.25">
      <c r="B6" s="313" t="s">
        <v>1046</v>
      </c>
      <c r="C6" s="314"/>
      <c r="D6" s="314"/>
      <c r="E6" s="314"/>
      <c r="F6" s="314"/>
      <c r="G6" s="314"/>
      <c r="H6" s="314"/>
      <c r="I6" s="314"/>
      <c r="J6" s="314"/>
      <c r="K6" s="314"/>
      <c r="L6" s="314"/>
      <c r="M6" s="314"/>
      <c r="N6" s="314"/>
      <c r="O6" s="314"/>
      <c r="P6" s="314"/>
      <c r="Q6" s="314"/>
      <c r="R6" s="314"/>
      <c r="S6" s="315"/>
      <c r="T6" s="59"/>
    </row>
    <row r="7" spans="1:20" s="34" customFormat="1" ht="14.25">
      <c r="B7" s="316" t="s">
        <v>9</v>
      </c>
      <c r="C7" s="317"/>
      <c r="D7" s="317"/>
      <c r="E7" s="317"/>
      <c r="F7" s="317"/>
      <c r="G7" s="317"/>
      <c r="H7" s="317"/>
      <c r="I7" s="317"/>
      <c r="J7" s="317"/>
      <c r="K7" s="317"/>
      <c r="L7" s="317"/>
      <c r="M7" s="317"/>
      <c r="N7" s="317"/>
      <c r="O7" s="317"/>
      <c r="P7" s="317"/>
      <c r="Q7" s="317"/>
      <c r="R7" s="317"/>
      <c r="S7" s="318"/>
      <c r="T7" s="58"/>
    </row>
    <row r="8" spans="1:20" s="34" customFormat="1" ht="14.25">
      <c r="B8" s="313" t="s">
        <v>1047</v>
      </c>
      <c r="C8" s="314"/>
      <c r="D8" s="314"/>
      <c r="E8" s="314"/>
      <c r="F8" s="314"/>
      <c r="G8" s="314"/>
      <c r="H8" s="314"/>
      <c r="I8" s="314"/>
      <c r="J8" s="314"/>
      <c r="K8" s="314"/>
      <c r="L8" s="314"/>
      <c r="M8" s="314"/>
      <c r="N8" s="314"/>
      <c r="O8" s="314"/>
      <c r="P8" s="314"/>
      <c r="Q8" s="314"/>
      <c r="R8" s="314"/>
      <c r="S8" s="315"/>
      <c r="T8" s="59"/>
    </row>
    <row r="9" spans="1:20" s="34" customFormat="1" ht="14.25">
      <c r="B9" s="316" t="s">
        <v>65</v>
      </c>
      <c r="C9" s="317"/>
      <c r="D9" s="317"/>
      <c r="E9" s="317"/>
      <c r="F9" s="317"/>
      <c r="G9" s="317"/>
      <c r="H9" s="317"/>
      <c r="I9" s="317"/>
      <c r="J9" s="317"/>
      <c r="K9" s="317"/>
      <c r="L9" s="317"/>
      <c r="M9" s="317"/>
      <c r="N9" s="317"/>
      <c r="O9" s="317"/>
      <c r="P9" s="317"/>
      <c r="Q9" s="317"/>
      <c r="R9" s="317"/>
      <c r="S9" s="318"/>
      <c r="T9" s="58"/>
    </row>
    <row r="10" spans="1:20" s="34" customFormat="1" ht="42.6" customHeight="1" thickBot="1">
      <c r="B10" s="401" t="s">
        <v>1048</v>
      </c>
      <c r="C10" s="401"/>
      <c r="D10" s="401"/>
      <c r="E10" s="401"/>
      <c r="F10" s="401"/>
      <c r="G10" s="401"/>
      <c r="H10" s="401"/>
      <c r="I10" s="401"/>
      <c r="J10" s="401"/>
      <c r="K10" s="401"/>
      <c r="L10" s="401"/>
      <c r="M10" s="401"/>
      <c r="N10" s="401"/>
      <c r="O10" s="401"/>
      <c r="P10" s="401"/>
      <c r="Q10" s="401"/>
      <c r="R10" s="401"/>
      <c r="S10" s="401"/>
      <c r="T10" s="82"/>
    </row>
    <row r="11" spans="1:20" s="2" customFormat="1" ht="23.1" customHeight="1">
      <c r="B11" s="402" t="s">
        <v>13</v>
      </c>
      <c r="C11" s="334" t="s">
        <v>67</v>
      </c>
      <c r="D11" s="403" t="s">
        <v>68</v>
      </c>
      <c r="E11" s="398"/>
      <c r="F11" s="398"/>
      <c r="G11" s="398"/>
      <c r="H11" s="342"/>
      <c r="I11" s="398" t="s">
        <v>81</v>
      </c>
      <c r="J11" s="398" t="s">
        <v>82</v>
      </c>
      <c r="K11" s="398" t="s">
        <v>83</v>
      </c>
      <c r="L11" s="398" t="s">
        <v>69</v>
      </c>
      <c r="M11" s="404" t="s">
        <v>70</v>
      </c>
      <c r="N11" s="345" t="s">
        <v>71</v>
      </c>
      <c r="O11" s="312" t="s">
        <v>72</v>
      </c>
      <c r="P11" s="342" t="s">
        <v>272</v>
      </c>
      <c r="Q11" s="386"/>
      <c r="R11" s="388"/>
      <c r="S11" s="398" t="s">
        <v>74</v>
      </c>
      <c r="T11" s="398" t="s">
        <v>75</v>
      </c>
    </row>
    <row r="12" spans="1:20" s="2" customFormat="1" ht="53.1" customHeight="1" thickBot="1">
      <c r="B12" s="328"/>
      <c r="C12" s="335"/>
      <c r="D12" s="70" t="s">
        <v>76</v>
      </c>
      <c r="E12" s="71" t="s">
        <v>77</v>
      </c>
      <c r="F12" s="71" t="s">
        <v>78</v>
      </c>
      <c r="G12" s="71" t="s">
        <v>79</v>
      </c>
      <c r="H12" s="67" t="s">
        <v>80</v>
      </c>
      <c r="I12" s="312"/>
      <c r="J12" s="312"/>
      <c r="K12" s="312"/>
      <c r="L12" s="340"/>
      <c r="M12" s="405"/>
      <c r="N12" s="386"/>
      <c r="O12" s="340"/>
      <c r="P12" s="65" t="s">
        <v>84</v>
      </c>
      <c r="Q12" s="65" t="s">
        <v>85</v>
      </c>
      <c r="R12" s="63" t="s">
        <v>855</v>
      </c>
      <c r="S12" s="312"/>
      <c r="T12" s="312"/>
    </row>
    <row r="13" spans="1:20" s="34" customFormat="1" ht="108.6" customHeight="1" thickBot="1">
      <c r="A13" s="34">
        <v>1</v>
      </c>
      <c r="B13" s="36" t="s">
        <v>1049</v>
      </c>
      <c r="C13" s="36" t="s">
        <v>1050</v>
      </c>
      <c r="D13" s="54" t="s">
        <v>612</v>
      </c>
      <c r="E13" s="36" t="s">
        <v>1051</v>
      </c>
      <c r="F13" s="37" t="s">
        <v>170</v>
      </c>
      <c r="G13" s="37" t="s">
        <v>92</v>
      </c>
      <c r="H13" s="68" t="s">
        <v>1052</v>
      </c>
      <c r="I13" s="37" t="s">
        <v>1053</v>
      </c>
      <c r="J13" s="68" t="s">
        <v>1054</v>
      </c>
      <c r="K13" s="68" t="s">
        <v>1055</v>
      </c>
      <c r="L13" s="36" t="s">
        <v>1056</v>
      </c>
      <c r="M13" s="66">
        <v>1</v>
      </c>
      <c r="N13" s="36"/>
      <c r="O13" s="51" t="s">
        <v>143</v>
      </c>
      <c r="P13" s="51" t="s">
        <v>143</v>
      </c>
      <c r="Q13" s="51" t="s">
        <v>143</v>
      </c>
      <c r="R13" s="51" t="s">
        <v>143</v>
      </c>
      <c r="S13" s="81" t="s">
        <v>206</v>
      </c>
      <c r="T13" s="56"/>
    </row>
    <row r="14" spans="1:20" s="34" customFormat="1" ht="108.6" customHeight="1">
      <c r="A14" s="34">
        <v>2</v>
      </c>
      <c r="B14" s="36" t="s">
        <v>1057</v>
      </c>
      <c r="C14" s="36" t="s">
        <v>1058</v>
      </c>
      <c r="D14" s="54" t="s">
        <v>612</v>
      </c>
      <c r="E14" s="36" t="s">
        <v>1051</v>
      </c>
      <c r="F14" s="37" t="s">
        <v>170</v>
      </c>
      <c r="G14" s="37" t="s">
        <v>92</v>
      </c>
      <c r="H14" s="68" t="s">
        <v>1052</v>
      </c>
      <c r="I14" s="37" t="s">
        <v>1053</v>
      </c>
      <c r="J14" s="99" t="s">
        <v>104</v>
      </c>
      <c r="K14" s="99" t="s">
        <v>104</v>
      </c>
      <c r="L14" s="36" t="s">
        <v>1056</v>
      </c>
      <c r="M14" s="66">
        <v>1</v>
      </c>
      <c r="N14" s="36"/>
      <c r="O14" s="36">
        <v>80</v>
      </c>
      <c r="P14" s="142">
        <v>760000000000</v>
      </c>
      <c r="Q14" s="142">
        <f>(413143*6)+(321778*6)+(661333*6)+(1239286*6)</f>
        <v>15813240</v>
      </c>
      <c r="R14" s="36"/>
      <c r="S14" s="81" t="s">
        <v>206</v>
      </c>
      <c r="T14" s="137" t="s">
        <v>1059</v>
      </c>
    </row>
    <row r="15" spans="1:20" s="34" customFormat="1" ht="99.75" customHeight="1">
      <c r="A15" s="34">
        <v>3</v>
      </c>
      <c r="B15" s="36" t="s">
        <v>1060</v>
      </c>
      <c r="C15" s="36" t="s">
        <v>1061</v>
      </c>
      <c r="D15" s="54" t="s">
        <v>1062</v>
      </c>
      <c r="E15" s="36" t="s">
        <v>1063</v>
      </c>
      <c r="F15" s="37" t="s">
        <v>149</v>
      </c>
      <c r="G15" s="37" t="s">
        <v>92</v>
      </c>
      <c r="H15" s="68" t="s">
        <v>1052</v>
      </c>
      <c r="I15" s="37" t="s">
        <v>1064</v>
      </c>
      <c r="J15" s="68" t="s">
        <v>1065</v>
      </c>
      <c r="K15" s="99" t="s">
        <v>104</v>
      </c>
      <c r="L15" s="36" t="s">
        <v>1066</v>
      </c>
      <c r="M15" s="69">
        <v>1</v>
      </c>
      <c r="N15" s="36"/>
      <c r="O15" s="36">
        <v>80</v>
      </c>
      <c r="P15" s="142">
        <v>473025000000</v>
      </c>
      <c r="Q15" s="142">
        <f>(413143+463500+522300)*6</f>
        <v>8393658</v>
      </c>
      <c r="R15" s="36"/>
      <c r="S15" s="81" t="s">
        <v>16</v>
      </c>
      <c r="T15" s="137" t="s">
        <v>1067</v>
      </c>
    </row>
    <row r="16" spans="1:20" s="34" customFormat="1" ht="76.349999999999994" customHeight="1" thickBot="1">
      <c r="A16" s="34">
        <v>4</v>
      </c>
      <c r="B16" s="36" t="s">
        <v>1068</v>
      </c>
      <c r="C16" s="36" t="s">
        <v>1069</v>
      </c>
      <c r="D16" s="54" t="s">
        <v>431</v>
      </c>
      <c r="E16" s="36" t="s">
        <v>1070</v>
      </c>
      <c r="F16" s="37" t="s">
        <v>91</v>
      </c>
      <c r="G16" s="37" t="s">
        <v>92</v>
      </c>
      <c r="H16" s="68" t="s">
        <v>1071</v>
      </c>
      <c r="I16" s="37" t="s">
        <v>1072</v>
      </c>
      <c r="J16" s="99" t="s">
        <v>104</v>
      </c>
      <c r="K16" s="99" t="s">
        <v>104</v>
      </c>
      <c r="L16" s="36" t="s">
        <v>1073</v>
      </c>
      <c r="M16" s="95">
        <v>2</v>
      </c>
      <c r="N16" s="36"/>
      <c r="O16" s="36">
        <v>50</v>
      </c>
      <c r="P16" s="142">
        <v>23810000000</v>
      </c>
      <c r="Q16" s="142">
        <f>(289200+522300)*6</f>
        <v>4869000</v>
      </c>
      <c r="R16" s="36"/>
      <c r="S16" s="81" t="s">
        <v>1074</v>
      </c>
      <c r="T16" s="137" t="s">
        <v>1075</v>
      </c>
    </row>
    <row r="18" spans="1:20" ht="15.75" thickBot="1"/>
    <row r="19" spans="1:20" s="34" customFormat="1" ht="16.350000000000001" customHeight="1">
      <c r="B19" s="337" t="s">
        <v>1076</v>
      </c>
      <c r="C19" s="338"/>
      <c r="D19" s="338"/>
      <c r="E19" s="338"/>
      <c r="F19" s="338"/>
      <c r="G19" s="338"/>
      <c r="H19" s="338"/>
      <c r="I19" s="338"/>
      <c r="J19" s="338"/>
      <c r="K19" s="338"/>
      <c r="L19" s="338"/>
      <c r="M19" s="338"/>
      <c r="N19" s="338"/>
      <c r="O19" s="338"/>
      <c r="P19" s="338"/>
      <c r="Q19" s="338"/>
      <c r="R19" s="338"/>
      <c r="S19" s="339"/>
      <c r="T19" s="62"/>
    </row>
    <row r="20" spans="1:20" s="34" customFormat="1" ht="14.25">
      <c r="B20" s="316" t="s">
        <v>7</v>
      </c>
      <c r="C20" s="317"/>
      <c r="D20" s="317"/>
      <c r="E20" s="317"/>
      <c r="F20" s="317"/>
      <c r="G20" s="317"/>
      <c r="H20" s="317"/>
      <c r="I20" s="317"/>
      <c r="J20" s="317"/>
      <c r="K20" s="317"/>
      <c r="L20" s="317"/>
      <c r="M20" s="317"/>
      <c r="N20" s="317"/>
      <c r="O20" s="317"/>
      <c r="P20" s="317"/>
      <c r="Q20" s="317"/>
      <c r="R20" s="317"/>
      <c r="S20" s="318"/>
      <c r="T20" s="58"/>
    </row>
    <row r="21" spans="1:20" s="34" customFormat="1" ht="14.25">
      <c r="B21" s="313" t="s">
        <v>1077</v>
      </c>
      <c r="C21" s="314"/>
      <c r="D21" s="314"/>
      <c r="E21" s="314"/>
      <c r="F21" s="314"/>
      <c r="G21" s="314"/>
      <c r="H21" s="314"/>
      <c r="I21" s="314"/>
      <c r="J21" s="314"/>
      <c r="K21" s="314"/>
      <c r="L21" s="314"/>
      <c r="M21" s="314"/>
      <c r="N21" s="314"/>
      <c r="O21" s="314"/>
      <c r="P21" s="314"/>
      <c r="Q21" s="314"/>
      <c r="R21" s="314"/>
      <c r="S21" s="315"/>
      <c r="T21" s="59"/>
    </row>
    <row r="22" spans="1:20" s="34" customFormat="1" ht="14.25">
      <c r="B22" s="316" t="s">
        <v>9</v>
      </c>
      <c r="C22" s="317"/>
      <c r="D22" s="317"/>
      <c r="E22" s="317"/>
      <c r="F22" s="317"/>
      <c r="G22" s="317"/>
      <c r="H22" s="317"/>
      <c r="I22" s="317"/>
      <c r="J22" s="317"/>
      <c r="K22" s="317"/>
      <c r="L22" s="317"/>
      <c r="M22" s="317"/>
      <c r="N22" s="317"/>
      <c r="O22" s="317"/>
      <c r="P22" s="317"/>
      <c r="Q22" s="317"/>
      <c r="R22" s="317"/>
      <c r="S22" s="318"/>
      <c r="T22" s="58"/>
    </row>
    <row r="23" spans="1:20" s="34" customFormat="1" ht="14.25">
      <c r="B23" s="313" t="s">
        <v>1078</v>
      </c>
      <c r="C23" s="314"/>
      <c r="D23" s="314"/>
      <c r="E23" s="314"/>
      <c r="F23" s="314"/>
      <c r="G23" s="314"/>
      <c r="H23" s="314"/>
      <c r="I23" s="314"/>
      <c r="J23" s="314"/>
      <c r="K23" s="314"/>
      <c r="L23" s="314"/>
      <c r="M23" s="314"/>
      <c r="N23" s="314"/>
      <c r="O23" s="314"/>
      <c r="P23" s="314"/>
      <c r="Q23" s="314"/>
      <c r="R23" s="314"/>
      <c r="S23" s="315"/>
      <c r="T23" s="59"/>
    </row>
    <row r="24" spans="1:20" s="34" customFormat="1" ht="14.25">
      <c r="B24" s="316" t="s">
        <v>65</v>
      </c>
      <c r="C24" s="317"/>
      <c r="D24" s="317"/>
      <c r="E24" s="317"/>
      <c r="F24" s="317"/>
      <c r="G24" s="317"/>
      <c r="H24" s="317"/>
      <c r="I24" s="317"/>
      <c r="J24" s="317"/>
      <c r="K24" s="317"/>
      <c r="L24" s="317"/>
      <c r="M24" s="317"/>
      <c r="N24" s="317"/>
      <c r="O24" s="317"/>
      <c r="P24" s="317"/>
      <c r="Q24" s="317"/>
      <c r="R24" s="317"/>
      <c r="S24" s="318"/>
      <c r="T24" s="58"/>
    </row>
    <row r="25" spans="1:20" s="34" customFormat="1" ht="41.25" customHeight="1" thickBot="1">
      <c r="B25" s="324" t="s">
        <v>1079</v>
      </c>
      <c r="C25" s="325"/>
      <c r="D25" s="325"/>
      <c r="E25" s="325"/>
      <c r="F25" s="325"/>
      <c r="G25" s="325"/>
      <c r="H25" s="325"/>
      <c r="I25" s="325"/>
      <c r="J25" s="325"/>
      <c r="K25" s="325"/>
      <c r="L25" s="325"/>
      <c r="M25" s="325"/>
      <c r="N25" s="325"/>
      <c r="O25" s="325"/>
      <c r="P25" s="325"/>
      <c r="Q25" s="325"/>
      <c r="R25" s="325"/>
      <c r="S25" s="326"/>
      <c r="T25" s="60"/>
    </row>
    <row r="26" spans="1:20" s="2" customFormat="1" ht="24" customHeight="1">
      <c r="B26" s="327" t="s">
        <v>13</v>
      </c>
      <c r="C26" s="334" t="s">
        <v>67</v>
      </c>
      <c r="D26" s="329" t="s">
        <v>68</v>
      </c>
      <c r="E26" s="330"/>
      <c r="F26" s="330"/>
      <c r="G26" s="330"/>
      <c r="H26" s="331"/>
      <c r="I26" s="398" t="s">
        <v>81</v>
      </c>
      <c r="J26" s="398" t="s">
        <v>82</v>
      </c>
      <c r="K26" s="342" t="s">
        <v>83</v>
      </c>
      <c r="L26" s="312" t="s">
        <v>69</v>
      </c>
      <c r="M26" s="399" t="s">
        <v>70</v>
      </c>
      <c r="N26" s="345" t="s">
        <v>71</v>
      </c>
      <c r="O26" s="312" t="s">
        <v>72</v>
      </c>
      <c r="P26" s="342" t="s">
        <v>272</v>
      </c>
      <c r="Q26" s="386"/>
      <c r="R26" s="388"/>
      <c r="S26" s="398" t="s">
        <v>74</v>
      </c>
      <c r="T26" s="398" t="s">
        <v>75</v>
      </c>
    </row>
    <row r="27" spans="1:20" s="2" customFormat="1" ht="57.6" customHeight="1">
      <c r="B27" s="328"/>
      <c r="C27" s="335"/>
      <c r="D27" s="70" t="s">
        <v>76</v>
      </c>
      <c r="E27" s="71" t="s">
        <v>77</v>
      </c>
      <c r="F27" s="71" t="s">
        <v>78</v>
      </c>
      <c r="G27" s="71" t="s">
        <v>79</v>
      </c>
      <c r="H27" s="67" t="s">
        <v>80</v>
      </c>
      <c r="I27" s="340"/>
      <c r="J27" s="340"/>
      <c r="K27" s="406"/>
      <c r="L27" s="312"/>
      <c r="M27" s="399"/>
      <c r="N27" s="386"/>
      <c r="O27" s="340"/>
      <c r="P27" s="65" t="s">
        <v>84</v>
      </c>
      <c r="Q27" s="65" t="s">
        <v>85</v>
      </c>
      <c r="R27" s="65" t="s">
        <v>273</v>
      </c>
      <c r="S27" s="340"/>
      <c r="T27" s="340"/>
    </row>
    <row r="28" spans="1:20" s="34" customFormat="1" ht="125.1" customHeight="1">
      <c r="A28" s="34">
        <v>5</v>
      </c>
      <c r="B28" s="36" t="s">
        <v>1080</v>
      </c>
      <c r="C28" s="36" t="s">
        <v>1081</v>
      </c>
      <c r="D28" s="54" t="s">
        <v>1082</v>
      </c>
      <c r="E28" s="36" t="s">
        <v>1083</v>
      </c>
      <c r="F28" s="37" t="s">
        <v>982</v>
      </c>
      <c r="G28" s="37" t="s">
        <v>92</v>
      </c>
      <c r="H28" s="68" t="s">
        <v>1052</v>
      </c>
      <c r="I28" s="37" t="s">
        <v>1084</v>
      </c>
      <c r="J28" s="68" t="s">
        <v>1085</v>
      </c>
      <c r="K28" s="99" t="s">
        <v>104</v>
      </c>
      <c r="L28" s="36" t="s">
        <v>1086</v>
      </c>
      <c r="M28" s="43">
        <v>5</v>
      </c>
      <c r="N28" s="51" t="s">
        <v>1087</v>
      </c>
      <c r="O28" s="36">
        <v>100</v>
      </c>
      <c r="P28" s="142">
        <v>35667293000</v>
      </c>
      <c r="Q28" s="142">
        <f>(621429+275429+621429+598714+621429+664714+413000+275429+619571+621429+621429+413000+413000+275429+275429+275429+275429+867300+621429+621429+541111+289600+321778+579375+480667+683667+480667+522300)*6</f>
        <v>83346246</v>
      </c>
      <c r="R28" s="36"/>
      <c r="S28" s="81" t="s">
        <v>1088</v>
      </c>
      <c r="T28" s="137" t="s">
        <v>1089</v>
      </c>
    </row>
    <row r="29" spans="1:20" s="34" customFormat="1" ht="135" customHeight="1">
      <c r="A29" s="34">
        <v>6</v>
      </c>
      <c r="B29" s="36" t="s">
        <v>1090</v>
      </c>
      <c r="C29" s="36" t="s">
        <v>1091</v>
      </c>
      <c r="D29" s="54" t="s">
        <v>1092</v>
      </c>
      <c r="E29" s="36" t="s">
        <v>1092</v>
      </c>
      <c r="F29" s="37" t="s">
        <v>1093</v>
      </c>
      <c r="G29" s="37" t="s">
        <v>92</v>
      </c>
      <c r="H29" s="68" t="s">
        <v>1094</v>
      </c>
      <c r="I29" s="37" t="s">
        <v>1095</v>
      </c>
      <c r="J29" s="68" t="s">
        <v>1096</v>
      </c>
      <c r="K29" s="99" t="s">
        <v>104</v>
      </c>
      <c r="L29" s="36" t="s">
        <v>1097</v>
      </c>
      <c r="M29" s="43">
        <v>1</v>
      </c>
      <c r="N29" s="36" t="s">
        <v>1098</v>
      </c>
      <c r="O29" s="36">
        <v>70</v>
      </c>
      <c r="P29" s="142">
        <v>913968000000</v>
      </c>
      <c r="Q29" s="142">
        <f>(413143+321778+522300)*6</f>
        <v>7543326</v>
      </c>
      <c r="R29" s="36"/>
      <c r="S29" s="81" t="s">
        <v>16</v>
      </c>
      <c r="T29" s="137" t="s">
        <v>1099</v>
      </c>
    </row>
    <row r="30" spans="1:20" s="34" customFormat="1" ht="102" customHeight="1">
      <c r="A30" s="34">
        <v>7</v>
      </c>
      <c r="B30" s="36" t="s">
        <v>1100</v>
      </c>
      <c r="C30" s="36" t="s">
        <v>1101</v>
      </c>
      <c r="D30" s="54" t="s">
        <v>1102</v>
      </c>
      <c r="E30" s="36" t="s">
        <v>1102</v>
      </c>
      <c r="F30" s="37" t="s">
        <v>91</v>
      </c>
      <c r="G30" s="37" t="s">
        <v>92</v>
      </c>
      <c r="H30" s="68" t="s">
        <v>1052</v>
      </c>
      <c r="I30" s="37" t="s">
        <v>1103</v>
      </c>
      <c r="J30" s="68" t="s">
        <v>1104</v>
      </c>
      <c r="K30" s="99" t="s">
        <v>104</v>
      </c>
      <c r="L30" s="36" t="s">
        <v>1105</v>
      </c>
      <c r="M30" s="107">
        <v>1</v>
      </c>
      <c r="N30" s="36" t="s">
        <v>1106</v>
      </c>
      <c r="O30" s="36">
        <v>40</v>
      </c>
      <c r="P30" s="142"/>
      <c r="Q30" s="142">
        <f>470000*6</f>
        <v>2820000</v>
      </c>
      <c r="R30" s="36"/>
      <c r="S30" s="81" t="s">
        <v>1107</v>
      </c>
      <c r="T30" s="137" t="s">
        <v>1108</v>
      </c>
    </row>
    <row r="31" spans="1:20" s="34" customFormat="1" ht="98.45" customHeight="1">
      <c r="A31" s="34">
        <v>8</v>
      </c>
      <c r="B31" s="36" t="s">
        <v>1109</v>
      </c>
      <c r="C31" s="36" t="s">
        <v>1110</v>
      </c>
      <c r="D31" s="54" t="s">
        <v>1111</v>
      </c>
      <c r="E31" s="36" t="s">
        <v>1112</v>
      </c>
      <c r="F31" s="37" t="s">
        <v>91</v>
      </c>
      <c r="G31" s="37" t="s">
        <v>92</v>
      </c>
      <c r="H31" s="68" t="s">
        <v>1094</v>
      </c>
      <c r="I31" s="37" t="s">
        <v>1113</v>
      </c>
      <c r="J31" s="68" t="s">
        <v>1114</v>
      </c>
      <c r="K31" s="99" t="s">
        <v>104</v>
      </c>
      <c r="L31" s="36" t="s">
        <v>1115</v>
      </c>
      <c r="M31" s="107">
        <v>1</v>
      </c>
      <c r="N31" s="36" t="s">
        <v>1116</v>
      </c>
      <c r="O31" s="36">
        <v>40</v>
      </c>
      <c r="P31" s="142"/>
      <c r="Q31" s="142">
        <f>+Q30</f>
        <v>2820000</v>
      </c>
      <c r="R31" s="36"/>
      <c r="S31" s="81" t="s">
        <v>1117</v>
      </c>
      <c r="T31" s="137" t="s">
        <v>1118</v>
      </c>
    </row>
    <row r="33" spans="1:20" ht="15.75" thickBot="1"/>
    <row r="34" spans="1:20" s="34" customFormat="1" ht="16.350000000000001" customHeight="1">
      <c r="B34" s="337" t="s">
        <v>1119</v>
      </c>
      <c r="C34" s="338"/>
      <c r="D34" s="338"/>
      <c r="E34" s="338"/>
      <c r="F34" s="338"/>
      <c r="G34" s="338"/>
      <c r="H34" s="338"/>
      <c r="I34" s="338"/>
      <c r="J34" s="338"/>
      <c r="K34" s="338"/>
      <c r="L34" s="338"/>
      <c r="M34" s="338"/>
      <c r="N34" s="338"/>
      <c r="O34" s="338"/>
      <c r="P34" s="338"/>
      <c r="Q34" s="338"/>
      <c r="R34" s="338"/>
      <c r="S34" s="339"/>
      <c r="T34" s="62"/>
    </row>
    <row r="35" spans="1:20" s="34" customFormat="1" ht="14.25">
      <c r="B35" s="316" t="s">
        <v>7</v>
      </c>
      <c r="C35" s="317"/>
      <c r="D35" s="317"/>
      <c r="E35" s="317"/>
      <c r="F35" s="317"/>
      <c r="G35" s="317"/>
      <c r="H35" s="317"/>
      <c r="I35" s="317"/>
      <c r="J35" s="317"/>
      <c r="K35" s="317"/>
      <c r="L35" s="317"/>
      <c r="M35" s="317"/>
      <c r="N35" s="317"/>
      <c r="O35" s="317"/>
      <c r="P35" s="317"/>
      <c r="Q35" s="317"/>
      <c r="R35" s="317"/>
      <c r="S35" s="318"/>
      <c r="T35" s="58"/>
    </row>
    <row r="36" spans="1:20" s="34" customFormat="1" ht="14.25">
      <c r="B36" s="313" t="s">
        <v>1120</v>
      </c>
      <c r="C36" s="314"/>
      <c r="D36" s="314"/>
      <c r="E36" s="314"/>
      <c r="F36" s="314"/>
      <c r="G36" s="314"/>
      <c r="H36" s="314"/>
      <c r="I36" s="314"/>
      <c r="J36" s="314"/>
      <c r="K36" s="314"/>
      <c r="L36" s="314"/>
      <c r="M36" s="314"/>
      <c r="N36" s="314"/>
      <c r="O36" s="314"/>
      <c r="P36" s="314"/>
      <c r="Q36" s="314"/>
      <c r="R36" s="314"/>
      <c r="S36" s="315"/>
      <c r="T36" s="59"/>
    </row>
    <row r="37" spans="1:20" s="34" customFormat="1" ht="14.25">
      <c r="B37" s="316" t="s">
        <v>9</v>
      </c>
      <c r="C37" s="317"/>
      <c r="D37" s="317"/>
      <c r="E37" s="317"/>
      <c r="F37" s="317"/>
      <c r="G37" s="317"/>
      <c r="H37" s="317"/>
      <c r="I37" s="317"/>
      <c r="J37" s="317"/>
      <c r="K37" s="317"/>
      <c r="L37" s="317"/>
      <c r="M37" s="317"/>
      <c r="N37" s="317"/>
      <c r="O37" s="317"/>
      <c r="P37" s="317"/>
      <c r="Q37" s="317"/>
      <c r="R37" s="317"/>
      <c r="S37" s="318"/>
      <c r="T37" s="58"/>
    </row>
    <row r="38" spans="1:20" s="34" customFormat="1" ht="14.25">
      <c r="B38" s="313" t="s">
        <v>1121</v>
      </c>
      <c r="C38" s="314"/>
      <c r="D38" s="314"/>
      <c r="E38" s="314"/>
      <c r="F38" s="314"/>
      <c r="G38" s="314"/>
      <c r="H38" s="314"/>
      <c r="I38" s="314"/>
      <c r="J38" s="314"/>
      <c r="K38" s="314"/>
      <c r="L38" s="314"/>
      <c r="M38" s="314"/>
      <c r="N38" s="314"/>
      <c r="O38" s="314"/>
      <c r="P38" s="314"/>
      <c r="Q38" s="314"/>
      <c r="R38" s="314"/>
      <c r="S38" s="315"/>
      <c r="T38" s="59"/>
    </row>
    <row r="39" spans="1:20" s="34" customFormat="1" ht="14.25">
      <c r="B39" s="316" t="s">
        <v>65</v>
      </c>
      <c r="C39" s="317"/>
      <c r="D39" s="317"/>
      <c r="E39" s="317"/>
      <c r="F39" s="317"/>
      <c r="G39" s="317"/>
      <c r="H39" s="317"/>
      <c r="I39" s="317"/>
      <c r="J39" s="317"/>
      <c r="K39" s="317"/>
      <c r="L39" s="317"/>
      <c r="M39" s="317"/>
      <c r="N39" s="317"/>
      <c r="O39" s="317"/>
      <c r="P39" s="317"/>
      <c r="Q39" s="317"/>
      <c r="R39" s="317"/>
      <c r="S39" s="318"/>
      <c r="T39" s="58"/>
    </row>
    <row r="40" spans="1:20" s="34" customFormat="1" ht="29.45" customHeight="1" thickBot="1">
      <c r="B40" s="324" t="s">
        <v>1122</v>
      </c>
      <c r="C40" s="325"/>
      <c r="D40" s="325"/>
      <c r="E40" s="325"/>
      <c r="F40" s="325"/>
      <c r="G40" s="325"/>
      <c r="H40" s="325"/>
      <c r="I40" s="325"/>
      <c r="J40" s="325"/>
      <c r="K40" s="325"/>
      <c r="L40" s="325"/>
      <c r="M40" s="325"/>
      <c r="N40" s="325"/>
      <c r="O40" s="325"/>
      <c r="P40" s="325"/>
      <c r="Q40" s="325"/>
      <c r="R40" s="325"/>
      <c r="S40" s="326"/>
      <c r="T40" s="60"/>
    </row>
    <row r="41" spans="1:20" s="2" customFormat="1" ht="23.45" customHeight="1">
      <c r="B41" s="327" t="s">
        <v>13</v>
      </c>
      <c r="C41" s="334" t="s">
        <v>67</v>
      </c>
      <c r="D41" s="329" t="s">
        <v>68</v>
      </c>
      <c r="E41" s="330"/>
      <c r="F41" s="330"/>
      <c r="G41" s="330"/>
      <c r="H41" s="331"/>
      <c r="I41" s="398" t="s">
        <v>81</v>
      </c>
      <c r="J41" s="398" t="s">
        <v>82</v>
      </c>
      <c r="K41" s="312" t="s">
        <v>83</v>
      </c>
      <c r="L41" s="312" t="s">
        <v>69</v>
      </c>
      <c r="M41" s="400" t="s">
        <v>70</v>
      </c>
      <c r="N41" s="345" t="s">
        <v>71</v>
      </c>
      <c r="O41" s="312" t="s">
        <v>72</v>
      </c>
      <c r="P41" s="342" t="s">
        <v>272</v>
      </c>
      <c r="Q41" s="386"/>
      <c r="R41" s="388"/>
      <c r="S41" s="398" t="s">
        <v>74</v>
      </c>
      <c r="T41" s="398" t="s">
        <v>75</v>
      </c>
    </row>
    <row r="42" spans="1:20" s="2" customFormat="1" ht="51" customHeight="1">
      <c r="B42" s="328"/>
      <c r="C42" s="335"/>
      <c r="D42" s="70" t="s">
        <v>76</v>
      </c>
      <c r="E42" s="71" t="s">
        <v>77</v>
      </c>
      <c r="F42" s="71" t="s">
        <v>78</v>
      </c>
      <c r="G42" s="71" t="s">
        <v>79</v>
      </c>
      <c r="H42" s="67" t="s">
        <v>80</v>
      </c>
      <c r="I42" s="340"/>
      <c r="J42" s="340"/>
      <c r="K42" s="312"/>
      <c r="L42" s="312"/>
      <c r="M42" s="400"/>
      <c r="N42" s="386"/>
      <c r="O42" s="340"/>
      <c r="P42" s="65" t="s">
        <v>84</v>
      </c>
      <c r="Q42" s="65" t="s">
        <v>85</v>
      </c>
      <c r="R42" s="65" t="s">
        <v>273</v>
      </c>
      <c r="S42" s="340"/>
      <c r="T42" s="340"/>
    </row>
    <row r="43" spans="1:20" s="34" customFormat="1" ht="121.35" customHeight="1">
      <c r="A43" s="34">
        <v>9</v>
      </c>
      <c r="B43" s="36" t="s">
        <v>1123</v>
      </c>
      <c r="C43" s="36" t="s">
        <v>1124</v>
      </c>
      <c r="D43" s="54" t="s">
        <v>1125</v>
      </c>
      <c r="E43" s="36" t="s">
        <v>1126</v>
      </c>
      <c r="F43" s="37" t="s">
        <v>149</v>
      </c>
      <c r="G43" s="37" t="s">
        <v>92</v>
      </c>
      <c r="H43" s="68" t="s">
        <v>1052</v>
      </c>
      <c r="I43" s="68" t="s">
        <v>1127</v>
      </c>
      <c r="J43" s="68" t="s">
        <v>1128</v>
      </c>
      <c r="K43" s="99" t="s">
        <v>104</v>
      </c>
      <c r="L43" s="36" t="s">
        <v>1129</v>
      </c>
      <c r="M43" s="111">
        <v>2</v>
      </c>
      <c r="N43" s="36" t="s">
        <v>1130</v>
      </c>
      <c r="O43" s="162">
        <v>0</v>
      </c>
      <c r="P43" s="169"/>
      <c r="Q43" s="168">
        <f>522300*6</f>
        <v>3133800</v>
      </c>
      <c r="R43" s="36"/>
      <c r="S43" s="81" t="s">
        <v>206</v>
      </c>
      <c r="T43" s="211" t="s">
        <v>104</v>
      </c>
    </row>
    <row r="44" spans="1:20" s="34" customFormat="1" ht="174" customHeight="1">
      <c r="A44" s="34">
        <v>10</v>
      </c>
      <c r="B44" s="36" t="s">
        <v>1131</v>
      </c>
      <c r="C44" s="119" t="s">
        <v>1132</v>
      </c>
      <c r="D44" s="54" t="s">
        <v>1125</v>
      </c>
      <c r="E44" s="36" t="s">
        <v>1126</v>
      </c>
      <c r="F44" s="37" t="s">
        <v>149</v>
      </c>
      <c r="G44" s="37" t="s">
        <v>92</v>
      </c>
      <c r="H44" s="68" t="s">
        <v>1052</v>
      </c>
      <c r="I44" s="68" t="s">
        <v>1127</v>
      </c>
      <c r="J44" s="37" t="s">
        <v>1133</v>
      </c>
      <c r="K44" s="37" t="s">
        <v>143</v>
      </c>
      <c r="L44" s="36" t="s">
        <v>1129</v>
      </c>
      <c r="M44" s="111">
        <v>2</v>
      </c>
      <c r="N44" s="36" t="s">
        <v>1130</v>
      </c>
      <c r="O44" s="162">
        <v>1</v>
      </c>
      <c r="P44" s="51">
        <f>0.29+1.95</f>
        <v>2.2399999999999998</v>
      </c>
      <c r="Q44" s="51">
        <f>0.29+1.95</f>
        <v>2.2399999999999998</v>
      </c>
      <c r="R44" s="36" t="s">
        <v>1134</v>
      </c>
      <c r="S44" s="81" t="s">
        <v>1135</v>
      </c>
      <c r="T44" s="249" t="s">
        <v>1136</v>
      </c>
    </row>
    <row r="45" spans="1:20" s="34" customFormat="1" ht="90.6" customHeight="1">
      <c r="A45" s="34">
        <v>11</v>
      </c>
      <c r="B45" s="36" t="s">
        <v>1137</v>
      </c>
      <c r="C45" s="36" t="s">
        <v>1138</v>
      </c>
      <c r="D45" s="54" t="s">
        <v>1139</v>
      </c>
      <c r="E45" s="36" t="s">
        <v>1140</v>
      </c>
      <c r="F45" s="37" t="s">
        <v>149</v>
      </c>
      <c r="G45" s="37" t="s">
        <v>92</v>
      </c>
      <c r="H45" s="68" t="s">
        <v>1141</v>
      </c>
      <c r="I45" s="68" t="s">
        <v>1142</v>
      </c>
      <c r="J45" s="99" t="s">
        <v>104</v>
      </c>
      <c r="K45" s="99" t="s">
        <v>104</v>
      </c>
      <c r="L45" s="36" t="s">
        <v>1143</v>
      </c>
      <c r="M45" s="69">
        <v>1</v>
      </c>
      <c r="N45" s="36" t="s">
        <v>1144</v>
      </c>
      <c r="O45" s="162">
        <v>80</v>
      </c>
      <c r="P45" s="169"/>
      <c r="Q45" s="168">
        <f>527875*6</f>
        <v>3167250</v>
      </c>
      <c r="R45" s="36"/>
      <c r="S45" s="81" t="s">
        <v>1135</v>
      </c>
      <c r="T45" s="137" t="s">
        <v>1145</v>
      </c>
    </row>
    <row r="46" spans="1:20" s="34" customFormat="1" ht="90.6" customHeight="1">
      <c r="A46" s="34">
        <v>12</v>
      </c>
      <c r="B46" s="36" t="s">
        <v>1146</v>
      </c>
      <c r="C46" s="119" t="s">
        <v>1147</v>
      </c>
      <c r="D46" s="54" t="s">
        <v>1139</v>
      </c>
      <c r="E46" s="36" t="s">
        <v>1140</v>
      </c>
      <c r="F46" s="37" t="s">
        <v>149</v>
      </c>
      <c r="G46" s="37" t="s">
        <v>92</v>
      </c>
      <c r="H46" s="68" t="s">
        <v>1141</v>
      </c>
      <c r="I46" s="68" t="s">
        <v>1142</v>
      </c>
      <c r="J46" s="68" t="s">
        <v>1148</v>
      </c>
      <c r="K46" s="68" t="s">
        <v>1149</v>
      </c>
      <c r="L46" s="36" t="s">
        <v>1143</v>
      </c>
      <c r="M46" s="69">
        <v>1</v>
      </c>
      <c r="N46" s="36" t="s">
        <v>1144</v>
      </c>
      <c r="O46" s="162"/>
      <c r="P46" s="36" t="s">
        <v>672</v>
      </c>
      <c r="Q46" s="36" t="s">
        <v>672</v>
      </c>
      <c r="R46" s="36" t="s">
        <v>1134</v>
      </c>
      <c r="S46" s="81" t="s">
        <v>1135</v>
      </c>
      <c r="T46" s="217" t="s">
        <v>1150</v>
      </c>
    </row>
    <row r="47" spans="1:20" s="34" customFormat="1" ht="130.35" customHeight="1">
      <c r="A47" s="34">
        <v>13</v>
      </c>
      <c r="B47" s="38" t="s">
        <v>1151</v>
      </c>
      <c r="C47" s="38" t="s">
        <v>1152</v>
      </c>
      <c r="D47" s="232" t="s">
        <v>1153</v>
      </c>
      <c r="E47" s="38" t="s">
        <v>1154</v>
      </c>
      <c r="F47" s="230" t="s">
        <v>149</v>
      </c>
      <c r="G47" s="230" t="s">
        <v>92</v>
      </c>
      <c r="H47" s="250" t="s">
        <v>1155</v>
      </c>
      <c r="I47" s="250" t="s">
        <v>1156</v>
      </c>
      <c r="J47" s="123" t="s">
        <v>104</v>
      </c>
      <c r="K47" s="123" t="s">
        <v>104</v>
      </c>
      <c r="L47" s="38" t="s">
        <v>1157</v>
      </c>
      <c r="M47" s="231">
        <v>1</v>
      </c>
      <c r="N47" s="38" t="s">
        <v>1158</v>
      </c>
      <c r="O47" s="251">
        <v>100</v>
      </c>
      <c r="P47" s="252"/>
      <c r="Q47" s="253">
        <f>702723*6</f>
        <v>4216338</v>
      </c>
      <c r="R47" s="38"/>
      <c r="S47" s="254" t="s">
        <v>1159</v>
      </c>
      <c r="T47" s="255" t="s">
        <v>1160</v>
      </c>
    </row>
    <row r="48" spans="1:20" s="34" customFormat="1" ht="198" customHeight="1">
      <c r="A48" s="34">
        <v>14</v>
      </c>
      <c r="B48" s="36" t="s">
        <v>1161</v>
      </c>
      <c r="C48" s="68" t="s">
        <v>1162</v>
      </c>
      <c r="D48" s="54" t="s">
        <v>1153</v>
      </c>
      <c r="E48" s="36" t="s">
        <v>1154</v>
      </c>
      <c r="F48" s="37" t="s">
        <v>149</v>
      </c>
      <c r="G48" s="37" t="s">
        <v>92</v>
      </c>
      <c r="H48" s="68" t="s">
        <v>1155</v>
      </c>
      <c r="I48" s="68" t="s">
        <v>1156</v>
      </c>
      <c r="J48" s="37" t="s">
        <v>1133</v>
      </c>
      <c r="K48" s="37" t="s">
        <v>143</v>
      </c>
      <c r="L48" s="36" t="s">
        <v>1157</v>
      </c>
      <c r="M48" s="43">
        <v>1</v>
      </c>
      <c r="N48" s="256" t="s">
        <v>1158</v>
      </c>
      <c r="O48" s="256" t="s">
        <v>1163</v>
      </c>
      <c r="P48" s="51">
        <v>28.8</v>
      </c>
      <c r="Q48" s="51">
        <v>14.4</v>
      </c>
      <c r="R48" s="36" t="s">
        <v>1134</v>
      </c>
      <c r="S48" s="81" t="s">
        <v>758</v>
      </c>
      <c r="T48" s="133" t="s">
        <v>1164</v>
      </c>
    </row>
    <row r="49" spans="1:1">
      <c r="A49" s="34"/>
    </row>
  </sheetData>
  <mergeCells count="61">
    <mergeCell ref="P26:R26"/>
    <mergeCell ref="P41:R41"/>
    <mergeCell ref="K26:K27"/>
    <mergeCell ref="B41:B42"/>
    <mergeCell ref="D41:H41"/>
    <mergeCell ref="L41:L42"/>
    <mergeCell ref="B38:S38"/>
    <mergeCell ref="D26:H26"/>
    <mergeCell ref="L26:L27"/>
    <mergeCell ref="S26:S27"/>
    <mergeCell ref="O26:O27"/>
    <mergeCell ref="S41:S42"/>
    <mergeCell ref="B34:S34"/>
    <mergeCell ref="B35:S35"/>
    <mergeCell ref="B36:S36"/>
    <mergeCell ref="B37:S37"/>
    <mergeCell ref="B22:S22"/>
    <mergeCell ref="N11:N12"/>
    <mergeCell ref="O11:O12"/>
    <mergeCell ref="P11:R11"/>
    <mergeCell ref="B19:S19"/>
    <mergeCell ref="B20:S20"/>
    <mergeCell ref="B21:S21"/>
    <mergeCell ref="B23:S23"/>
    <mergeCell ref="B24:S24"/>
    <mergeCell ref="B25:S25"/>
    <mergeCell ref="B26:B27"/>
    <mergeCell ref="B2:S2"/>
    <mergeCell ref="B10:S10"/>
    <mergeCell ref="B11:B12"/>
    <mergeCell ref="D11:H11"/>
    <mergeCell ref="L11:L12"/>
    <mergeCell ref="I11:I12"/>
    <mergeCell ref="J11:J12"/>
    <mergeCell ref="K11:K12"/>
    <mergeCell ref="M11:M12"/>
    <mergeCell ref="B5:S5"/>
    <mergeCell ref="B4:S4"/>
    <mergeCell ref="C11:C12"/>
    <mergeCell ref="T41:T42"/>
    <mergeCell ref="T26:T27"/>
    <mergeCell ref="M26:M27"/>
    <mergeCell ref="C41:C42"/>
    <mergeCell ref="I41:I42"/>
    <mergeCell ref="N26:N27"/>
    <mergeCell ref="B39:S39"/>
    <mergeCell ref="B40:S40"/>
    <mergeCell ref="I26:I27"/>
    <mergeCell ref="C26:C27"/>
    <mergeCell ref="J41:J42"/>
    <mergeCell ref="K41:K42"/>
    <mergeCell ref="M41:M42"/>
    <mergeCell ref="N41:N42"/>
    <mergeCell ref="O41:O42"/>
    <mergeCell ref="J26:J27"/>
    <mergeCell ref="B6:S6"/>
    <mergeCell ref="B7:S7"/>
    <mergeCell ref="B8:S8"/>
    <mergeCell ref="T11:T12"/>
    <mergeCell ref="S11:S12"/>
    <mergeCell ref="B9:S9"/>
  </mergeCells>
  <hyperlinks>
    <hyperlink ref="T14" r:id="rId1" xr:uid="{6ED9E51C-45A9-44C9-A969-42FEC07547CD}"/>
    <hyperlink ref="T15" r:id="rId2" xr:uid="{EA88B916-5DD0-41D6-A33B-95606BC61AD7}"/>
    <hyperlink ref="T16" r:id="rId3" xr:uid="{12DA346B-CE38-484E-9EEB-6FFBA48C1816}"/>
    <hyperlink ref="T28" r:id="rId4" xr:uid="{D6FF150B-5D93-4F98-B739-7B81073B588A}"/>
    <hyperlink ref="T29" r:id="rId5" xr:uid="{9B78D0EF-CBA8-47E0-B019-6AD8D2BDC0FD}"/>
    <hyperlink ref="T30" r:id="rId6" xr:uid="{85A7066F-4637-4AA8-B145-3CE0EF3AC296}"/>
    <hyperlink ref="T31" r:id="rId7" xr:uid="{0DD772E5-59B7-4AA8-B6F1-74398F898B47}"/>
    <hyperlink ref="T45" r:id="rId8" xr:uid="{32CDDA51-6A7B-4FA6-A8AE-5A6B5C030914}"/>
    <hyperlink ref="T47" r:id="rId9" xr:uid="{93E0F5F4-9C9A-4AAE-B132-25C381869238}"/>
    <hyperlink ref="T44" r:id="rId10" xr:uid="{C48ADEAA-6FC6-4E6C-A2DA-535817FAFE8A}"/>
    <hyperlink ref="T48" r:id="rId11" display="https://drive.google.com/drive/u/0/folders/1vqX_zJrRGIuh9nJwGVUCGGSimELK-ljz" xr:uid="{C7DD49BB-9B68-4419-B6D9-C2DF3E3E2CC0}"/>
  </hyperlinks>
  <pageMargins left="0.7" right="0.7" top="0.75" bottom="0.75" header="0.3" footer="0.3"/>
  <pageSetup orientation="portrait"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249977111117893"/>
  </sheetPr>
  <dimension ref="A2:T59"/>
  <sheetViews>
    <sheetView showGridLines="0" zoomScale="120" zoomScaleNormal="120" workbookViewId="0">
      <selection activeCell="C59" sqref="C59"/>
    </sheetView>
  </sheetViews>
  <sheetFormatPr defaultColWidth="8.5703125" defaultRowHeight="15"/>
  <cols>
    <col min="1" max="1" width="3.85546875" customWidth="1"/>
    <col min="2" max="2" width="33.5703125" customWidth="1"/>
    <col min="3" max="3" width="55" customWidth="1"/>
    <col min="4" max="4" width="9.85546875" customWidth="1"/>
    <col min="5" max="5" width="20" customWidth="1"/>
    <col min="6" max="8" width="11.42578125" customWidth="1"/>
    <col min="9" max="9" width="24" customWidth="1"/>
    <col min="10" max="10" width="23.42578125" customWidth="1"/>
    <col min="11" max="11" width="23.85546875" customWidth="1"/>
    <col min="12" max="12" width="24.5703125" customWidth="1"/>
    <col min="13" max="13" width="5.7109375" customWidth="1"/>
    <col min="14" max="14" width="26" customWidth="1"/>
    <col min="15" max="15" width="23.85546875" customWidth="1"/>
    <col min="16" max="17" width="18.42578125" customWidth="1"/>
    <col min="18" max="18" width="21.42578125" customWidth="1"/>
    <col min="19" max="19" width="14.5703125" customWidth="1"/>
    <col min="20" max="20" width="63.7109375" customWidth="1"/>
    <col min="21" max="245" width="11.42578125" customWidth="1"/>
  </cols>
  <sheetData>
    <row r="2" spans="1:20">
      <c r="B2" s="336" t="s">
        <v>1165</v>
      </c>
      <c r="C2" s="336"/>
      <c r="D2" s="336"/>
      <c r="E2" s="336"/>
      <c r="F2" s="336"/>
      <c r="G2" s="336"/>
      <c r="H2" s="336"/>
      <c r="I2" s="336"/>
      <c r="J2" s="336"/>
      <c r="K2" s="336"/>
      <c r="L2" s="336"/>
      <c r="M2" s="336"/>
      <c r="N2" s="336"/>
      <c r="O2" s="336"/>
      <c r="P2" s="336"/>
      <c r="Q2" s="336"/>
      <c r="R2" s="336"/>
      <c r="S2" s="336"/>
      <c r="T2" s="61"/>
    </row>
    <row r="3" spans="1:20" ht="15.75" thickBot="1"/>
    <row r="4" spans="1:20" s="34" customFormat="1" ht="15.75" customHeight="1">
      <c r="B4" s="337" t="s">
        <v>1166</v>
      </c>
      <c r="C4" s="338"/>
      <c r="D4" s="338"/>
      <c r="E4" s="338"/>
      <c r="F4" s="338"/>
      <c r="G4" s="338"/>
      <c r="H4" s="338"/>
      <c r="I4" s="338"/>
      <c r="J4" s="338"/>
      <c r="K4" s="338"/>
      <c r="L4" s="338"/>
      <c r="M4" s="338"/>
      <c r="N4" s="338"/>
      <c r="O4" s="338"/>
      <c r="P4" s="338"/>
      <c r="Q4" s="338"/>
      <c r="R4" s="338"/>
      <c r="S4" s="339"/>
      <c r="T4" s="62"/>
    </row>
    <row r="5" spans="1:20" s="34" customFormat="1" ht="15.75" customHeight="1">
      <c r="B5" s="316" t="s">
        <v>7</v>
      </c>
      <c r="C5" s="317"/>
      <c r="D5" s="317"/>
      <c r="E5" s="317"/>
      <c r="F5" s="317"/>
      <c r="G5" s="317"/>
      <c r="H5" s="317"/>
      <c r="I5" s="317"/>
      <c r="J5" s="317"/>
      <c r="K5" s="317"/>
      <c r="L5" s="317"/>
      <c r="M5" s="317"/>
      <c r="N5" s="317"/>
      <c r="O5" s="317"/>
      <c r="P5" s="317"/>
      <c r="Q5" s="317"/>
      <c r="R5" s="317"/>
      <c r="S5" s="318"/>
      <c r="T5" s="58"/>
    </row>
    <row r="6" spans="1:20" s="34" customFormat="1" ht="15.75" customHeight="1">
      <c r="B6" s="313" t="s">
        <v>1167</v>
      </c>
      <c r="C6" s="314"/>
      <c r="D6" s="314"/>
      <c r="E6" s="314"/>
      <c r="F6" s="314"/>
      <c r="G6" s="314"/>
      <c r="H6" s="314"/>
      <c r="I6" s="314"/>
      <c r="J6" s="314"/>
      <c r="K6" s="314"/>
      <c r="L6" s="314"/>
      <c r="M6" s="314"/>
      <c r="N6" s="314"/>
      <c r="O6" s="314"/>
      <c r="P6" s="314"/>
      <c r="Q6" s="314"/>
      <c r="R6" s="314"/>
      <c r="S6" s="315"/>
      <c r="T6" s="59"/>
    </row>
    <row r="7" spans="1:20" s="34" customFormat="1" ht="15.75" customHeight="1">
      <c r="B7" s="316" t="s">
        <v>9</v>
      </c>
      <c r="C7" s="317"/>
      <c r="D7" s="317"/>
      <c r="E7" s="317"/>
      <c r="F7" s="317"/>
      <c r="G7" s="317"/>
      <c r="H7" s="317"/>
      <c r="I7" s="317"/>
      <c r="J7" s="317"/>
      <c r="K7" s="317"/>
      <c r="L7" s="317"/>
      <c r="M7" s="317"/>
      <c r="N7" s="317"/>
      <c r="O7" s="317"/>
      <c r="P7" s="317"/>
      <c r="Q7" s="317"/>
      <c r="R7" s="317"/>
      <c r="S7" s="318"/>
      <c r="T7" s="58"/>
    </row>
    <row r="8" spans="1:20" s="34" customFormat="1" ht="15" customHeight="1">
      <c r="B8" s="313" t="s">
        <v>1168</v>
      </c>
      <c r="C8" s="314"/>
      <c r="D8" s="314"/>
      <c r="E8" s="314"/>
      <c r="F8" s="314"/>
      <c r="G8" s="314"/>
      <c r="H8" s="314"/>
      <c r="I8" s="314"/>
      <c r="J8" s="314"/>
      <c r="K8" s="314"/>
      <c r="L8" s="314"/>
      <c r="M8" s="314"/>
      <c r="N8" s="314"/>
      <c r="O8" s="314"/>
      <c r="P8" s="314"/>
      <c r="Q8" s="314"/>
      <c r="R8" s="314"/>
      <c r="S8" s="315"/>
      <c r="T8" s="59"/>
    </row>
    <row r="9" spans="1:20" s="34" customFormat="1" ht="15.75" customHeight="1">
      <c r="B9" s="316" t="s">
        <v>65</v>
      </c>
      <c r="C9" s="317"/>
      <c r="D9" s="317"/>
      <c r="E9" s="317"/>
      <c r="F9" s="317"/>
      <c r="G9" s="317"/>
      <c r="H9" s="317"/>
      <c r="I9" s="317"/>
      <c r="J9" s="317"/>
      <c r="K9" s="317"/>
      <c r="L9" s="317"/>
      <c r="M9" s="317"/>
      <c r="N9" s="317"/>
      <c r="O9" s="317"/>
      <c r="P9" s="317"/>
      <c r="Q9" s="317"/>
      <c r="R9" s="317"/>
      <c r="S9" s="318"/>
      <c r="T9" s="58"/>
    </row>
    <row r="10" spans="1:20" s="34" customFormat="1" ht="17.100000000000001" customHeight="1" thickBot="1">
      <c r="B10" s="324" t="s">
        <v>1169</v>
      </c>
      <c r="C10" s="325"/>
      <c r="D10" s="325"/>
      <c r="E10" s="325"/>
      <c r="F10" s="325"/>
      <c r="G10" s="325"/>
      <c r="H10" s="325"/>
      <c r="I10" s="325"/>
      <c r="J10" s="325"/>
      <c r="K10" s="325"/>
      <c r="L10" s="325"/>
      <c r="M10" s="325"/>
      <c r="N10" s="325"/>
      <c r="O10" s="325"/>
      <c r="P10" s="325"/>
      <c r="Q10" s="325"/>
      <c r="R10" s="325"/>
      <c r="S10" s="326"/>
      <c r="T10" s="60"/>
    </row>
    <row r="11" spans="1:20" s="2" customFormat="1" ht="21.6" customHeight="1">
      <c r="B11" s="327" t="s">
        <v>13</v>
      </c>
      <c r="C11" s="334" t="s">
        <v>67</v>
      </c>
      <c r="D11" s="329" t="s">
        <v>68</v>
      </c>
      <c r="E11" s="330"/>
      <c r="F11" s="330"/>
      <c r="G11" s="330"/>
      <c r="H11" s="331"/>
      <c r="I11" s="398" t="s">
        <v>81</v>
      </c>
      <c r="J11" s="398" t="s">
        <v>82</v>
      </c>
      <c r="K11" s="312" t="s">
        <v>83</v>
      </c>
      <c r="L11" s="332" t="s">
        <v>69</v>
      </c>
      <c r="M11" s="407" t="s">
        <v>70</v>
      </c>
      <c r="N11" s="345" t="s">
        <v>71</v>
      </c>
      <c r="O11" s="312" t="s">
        <v>72</v>
      </c>
      <c r="P11" s="359" t="s">
        <v>272</v>
      </c>
      <c r="Q11" s="360"/>
      <c r="R11" s="361"/>
      <c r="S11" s="398" t="s">
        <v>74</v>
      </c>
      <c r="T11" s="398" t="s">
        <v>75</v>
      </c>
    </row>
    <row r="12" spans="1:20" s="2" customFormat="1" ht="57" customHeight="1">
      <c r="B12" s="328"/>
      <c r="C12" s="335"/>
      <c r="D12" s="70" t="s">
        <v>76</v>
      </c>
      <c r="E12" s="71" t="s">
        <v>77</v>
      </c>
      <c r="F12" s="71" t="s">
        <v>78</v>
      </c>
      <c r="G12" s="71" t="s">
        <v>79</v>
      </c>
      <c r="H12" s="67" t="s">
        <v>80</v>
      </c>
      <c r="I12" s="340"/>
      <c r="J12" s="340"/>
      <c r="K12" s="312"/>
      <c r="L12" s="333"/>
      <c r="M12" s="409"/>
      <c r="N12" s="386"/>
      <c r="O12" s="340"/>
      <c r="P12" s="65" t="s">
        <v>84</v>
      </c>
      <c r="Q12" s="65" t="s">
        <v>85</v>
      </c>
      <c r="R12" s="63" t="s">
        <v>855</v>
      </c>
      <c r="S12" s="340"/>
      <c r="T12" s="340"/>
    </row>
    <row r="13" spans="1:20" s="34" customFormat="1" ht="109.35" customHeight="1">
      <c r="A13" s="34">
        <v>1</v>
      </c>
      <c r="B13" s="36" t="s">
        <v>1170</v>
      </c>
      <c r="C13" s="36" t="s">
        <v>1171</v>
      </c>
      <c r="D13" s="54" t="s">
        <v>1172</v>
      </c>
      <c r="E13" s="36" t="s">
        <v>1173</v>
      </c>
      <c r="F13" s="37" t="s">
        <v>553</v>
      </c>
      <c r="G13" s="37" t="s">
        <v>92</v>
      </c>
      <c r="H13" s="68" t="s">
        <v>501</v>
      </c>
      <c r="I13" s="68" t="s">
        <v>1174</v>
      </c>
      <c r="J13" s="68" t="s">
        <v>117</v>
      </c>
      <c r="K13" s="68" t="s">
        <v>117</v>
      </c>
      <c r="L13" s="36" t="s">
        <v>1175</v>
      </c>
      <c r="M13" s="43">
        <v>1</v>
      </c>
      <c r="N13" s="36" t="s">
        <v>1176</v>
      </c>
      <c r="O13" s="51">
        <v>100</v>
      </c>
      <c r="P13" s="142"/>
      <c r="Q13" s="142"/>
      <c r="R13" s="36" t="s">
        <v>1177</v>
      </c>
      <c r="S13" s="81" t="s">
        <v>16</v>
      </c>
      <c r="T13" s="137" t="s">
        <v>1178</v>
      </c>
    </row>
    <row r="14" spans="1:20" s="34" customFormat="1" ht="180" customHeight="1">
      <c r="A14" s="34">
        <v>2</v>
      </c>
      <c r="B14" s="36" t="s">
        <v>1179</v>
      </c>
      <c r="C14" s="36" t="s">
        <v>1180</v>
      </c>
      <c r="D14" s="54" t="s">
        <v>1181</v>
      </c>
      <c r="E14" s="36" t="s">
        <v>1182</v>
      </c>
      <c r="F14" s="37" t="s">
        <v>553</v>
      </c>
      <c r="G14" s="37" t="s">
        <v>92</v>
      </c>
      <c r="H14" s="68" t="s">
        <v>1183</v>
      </c>
      <c r="I14" s="68" t="s">
        <v>1174</v>
      </c>
      <c r="J14" s="98" t="s">
        <v>1184</v>
      </c>
      <c r="K14" s="98" t="s">
        <v>1185</v>
      </c>
      <c r="L14" s="36" t="s">
        <v>1186</v>
      </c>
      <c r="M14" s="43">
        <v>1</v>
      </c>
      <c r="N14" s="36" t="s">
        <v>1176</v>
      </c>
      <c r="O14" s="51">
        <v>100</v>
      </c>
      <c r="P14" s="142">
        <v>0</v>
      </c>
      <c r="Q14" s="142">
        <v>0</v>
      </c>
      <c r="R14" s="36" t="s">
        <v>1187</v>
      </c>
      <c r="S14" s="81" t="s">
        <v>1188</v>
      </c>
      <c r="T14" s="133" t="s">
        <v>1189</v>
      </c>
    </row>
    <row r="15" spans="1:20" s="34" customFormat="1" ht="132.6" customHeight="1">
      <c r="A15" s="34">
        <v>3</v>
      </c>
      <c r="B15" s="36" t="s">
        <v>1190</v>
      </c>
      <c r="C15" s="36" t="s">
        <v>1191</v>
      </c>
      <c r="D15" s="54">
        <v>1</v>
      </c>
      <c r="E15" s="36" t="s">
        <v>1192</v>
      </c>
      <c r="F15" s="37" t="s">
        <v>575</v>
      </c>
      <c r="G15" s="37" t="s">
        <v>92</v>
      </c>
      <c r="H15" s="68" t="s">
        <v>1183</v>
      </c>
      <c r="I15" s="68" t="s">
        <v>1174</v>
      </c>
      <c r="J15" s="37" t="s">
        <v>1193</v>
      </c>
      <c r="K15" s="68" t="s">
        <v>1194</v>
      </c>
      <c r="L15" s="36" t="s">
        <v>1195</v>
      </c>
      <c r="M15" s="45">
        <v>0.38</v>
      </c>
      <c r="N15" s="36" t="s">
        <v>1196</v>
      </c>
      <c r="O15" s="36">
        <v>0</v>
      </c>
      <c r="P15" s="142">
        <v>0</v>
      </c>
      <c r="Q15" s="142">
        <v>0</v>
      </c>
      <c r="R15" s="36"/>
      <c r="S15" s="81" t="s">
        <v>206</v>
      </c>
      <c r="T15" s="56"/>
    </row>
    <row r="16" spans="1:20" s="34" customFormat="1" ht="132.6" customHeight="1">
      <c r="B16" s="36" t="s">
        <v>1197</v>
      </c>
      <c r="C16" s="36" t="s">
        <v>1198</v>
      </c>
      <c r="D16" s="54">
        <v>1</v>
      </c>
      <c r="E16" s="36" t="s">
        <v>1192</v>
      </c>
      <c r="F16" s="37" t="s">
        <v>575</v>
      </c>
      <c r="G16" s="37" t="s">
        <v>92</v>
      </c>
      <c r="H16" s="68" t="s">
        <v>1183</v>
      </c>
      <c r="I16" s="68" t="s">
        <v>1174</v>
      </c>
      <c r="J16" s="68" t="s">
        <v>1199</v>
      </c>
      <c r="K16" s="68" t="s">
        <v>1200</v>
      </c>
      <c r="L16" s="36" t="s">
        <v>1195</v>
      </c>
      <c r="M16" s="45">
        <v>0.38</v>
      </c>
      <c r="N16" s="36" t="s">
        <v>1196</v>
      </c>
      <c r="O16" s="228">
        <v>20</v>
      </c>
      <c r="P16" s="228">
        <v>1</v>
      </c>
      <c r="Q16" s="228">
        <v>1</v>
      </c>
      <c r="R16" s="36" t="s">
        <v>432</v>
      </c>
      <c r="S16" s="81" t="s">
        <v>206</v>
      </c>
      <c r="T16" s="137" t="s">
        <v>1201</v>
      </c>
    </row>
    <row r="17" spans="1:20" s="34" customFormat="1" ht="119.45" customHeight="1">
      <c r="A17" s="34">
        <v>4</v>
      </c>
      <c r="B17" s="38" t="s">
        <v>1202</v>
      </c>
      <c r="C17" s="38" t="s">
        <v>1191</v>
      </c>
      <c r="D17" s="257">
        <v>0.5</v>
      </c>
      <c r="E17" s="38" t="s">
        <v>1203</v>
      </c>
      <c r="F17" s="230" t="s">
        <v>820</v>
      </c>
      <c r="G17" s="230" t="s">
        <v>92</v>
      </c>
      <c r="H17" s="250" t="s">
        <v>501</v>
      </c>
      <c r="I17" s="250" t="s">
        <v>1174</v>
      </c>
      <c r="J17" s="230" t="s">
        <v>1193</v>
      </c>
      <c r="K17" s="250" t="s">
        <v>1194</v>
      </c>
      <c r="L17" s="38" t="s">
        <v>1204</v>
      </c>
      <c r="M17" s="233">
        <v>0.1</v>
      </c>
      <c r="N17" s="38" t="s">
        <v>1205</v>
      </c>
      <c r="O17" s="38">
        <v>0</v>
      </c>
      <c r="P17" s="258">
        <v>0</v>
      </c>
      <c r="Q17" s="258">
        <v>0</v>
      </c>
      <c r="R17" s="38"/>
      <c r="S17" s="254" t="s">
        <v>206</v>
      </c>
      <c r="T17" s="120"/>
    </row>
    <row r="18" spans="1:20" s="34" customFormat="1" ht="119.45" customHeight="1">
      <c r="A18" s="34">
        <v>5</v>
      </c>
      <c r="B18" s="36" t="s">
        <v>1206</v>
      </c>
      <c r="C18" s="36" t="s">
        <v>1207</v>
      </c>
      <c r="D18" s="112">
        <v>0.5</v>
      </c>
      <c r="E18" s="36" t="s">
        <v>1203</v>
      </c>
      <c r="F18" s="37" t="s">
        <v>820</v>
      </c>
      <c r="G18" s="37" t="s">
        <v>92</v>
      </c>
      <c r="H18" s="68" t="s">
        <v>501</v>
      </c>
      <c r="I18" s="68" t="s">
        <v>1174</v>
      </c>
      <c r="J18" s="68" t="s">
        <v>1208</v>
      </c>
      <c r="K18" s="68" t="s">
        <v>1209</v>
      </c>
      <c r="L18" s="36" t="s">
        <v>1204</v>
      </c>
      <c r="M18" s="45">
        <v>0.1</v>
      </c>
      <c r="N18" s="36" t="s">
        <v>1205</v>
      </c>
      <c r="O18" s="229">
        <v>20</v>
      </c>
      <c r="P18" s="228">
        <v>1</v>
      </c>
      <c r="Q18" s="228">
        <v>1</v>
      </c>
      <c r="R18" s="36" t="s">
        <v>432</v>
      </c>
      <c r="S18" s="81" t="s">
        <v>206</v>
      </c>
      <c r="T18" s="137" t="s">
        <v>1210</v>
      </c>
    </row>
    <row r="20" spans="1:20" ht="15.75" thickBot="1"/>
    <row r="21" spans="1:20" s="34" customFormat="1" ht="15.75" customHeight="1">
      <c r="B21" s="337" t="s">
        <v>1211</v>
      </c>
      <c r="C21" s="338"/>
      <c r="D21" s="338"/>
      <c r="E21" s="338"/>
      <c r="F21" s="338"/>
      <c r="G21" s="338"/>
      <c r="H21" s="338"/>
      <c r="I21" s="338"/>
      <c r="J21" s="338"/>
      <c r="K21" s="338"/>
      <c r="L21" s="338"/>
      <c r="M21" s="338"/>
      <c r="N21" s="338"/>
      <c r="O21" s="338"/>
      <c r="P21" s="338"/>
      <c r="Q21" s="338"/>
      <c r="R21" s="338"/>
      <c r="S21" s="339"/>
      <c r="T21" s="62"/>
    </row>
    <row r="22" spans="1:20" s="34" customFormat="1" ht="15.75" customHeight="1">
      <c r="B22" s="316" t="s">
        <v>7</v>
      </c>
      <c r="C22" s="317"/>
      <c r="D22" s="317"/>
      <c r="E22" s="317"/>
      <c r="F22" s="317"/>
      <c r="G22" s="317"/>
      <c r="H22" s="317"/>
      <c r="I22" s="317"/>
      <c r="J22" s="317"/>
      <c r="K22" s="317"/>
      <c r="L22" s="317"/>
      <c r="M22" s="317"/>
      <c r="N22" s="317"/>
      <c r="O22" s="317"/>
      <c r="P22" s="317"/>
      <c r="Q22" s="317"/>
      <c r="R22" s="317"/>
      <c r="S22" s="318"/>
      <c r="T22" s="58"/>
    </row>
    <row r="23" spans="1:20" s="34" customFormat="1" ht="15.75" customHeight="1">
      <c r="B23" s="313" t="s">
        <v>1212</v>
      </c>
      <c r="C23" s="314"/>
      <c r="D23" s="314"/>
      <c r="E23" s="314"/>
      <c r="F23" s="314"/>
      <c r="G23" s="314"/>
      <c r="H23" s="314"/>
      <c r="I23" s="314"/>
      <c r="J23" s="314"/>
      <c r="K23" s="314"/>
      <c r="L23" s="314"/>
      <c r="M23" s="314"/>
      <c r="N23" s="314"/>
      <c r="O23" s="314"/>
      <c r="P23" s="314"/>
      <c r="Q23" s="314"/>
      <c r="R23" s="314"/>
      <c r="S23" s="315"/>
      <c r="T23" s="59"/>
    </row>
    <row r="24" spans="1:20" s="34" customFormat="1" ht="15.75" customHeight="1">
      <c r="B24" s="316" t="s">
        <v>9</v>
      </c>
      <c r="C24" s="317"/>
      <c r="D24" s="317"/>
      <c r="E24" s="317"/>
      <c r="F24" s="317"/>
      <c r="G24" s="317"/>
      <c r="H24" s="317"/>
      <c r="I24" s="317"/>
      <c r="J24" s="317"/>
      <c r="K24" s="317"/>
      <c r="L24" s="317"/>
      <c r="M24" s="317"/>
      <c r="N24" s="317"/>
      <c r="O24" s="317"/>
      <c r="P24" s="317"/>
      <c r="Q24" s="317"/>
      <c r="R24" s="317"/>
      <c r="S24" s="318"/>
      <c r="T24" s="58"/>
    </row>
    <row r="25" spans="1:20" s="34" customFormat="1" ht="15" customHeight="1">
      <c r="B25" s="313" t="s">
        <v>1213</v>
      </c>
      <c r="C25" s="314"/>
      <c r="D25" s="314"/>
      <c r="E25" s="314"/>
      <c r="F25" s="314"/>
      <c r="G25" s="314"/>
      <c r="H25" s="314"/>
      <c r="I25" s="314"/>
      <c r="J25" s="314"/>
      <c r="K25" s="314"/>
      <c r="L25" s="314"/>
      <c r="M25" s="314"/>
      <c r="N25" s="314"/>
      <c r="O25" s="314"/>
      <c r="P25" s="314"/>
      <c r="Q25" s="314"/>
      <c r="R25" s="314"/>
      <c r="S25" s="315"/>
      <c r="T25" s="59"/>
    </row>
    <row r="26" spans="1:20" s="34" customFormat="1" ht="15.75" customHeight="1">
      <c r="B26" s="316" t="s">
        <v>65</v>
      </c>
      <c r="C26" s="317"/>
      <c r="D26" s="317"/>
      <c r="E26" s="317"/>
      <c r="F26" s="317"/>
      <c r="G26" s="317"/>
      <c r="H26" s="317"/>
      <c r="I26" s="317"/>
      <c r="J26" s="317"/>
      <c r="K26" s="317"/>
      <c r="L26" s="317"/>
      <c r="M26" s="317"/>
      <c r="N26" s="317"/>
      <c r="O26" s="317"/>
      <c r="P26" s="317"/>
      <c r="Q26" s="317"/>
      <c r="R26" s="317"/>
      <c r="S26" s="318"/>
      <c r="T26" s="58"/>
    </row>
    <row r="27" spans="1:20" s="34" customFormat="1" thickBot="1">
      <c r="B27" s="324" t="s">
        <v>1214</v>
      </c>
      <c r="C27" s="325"/>
      <c r="D27" s="325"/>
      <c r="E27" s="325"/>
      <c r="F27" s="325"/>
      <c r="G27" s="325"/>
      <c r="H27" s="325"/>
      <c r="I27" s="325"/>
      <c r="J27" s="325"/>
      <c r="K27" s="325"/>
      <c r="L27" s="325"/>
      <c r="M27" s="325"/>
      <c r="N27" s="325"/>
      <c r="O27" s="325"/>
      <c r="P27" s="325"/>
      <c r="Q27" s="325"/>
      <c r="R27" s="325"/>
      <c r="S27" s="326"/>
      <c r="T27" s="60"/>
    </row>
    <row r="28" spans="1:20" s="2" customFormat="1" ht="20.45" customHeight="1">
      <c r="B28" s="327" t="s">
        <v>13</v>
      </c>
      <c r="C28" s="334" t="s">
        <v>67</v>
      </c>
      <c r="D28" s="329" t="s">
        <v>68</v>
      </c>
      <c r="E28" s="330"/>
      <c r="F28" s="330"/>
      <c r="G28" s="330"/>
      <c r="H28" s="331"/>
      <c r="I28" s="398" t="s">
        <v>81</v>
      </c>
      <c r="J28" s="398" t="s">
        <v>82</v>
      </c>
      <c r="K28" s="359" t="s">
        <v>83</v>
      </c>
      <c r="L28" s="312" t="s">
        <v>69</v>
      </c>
      <c r="M28" s="399" t="s">
        <v>70</v>
      </c>
      <c r="N28" s="312" t="s">
        <v>71</v>
      </c>
      <c r="O28" s="312" t="s">
        <v>72</v>
      </c>
      <c r="P28" s="359" t="s">
        <v>272</v>
      </c>
      <c r="Q28" s="360"/>
      <c r="R28" s="361"/>
      <c r="S28" s="398" t="s">
        <v>74</v>
      </c>
      <c r="T28" s="398" t="s">
        <v>75</v>
      </c>
    </row>
    <row r="29" spans="1:20" s="2" customFormat="1" ht="58.35" customHeight="1">
      <c r="B29" s="328"/>
      <c r="C29" s="335"/>
      <c r="D29" s="70" t="s">
        <v>76</v>
      </c>
      <c r="E29" s="71" t="s">
        <v>77</v>
      </c>
      <c r="F29" s="71" t="s">
        <v>78</v>
      </c>
      <c r="G29" s="71" t="s">
        <v>79</v>
      </c>
      <c r="H29" s="67" t="s">
        <v>80</v>
      </c>
      <c r="I29" s="340"/>
      <c r="J29" s="340"/>
      <c r="K29" s="406"/>
      <c r="L29" s="312"/>
      <c r="M29" s="399"/>
      <c r="N29" s="312"/>
      <c r="O29" s="340"/>
      <c r="P29" s="65" t="s">
        <v>84</v>
      </c>
      <c r="Q29" s="65" t="s">
        <v>85</v>
      </c>
      <c r="R29" s="65" t="s">
        <v>273</v>
      </c>
      <c r="S29" s="340"/>
      <c r="T29" s="340"/>
    </row>
    <row r="30" spans="1:20" s="34" customFormat="1" ht="79.900000000000006" customHeight="1">
      <c r="A30" s="34">
        <v>5</v>
      </c>
      <c r="B30" s="36" t="s">
        <v>1215</v>
      </c>
      <c r="C30" s="36" t="s">
        <v>1216</v>
      </c>
      <c r="D30" s="54">
        <v>1</v>
      </c>
      <c r="E30" s="36" t="s">
        <v>1217</v>
      </c>
      <c r="F30" s="37" t="s">
        <v>553</v>
      </c>
      <c r="G30" s="37" t="s">
        <v>92</v>
      </c>
      <c r="H30" s="68" t="s">
        <v>501</v>
      </c>
      <c r="I30" s="68" t="s">
        <v>1218</v>
      </c>
      <c r="J30" s="68" t="s">
        <v>1219</v>
      </c>
      <c r="K30" s="68" t="s">
        <v>1220</v>
      </c>
      <c r="L30" s="36" t="s">
        <v>1221</v>
      </c>
      <c r="M30" s="114">
        <v>1</v>
      </c>
      <c r="N30" s="36" t="s">
        <v>1222</v>
      </c>
      <c r="O30" s="51">
        <v>0</v>
      </c>
      <c r="P30" s="222">
        <v>0</v>
      </c>
      <c r="Q30" s="222">
        <v>0</v>
      </c>
      <c r="R30" s="36" t="s">
        <v>1223</v>
      </c>
      <c r="S30" s="81" t="s">
        <v>1224</v>
      </c>
      <c r="T30" s="137" t="s">
        <v>1225</v>
      </c>
    </row>
    <row r="31" spans="1:20" s="34" customFormat="1" ht="238.5" customHeight="1">
      <c r="A31" s="34">
        <v>6</v>
      </c>
      <c r="B31" s="36" t="s">
        <v>1226</v>
      </c>
      <c r="C31" s="91" t="s">
        <v>1227</v>
      </c>
      <c r="D31" s="54" t="s">
        <v>1228</v>
      </c>
      <c r="E31" s="36" t="s">
        <v>1229</v>
      </c>
      <c r="F31" s="37" t="s">
        <v>500</v>
      </c>
      <c r="G31" s="37" t="s">
        <v>92</v>
      </c>
      <c r="H31" s="68" t="s">
        <v>501</v>
      </c>
      <c r="I31" s="68" t="s">
        <v>1218</v>
      </c>
      <c r="J31" s="98" t="s">
        <v>117</v>
      </c>
      <c r="K31" s="98" t="s">
        <v>117</v>
      </c>
      <c r="L31" s="98" t="s">
        <v>1230</v>
      </c>
      <c r="M31" s="115" t="s">
        <v>1231</v>
      </c>
      <c r="N31" s="102" t="s">
        <v>1232</v>
      </c>
      <c r="O31" s="259">
        <v>0.44</v>
      </c>
      <c r="P31" s="222">
        <f>881740000/2</f>
        <v>440870000</v>
      </c>
      <c r="Q31" s="222">
        <f>881740000/2</f>
        <v>440870000</v>
      </c>
      <c r="R31" s="98" t="s">
        <v>1233</v>
      </c>
      <c r="S31" s="81" t="s">
        <v>758</v>
      </c>
      <c r="T31" s="137" t="s">
        <v>1234</v>
      </c>
    </row>
    <row r="32" spans="1:20" s="34" customFormat="1" ht="88.35" customHeight="1">
      <c r="A32" s="34">
        <v>7</v>
      </c>
      <c r="B32" s="36" t="s">
        <v>1235</v>
      </c>
      <c r="C32" s="36" t="s">
        <v>1236</v>
      </c>
      <c r="D32" s="54" t="s">
        <v>1228</v>
      </c>
      <c r="E32" s="36" t="s">
        <v>1237</v>
      </c>
      <c r="F32" s="37" t="s">
        <v>500</v>
      </c>
      <c r="G32" s="37" t="s">
        <v>92</v>
      </c>
      <c r="H32" s="68" t="s">
        <v>501</v>
      </c>
      <c r="I32" s="68" t="s">
        <v>1218</v>
      </c>
      <c r="J32" s="98" t="s">
        <v>117</v>
      </c>
      <c r="K32" s="98" t="s">
        <v>117</v>
      </c>
      <c r="L32" s="98" t="s">
        <v>1238</v>
      </c>
      <c r="M32" s="115" t="s">
        <v>1231</v>
      </c>
      <c r="N32" s="102" t="s">
        <v>1232</v>
      </c>
      <c r="O32" s="51">
        <v>0</v>
      </c>
      <c r="P32" s="98" t="s">
        <v>117</v>
      </c>
      <c r="Q32" s="98" t="s">
        <v>117</v>
      </c>
      <c r="R32" s="98" t="s">
        <v>117</v>
      </c>
      <c r="S32" s="81" t="s">
        <v>758</v>
      </c>
      <c r="T32" s="211" t="s">
        <v>143</v>
      </c>
    </row>
    <row r="33" spans="1:20" ht="15.75" thickBot="1"/>
    <row r="34" spans="1:20" s="34" customFormat="1" ht="15.75" customHeight="1">
      <c r="B34" s="337" t="s">
        <v>1239</v>
      </c>
      <c r="C34" s="338"/>
      <c r="D34" s="338"/>
      <c r="E34" s="338"/>
      <c r="F34" s="338"/>
      <c r="G34" s="338"/>
      <c r="H34" s="338"/>
      <c r="I34" s="338"/>
      <c r="J34" s="338"/>
      <c r="K34" s="338"/>
      <c r="L34" s="338"/>
      <c r="M34" s="338"/>
      <c r="N34" s="338"/>
      <c r="O34" s="338"/>
      <c r="P34" s="338"/>
      <c r="Q34" s="338"/>
      <c r="R34" s="338"/>
      <c r="S34" s="339"/>
      <c r="T34" s="62"/>
    </row>
    <row r="35" spans="1:20" s="34" customFormat="1" ht="15.75" customHeight="1">
      <c r="B35" s="316" t="s">
        <v>7</v>
      </c>
      <c r="C35" s="317"/>
      <c r="D35" s="317"/>
      <c r="E35" s="317"/>
      <c r="F35" s="317"/>
      <c r="G35" s="317"/>
      <c r="H35" s="317"/>
      <c r="I35" s="317"/>
      <c r="J35" s="317"/>
      <c r="K35" s="317"/>
      <c r="L35" s="317"/>
      <c r="M35" s="317"/>
      <c r="N35" s="317"/>
      <c r="O35" s="317"/>
      <c r="P35" s="317"/>
      <c r="Q35" s="317"/>
      <c r="R35" s="317"/>
      <c r="S35" s="318"/>
      <c r="T35" s="58"/>
    </row>
    <row r="36" spans="1:20" s="34" customFormat="1" ht="15.75" customHeight="1">
      <c r="B36" s="313" t="s">
        <v>1240</v>
      </c>
      <c r="C36" s="314"/>
      <c r="D36" s="314"/>
      <c r="E36" s="314"/>
      <c r="F36" s="314"/>
      <c r="G36" s="314"/>
      <c r="H36" s="314"/>
      <c r="I36" s="314"/>
      <c r="J36" s="314"/>
      <c r="K36" s="314"/>
      <c r="L36" s="314"/>
      <c r="M36" s="314"/>
      <c r="N36" s="314"/>
      <c r="O36" s="314"/>
      <c r="P36" s="314"/>
      <c r="Q36" s="314"/>
      <c r="R36" s="314"/>
      <c r="S36" s="315"/>
      <c r="T36" s="59"/>
    </row>
    <row r="37" spans="1:20" s="34" customFormat="1" ht="15.75" customHeight="1">
      <c r="B37" s="316" t="s">
        <v>9</v>
      </c>
      <c r="C37" s="317"/>
      <c r="D37" s="317"/>
      <c r="E37" s="317"/>
      <c r="F37" s="317"/>
      <c r="G37" s="317"/>
      <c r="H37" s="317"/>
      <c r="I37" s="317"/>
      <c r="J37" s="317"/>
      <c r="K37" s="317"/>
      <c r="L37" s="317"/>
      <c r="M37" s="317"/>
      <c r="N37" s="317"/>
      <c r="O37" s="317"/>
      <c r="P37" s="317"/>
      <c r="Q37" s="317"/>
      <c r="R37" s="317"/>
      <c r="S37" s="318"/>
      <c r="T37" s="58"/>
    </row>
    <row r="38" spans="1:20" s="34" customFormat="1" ht="15" customHeight="1">
      <c r="B38" s="313" t="s">
        <v>1241</v>
      </c>
      <c r="C38" s="314"/>
      <c r="D38" s="314"/>
      <c r="E38" s="314"/>
      <c r="F38" s="314"/>
      <c r="G38" s="314"/>
      <c r="H38" s="314"/>
      <c r="I38" s="314"/>
      <c r="J38" s="314"/>
      <c r="K38" s="314"/>
      <c r="L38" s="314"/>
      <c r="M38" s="314"/>
      <c r="N38" s="314"/>
      <c r="O38" s="314"/>
      <c r="P38" s="314"/>
      <c r="Q38" s="314"/>
      <c r="R38" s="314"/>
      <c r="S38" s="315"/>
      <c r="T38" s="59"/>
    </row>
    <row r="39" spans="1:20" s="34" customFormat="1" ht="15.75" customHeight="1">
      <c r="B39" s="316" t="s">
        <v>65</v>
      </c>
      <c r="C39" s="317"/>
      <c r="D39" s="317"/>
      <c r="E39" s="317"/>
      <c r="F39" s="317"/>
      <c r="G39" s="317"/>
      <c r="H39" s="317"/>
      <c r="I39" s="317"/>
      <c r="J39" s="317"/>
      <c r="K39" s="317"/>
      <c r="L39" s="317"/>
      <c r="M39" s="317"/>
      <c r="N39" s="317"/>
      <c r="O39" s="317"/>
      <c r="P39" s="317"/>
      <c r="Q39" s="317"/>
      <c r="R39" s="317"/>
      <c r="S39" s="318"/>
      <c r="T39" s="58"/>
    </row>
    <row r="40" spans="1:20" s="34" customFormat="1" ht="14.45" customHeight="1" thickBot="1">
      <c r="B40" s="324" t="s">
        <v>1242</v>
      </c>
      <c r="C40" s="325"/>
      <c r="D40" s="325"/>
      <c r="E40" s="325"/>
      <c r="F40" s="325"/>
      <c r="G40" s="325"/>
      <c r="H40" s="325"/>
      <c r="I40" s="325"/>
      <c r="J40" s="325"/>
      <c r="K40" s="325"/>
      <c r="L40" s="325"/>
      <c r="M40" s="325"/>
      <c r="N40" s="325"/>
      <c r="O40" s="325"/>
      <c r="P40" s="325"/>
      <c r="Q40" s="325"/>
      <c r="R40" s="325"/>
      <c r="S40" s="326"/>
      <c r="T40" s="60"/>
    </row>
    <row r="41" spans="1:20" s="2" customFormat="1" ht="20.45" customHeight="1">
      <c r="B41" s="327" t="s">
        <v>13</v>
      </c>
      <c r="C41" s="334" t="s">
        <v>67</v>
      </c>
      <c r="D41" s="329" t="s">
        <v>68</v>
      </c>
      <c r="E41" s="330"/>
      <c r="F41" s="330"/>
      <c r="G41" s="330"/>
      <c r="H41" s="331"/>
      <c r="I41" s="398" t="s">
        <v>81</v>
      </c>
      <c r="J41" s="398" t="s">
        <v>82</v>
      </c>
      <c r="K41" s="359" t="s">
        <v>83</v>
      </c>
      <c r="L41" s="312" t="s">
        <v>69</v>
      </c>
      <c r="M41" s="399" t="s">
        <v>70</v>
      </c>
      <c r="N41" s="312" t="s">
        <v>71</v>
      </c>
      <c r="O41" s="312" t="s">
        <v>72</v>
      </c>
      <c r="P41" s="359" t="s">
        <v>272</v>
      </c>
      <c r="Q41" s="360"/>
      <c r="R41" s="361"/>
      <c r="S41" s="398" t="s">
        <v>74</v>
      </c>
      <c r="T41" s="398" t="s">
        <v>75</v>
      </c>
    </row>
    <row r="42" spans="1:20" s="2" customFormat="1" ht="58.35" customHeight="1">
      <c r="B42" s="328"/>
      <c r="C42" s="335"/>
      <c r="D42" s="70" t="s">
        <v>76</v>
      </c>
      <c r="E42" s="71" t="s">
        <v>77</v>
      </c>
      <c r="F42" s="71" t="s">
        <v>78</v>
      </c>
      <c r="G42" s="71" t="s">
        <v>79</v>
      </c>
      <c r="H42" s="67" t="s">
        <v>80</v>
      </c>
      <c r="I42" s="340"/>
      <c r="J42" s="340"/>
      <c r="K42" s="406"/>
      <c r="L42" s="312"/>
      <c r="M42" s="399"/>
      <c r="N42" s="312"/>
      <c r="O42" s="340"/>
      <c r="P42" s="65" t="s">
        <v>84</v>
      </c>
      <c r="Q42" s="65" t="s">
        <v>85</v>
      </c>
      <c r="R42" s="65" t="s">
        <v>273</v>
      </c>
      <c r="S42" s="340"/>
      <c r="T42" s="340"/>
    </row>
    <row r="43" spans="1:20" s="34" customFormat="1" ht="332.25" customHeight="1">
      <c r="A43" s="34">
        <v>8</v>
      </c>
      <c r="B43" s="36" t="s">
        <v>1243</v>
      </c>
      <c r="C43" s="36" t="s">
        <v>1244</v>
      </c>
      <c r="D43" s="102" t="s">
        <v>1228</v>
      </c>
      <c r="E43" s="98" t="s">
        <v>1245</v>
      </c>
      <c r="F43" s="99" t="s">
        <v>500</v>
      </c>
      <c r="G43" s="99" t="s">
        <v>92</v>
      </c>
      <c r="H43" s="98" t="s">
        <v>501</v>
      </c>
      <c r="I43" s="98" t="s">
        <v>1174</v>
      </c>
      <c r="J43" s="99" t="s">
        <v>117</v>
      </c>
      <c r="K43" s="99" t="s">
        <v>117</v>
      </c>
      <c r="L43" s="36" t="s">
        <v>1246</v>
      </c>
      <c r="M43" s="115" t="s">
        <v>1231</v>
      </c>
      <c r="N43" s="36" t="s">
        <v>1232</v>
      </c>
      <c r="O43" s="259">
        <v>0.37</v>
      </c>
      <c r="P43" s="222">
        <v>464970000</v>
      </c>
      <c r="Q43" s="222">
        <v>464970000</v>
      </c>
      <c r="R43" s="98" t="s">
        <v>1247</v>
      </c>
      <c r="S43" s="81" t="s">
        <v>1224</v>
      </c>
      <c r="T43" s="137" t="s">
        <v>1234</v>
      </c>
    </row>
    <row r="44" spans="1:20" ht="15.75" thickBot="1"/>
    <row r="45" spans="1:20" s="34" customFormat="1" ht="15.75" customHeight="1">
      <c r="B45" s="337" t="s">
        <v>1248</v>
      </c>
      <c r="C45" s="338"/>
      <c r="D45" s="338"/>
      <c r="E45" s="338"/>
      <c r="F45" s="338"/>
      <c r="G45" s="338"/>
      <c r="H45" s="338"/>
      <c r="I45" s="338"/>
      <c r="J45" s="338"/>
      <c r="K45" s="338"/>
      <c r="L45" s="338"/>
      <c r="M45" s="338"/>
      <c r="N45" s="338"/>
      <c r="O45" s="338"/>
      <c r="P45" s="338"/>
      <c r="Q45" s="338"/>
      <c r="R45" s="338"/>
      <c r="S45" s="339"/>
      <c r="T45" s="62"/>
    </row>
    <row r="46" spans="1:20" s="34" customFormat="1" ht="15.75" customHeight="1">
      <c r="B46" s="316" t="s">
        <v>7</v>
      </c>
      <c r="C46" s="317"/>
      <c r="D46" s="317"/>
      <c r="E46" s="317"/>
      <c r="F46" s="317"/>
      <c r="G46" s="317"/>
      <c r="H46" s="317"/>
      <c r="I46" s="317"/>
      <c r="J46" s="317"/>
      <c r="K46" s="317"/>
      <c r="L46" s="317"/>
      <c r="M46" s="317"/>
      <c r="N46" s="317"/>
      <c r="O46" s="317"/>
      <c r="P46" s="317"/>
      <c r="Q46" s="317"/>
      <c r="R46" s="317"/>
      <c r="S46" s="318"/>
      <c r="T46" s="58"/>
    </row>
    <row r="47" spans="1:20" s="34" customFormat="1" ht="15.75" customHeight="1">
      <c r="B47" s="313" t="s">
        <v>1249</v>
      </c>
      <c r="C47" s="314"/>
      <c r="D47" s="314"/>
      <c r="E47" s="314"/>
      <c r="F47" s="314"/>
      <c r="G47" s="314"/>
      <c r="H47" s="314"/>
      <c r="I47" s="314"/>
      <c r="J47" s="314"/>
      <c r="K47" s="314"/>
      <c r="L47" s="314"/>
      <c r="M47" s="314"/>
      <c r="N47" s="314"/>
      <c r="O47" s="314"/>
      <c r="P47" s="314"/>
      <c r="Q47" s="314"/>
      <c r="R47" s="314"/>
      <c r="S47" s="315"/>
      <c r="T47" s="59"/>
    </row>
    <row r="48" spans="1:20" s="34" customFormat="1" ht="15.75" customHeight="1">
      <c r="B48" s="316" t="s">
        <v>9</v>
      </c>
      <c r="C48" s="317"/>
      <c r="D48" s="317"/>
      <c r="E48" s="317"/>
      <c r="F48" s="317"/>
      <c r="G48" s="317"/>
      <c r="H48" s="317"/>
      <c r="I48" s="317"/>
      <c r="J48" s="317"/>
      <c r="K48" s="317"/>
      <c r="L48" s="317"/>
      <c r="M48" s="317"/>
      <c r="N48" s="317"/>
      <c r="O48" s="317"/>
      <c r="P48" s="317"/>
      <c r="Q48" s="317"/>
      <c r="R48" s="317"/>
      <c r="S48" s="318"/>
      <c r="T48" s="58"/>
    </row>
    <row r="49" spans="1:20" s="34" customFormat="1" ht="15" customHeight="1">
      <c r="B49" s="313" t="s">
        <v>1250</v>
      </c>
      <c r="C49" s="314"/>
      <c r="D49" s="314"/>
      <c r="E49" s="314"/>
      <c r="F49" s="314"/>
      <c r="G49" s="314"/>
      <c r="H49" s="314"/>
      <c r="I49" s="314"/>
      <c r="J49" s="314"/>
      <c r="K49" s="314"/>
      <c r="L49" s="314"/>
      <c r="M49" s="314"/>
      <c r="N49" s="314"/>
      <c r="O49" s="314"/>
      <c r="P49" s="314"/>
      <c r="Q49" s="314"/>
      <c r="R49" s="314"/>
      <c r="S49" s="315"/>
      <c r="T49" s="59"/>
    </row>
    <row r="50" spans="1:20" s="34" customFormat="1" ht="15.75" customHeight="1">
      <c r="B50" s="316" t="s">
        <v>65</v>
      </c>
      <c r="C50" s="317"/>
      <c r="D50" s="317"/>
      <c r="E50" s="317"/>
      <c r="F50" s="317"/>
      <c r="G50" s="317"/>
      <c r="H50" s="317"/>
      <c r="I50" s="317"/>
      <c r="J50" s="317"/>
      <c r="K50" s="317"/>
      <c r="L50" s="317"/>
      <c r="M50" s="317"/>
      <c r="N50" s="317"/>
      <c r="O50" s="317"/>
      <c r="P50" s="317"/>
      <c r="Q50" s="317"/>
      <c r="R50" s="317"/>
      <c r="S50" s="318"/>
      <c r="T50" s="58"/>
    </row>
    <row r="51" spans="1:20" s="34" customFormat="1" ht="18" customHeight="1" thickBot="1">
      <c r="B51" s="324" t="s">
        <v>1251</v>
      </c>
      <c r="C51" s="325"/>
      <c r="D51" s="325"/>
      <c r="E51" s="325"/>
      <c r="F51" s="325"/>
      <c r="G51" s="325"/>
      <c r="H51" s="325"/>
      <c r="I51" s="325"/>
      <c r="J51" s="325"/>
      <c r="K51" s="325"/>
      <c r="L51" s="325"/>
      <c r="M51" s="325"/>
      <c r="N51" s="325"/>
      <c r="O51" s="325"/>
      <c r="P51" s="325"/>
      <c r="Q51" s="325"/>
      <c r="R51" s="325"/>
      <c r="S51" s="326"/>
      <c r="T51" s="60"/>
    </row>
    <row r="52" spans="1:20" s="2" customFormat="1" ht="20.45" customHeight="1">
      <c r="B52" s="327" t="s">
        <v>13</v>
      </c>
      <c r="C52" s="334" t="s">
        <v>67</v>
      </c>
      <c r="D52" s="329" t="s">
        <v>68</v>
      </c>
      <c r="E52" s="330"/>
      <c r="F52" s="330"/>
      <c r="G52" s="330"/>
      <c r="H52" s="331"/>
      <c r="I52" s="398" t="s">
        <v>81</v>
      </c>
      <c r="J52" s="398" t="s">
        <v>82</v>
      </c>
      <c r="K52" s="312" t="s">
        <v>83</v>
      </c>
      <c r="L52" s="332" t="s">
        <v>69</v>
      </c>
      <c r="M52" s="407" t="s">
        <v>70</v>
      </c>
      <c r="N52" s="345" t="s">
        <v>71</v>
      </c>
      <c r="O52" s="312" t="s">
        <v>72</v>
      </c>
      <c r="P52" s="359" t="s">
        <v>272</v>
      </c>
      <c r="Q52" s="360"/>
      <c r="R52" s="361"/>
      <c r="S52" s="398" t="s">
        <v>74</v>
      </c>
      <c r="T52" s="398" t="s">
        <v>75</v>
      </c>
    </row>
    <row r="53" spans="1:20" s="2" customFormat="1" ht="45" customHeight="1">
      <c r="B53" s="328"/>
      <c r="C53" s="335"/>
      <c r="D53" s="70" t="s">
        <v>76</v>
      </c>
      <c r="E53" s="71" t="s">
        <v>77</v>
      </c>
      <c r="F53" s="71" t="s">
        <v>78</v>
      </c>
      <c r="G53" s="71" t="s">
        <v>79</v>
      </c>
      <c r="H53" s="67" t="s">
        <v>80</v>
      </c>
      <c r="I53" s="340"/>
      <c r="J53" s="340"/>
      <c r="K53" s="340"/>
      <c r="L53" s="333"/>
      <c r="M53" s="408"/>
      <c r="N53" s="346"/>
      <c r="O53" s="340"/>
      <c r="P53" s="65" t="s">
        <v>84</v>
      </c>
      <c r="Q53" s="65" t="s">
        <v>85</v>
      </c>
      <c r="R53" s="65" t="s">
        <v>273</v>
      </c>
      <c r="S53" s="340"/>
      <c r="T53" s="340"/>
    </row>
    <row r="54" spans="1:20" s="2" customFormat="1" ht="110.45" customHeight="1">
      <c r="A54" s="2">
        <v>9</v>
      </c>
      <c r="B54" s="36" t="s">
        <v>1252</v>
      </c>
      <c r="C54" s="36" t="s">
        <v>1191</v>
      </c>
      <c r="D54" s="54" t="s">
        <v>1253</v>
      </c>
      <c r="E54" s="36" t="s">
        <v>1254</v>
      </c>
      <c r="F54" s="37" t="s">
        <v>694</v>
      </c>
      <c r="G54" s="37" t="s">
        <v>92</v>
      </c>
      <c r="H54" s="68" t="s">
        <v>501</v>
      </c>
      <c r="I54" s="68" t="s">
        <v>1174</v>
      </c>
      <c r="J54" s="37" t="s">
        <v>1193</v>
      </c>
      <c r="K54" s="68" t="s">
        <v>1194</v>
      </c>
      <c r="L54" s="36" t="s">
        <v>1255</v>
      </c>
      <c r="M54" s="117"/>
      <c r="N54" s="36" t="s">
        <v>1256</v>
      </c>
      <c r="O54" s="101">
        <v>0</v>
      </c>
      <c r="P54" s="142">
        <v>0</v>
      </c>
      <c r="Q54" s="142">
        <v>0</v>
      </c>
      <c r="R54" s="101"/>
      <c r="S54" s="109" t="s">
        <v>16</v>
      </c>
      <c r="T54" s="101"/>
    </row>
    <row r="55" spans="1:20" s="2" customFormat="1" ht="98.1" customHeight="1">
      <c r="A55" s="2">
        <v>10</v>
      </c>
      <c r="B55" s="36" t="s">
        <v>1257</v>
      </c>
      <c r="C55" s="36" t="s">
        <v>1258</v>
      </c>
      <c r="D55" s="54" t="s">
        <v>602</v>
      </c>
      <c r="E55" s="36" t="s">
        <v>1259</v>
      </c>
      <c r="F55" s="37" t="s">
        <v>553</v>
      </c>
      <c r="G55" s="37" t="s">
        <v>92</v>
      </c>
      <c r="H55" s="68" t="s">
        <v>1260</v>
      </c>
      <c r="I55" s="68" t="s">
        <v>1174</v>
      </c>
      <c r="J55" s="37" t="s">
        <v>1261</v>
      </c>
      <c r="K55" s="68" t="s">
        <v>1262</v>
      </c>
      <c r="L55" s="36" t="s">
        <v>1263</v>
      </c>
      <c r="M55" s="114">
        <v>1</v>
      </c>
      <c r="N55" s="36" t="s">
        <v>1264</v>
      </c>
      <c r="O55" s="260">
        <v>0</v>
      </c>
      <c r="P55" s="261">
        <v>0</v>
      </c>
      <c r="Q55" s="261">
        <v>0</v>
      </c>
      <c r="R55" s="260" t="s">
        <v>757</v>
      </c>
      <c r="S55" s="212" t="s">
        <v>206</v>
      </c>
      <c r="T55" s="211" t="s">
        <v>143</v>
      </c>
    </row>
    <row r="56" spans="1:20" s="34" customFormat="1" ht="123.6" customHeight="1">
      <c r="A56" s="34">
        <v>11</v>
      </c>
      <c r="B56" s="36" t="s">
        <v>1265</v>
      </c>
      <c r="C56" s="36" t="s">
        <v>1191</v>
      </c>
      <c r="D56" s="54" t="s">
        <v>602</v>
      </c>
      <c r="E56" s="36" t="s">
        <v>1259</v>
      </c>
      <c r="F56" s="37" t="s">
        <v>553</v>
      </c>
      <c r="G56" s="37" t="s">
        <v>92</v>
      </c>
      <c r="H56" s="68" t="s">
        <v>1260</v>
      </c>
      <c r="I56" s="68" t="s">
        <v>1174</v>
      </c>
      <c r="J56" s="37" t="s">
        <v>1193</v>
      </c>
      <c r="K56" s="68" t="s">
        <v>1194</v>
      </c>
      <c r="L56" s="36" t="s">
        <v>1263</v>
      </c>
      <c r="M56" s="114">
        <v>1</v>
      </c>
      <c r="N56" s="36" t="s">
        <v>1264</v>
      </c>
      <c r="O56" s="36"/>
      <c r="P56" s="142">
        <v>0</v>
      </c>
      <c r="Q56" s="142">
        <v>0</v>
      </c>
      <c r="R56" s="36"/>
      <c r="S56" s="212" t="s">
        <v>206</v>
      </c>
      <c r="T56" s="56"/>
    </row>
    <row r="57" spans="1:20" s="34" customFormat="1" ht="123" customHeight="1">
      <c r="A57" s="34">
        <v>12</v>
      </c>
      <c r="B57" s="36" t="s">
        <v>1266</v>
      </c>
      <c r="C57" s="36" t="s">
        <v>1191</v>
      </c>
      <c r="D57" s="54" t="s">
        <v>1253</v>
      </c>
      <c r="E57" s="36" t="s">
        <v>1267</v>
      </c>
      <c r="F57" s="37" t="s">
        <v>553</v>
      </c>
      <c r="G57" s="37" t="s">
        <v>92</v>
      </c>
      <c r="H57" s="68" t="s">
        <v>1260</v>
      </c>
      <c r="I57" s="68" t="s">
        <v>1174</v>
      </c>
      <c r="J57" s="37" t="s">
        <v>1193</v>
      </c>
      <c r="K57" s="68" t="s">
        <v>1194</v>
      </c>
      <c r="L57" s="36" t="s">
        <v>1268</v>
      </c>
      <c r="M57" s="114">
        <v>1</v>
      </c>
      <c r="N57" s="36" t="s">
        <v>1269</v>
      </c>
      <c r="O57" s="36"/>
      <c r="P57" s="142">
        <v>0</v>
      </c>
      <c r="Q57" s="142">
        <v>0</v>
      </c>
      <c r="R57" s="36"/>
      <c r="S57" s="216" t="s">
        <v>1270</v>
      </c>
      <c r="T57" s="56"/>
    </row>
    <row r="58" spans="1:20" s="34" customFormat="1" ht="152.1" customHeight="1">
      <c r="A58" s="34">
        <v>13</v>
      </c>
      <c r="B58" s="36" t="s">
        <v>1271</v>
      </c>
      <c r="C58" s="36" t="s">
        <v>1191</v>
      </c>
      <c r="D58" s="54" t="s">
        <v>602</v>
      </c>
      <c r="E58" s="36" t="s">
        <v>1272</v>
      </c>
      <c r="F58" s="37" t="s">
        <v>553</v>
      </c>
      <c r="G58" s="37" t="s">
        <v>92</v>
      </c>
      <c r="H58" s="68" t="s">
        <v>1260</v>
      </c>
      <c r="I58" s="99" t="s">
        <v>640</v>
      </c>
      <c r="J58" s="37" t="s">
        <v>1193</v>
      </c>
      <c r="K58" s="68" t="s">
        <v>1194</v>
      </c>
      <c r="L58" s="36" t="s">
        <v>1273</v>
      </c>
      <c r="M58" s="114">
        <v>1</v>
      </c>
      <c r="N58" s="36" t="s">
        <v>1264</v>
      </c>
      <c r="O58" s="36"/>
      <c r="P58" s="142">
        <v>0</v>
      </c>
      <c r="Q58" s="142">
        <v>0</v>
      </c>
      <c r="R58" s="36"/>
      <c r="S58" s="216" t="s">
        <v>1270</v>
      </c>
      <c r="T58" s="56"/>
    </row>
    <row r="59" spans="1:20" ht="111" customHeight="1">
      <c r="A59" s="34">
        <v>14</v>
      </c>
      <c r="B59" s="162" t="s">
        <v>1274</v>
      </c>
      <c r="C59" s="36" t="s">
        <v>1191</v>
      </c>
      <c r="D59" s="106" t="s">
        <v>276</v>
      </c>
      <c r="E59" s="36" t="s">
        <v>1275</v>
      </c>
      <c r="F59" s="37" t="s">
        <v>1276</v>
      </c>
      <c r="G59" s="37" t="s">
        <v>92</v>
      </c>
      <c r="H59" s="68" t="s">
        <v>1260</v>
      </c>
      <c r="I59" s="99" t="s">
        <v>640</v>
      </c>
      <c r="J59" s="37" t="s">
        <v>1193</v>
      </c>
      <c r="K59" s="68" t="s">
        <v>1194</v>
      </c>
      <c r="L59" s="36" t="s">
        <v>1277</v>
      </c>
      <c r="M59" s="118"/>
      <c r="N59" s="36" t="s">
        <v>1278</v>
      </c>
      <c r="O59" s="116"/>
      <c r="P59" s="142">
        <v>0</v>
      </c>
      <c r="Q59" s="142">
        <v>0</v>
      </c>
      <c r="R59" s="116"/>
      <c r="S59" s="216" t="s">
        <v>1279</v>
      </c>
      <c r="T59" s="116"/>
    </row>
  </sheetData>
  <mergeCells count="81">
    <mergeCell ref="L52:L53"/>
    <mergeCell ref="S52:S53"/>
    <mergeCell ref="B45:S45"/>
    <mergeCell ref="B46:S46"/>
    <mergeCell ref="B47:S47"/>
    <mergeCell ref="B48:S48"/>
    <mergeCell ref="B49:S49"/>
    <mergeCell ref="B50:S50"/>
    <mergeCell ref="P52:R52"/>
    <mergeCell ref="B52:B53"/>
    <mergeCell ref="B51:S51"/>
    <mergeCell ref="D52:H52"/>
    <mergeCell ref="C52:C53"/>
    <mergeCell ref="I52:I53"/>
    <mergeCell ref="J52:J53"/>
    <mergeCell ref="K52:K53"/>
    <mergeCell ref="T28:T29"/>
    <mergeCell ref="T11:T12"/>
    <mergeCell ref="B22:S22"/>
    <mergeCell ref="N11:N12"/>
    <mergeCell ref="O11:O12"/>
    <mergeCell ref="P11:R11"/>
    <mergeCell ref="C11:C12"/>
    <mergeCell ref="B21:S21"/>
    <mergeCell ref="M11:M12"/>
    <mergeCell ref="B28:B29"/>
    <mergeCell ref="D28:H28"/>
    <mergeCell ref="L28:L29"/>
    <mergeCell ref="S28:S29"/>
    <mergeCell ref="I28:I29"/>
    <mergeCell ref="J28:J29"/>
    <mergeCell ref="K28:K29"/>
    <mergeCell ref="C28:C29"/>
    <mergeCell ref="I11:I12"/>
    <mergeCell ref="J11:J12"/>
    <mergeCell ref="K11:K12"/>
    <mergeCell ref="S11:S12"/>
    <mergeCell ref="M28:M29"/>
    <mergeCell ref="N28:N29"/>
    <mergeCell ref="O28:O29"/>
    <mergeCell ref="P28:R28"/>
    <mergeCell ref="B23:S23"/>
    <mergeCell ref="B24:S24"/>
    <mergeCell ref="B25:S25"/>
    <mergeCell ref="B26:S26"/>
    <mergeCell ref="B27:S27"/>
    <mergeCell ref="B2:S2"/>
    <mergeCell ref="B10:S10"/>
    <mergeCell ref="B11:B12"/>
    <mergeCell ref="D11:H11"/>
    <mergeCell ref="L11:L12"/>
    <mergeCell ref="B4:S4"/>
    <mergeCell ref="B5:S5"/>
    <mergeCell ref="B6:S6"/>
    <mergeCell ref="B7:S7"/>
    <mergeCell ref="B8:S8"/>
    <mergeCell ref="B9:S9"/>
    <mergeCell ref="M52:M53"/>
    <mergeCell ref="N52:N53"/>
    <mergeCell ref="O52:O53"/>
    <mergeCell ref="M41:M42"/>
    <mergeCell ref="T52:T53"/>
    <mergeCell ref="B34:S34"/>
    <mergeCell ref="B35:S35"/>
    <mergeCell ref="B36:S36"/>
    <mergeCell ref="B37:S37"/>
    <mergeCell ref="B38:S38"/>
    <mergeCell ref="B39:S39"/>
    <mergeCell ref="B40:S40"/>
    <mergeCell ref="S41:S42"/>
    <mergeCell ref="T41:T42"/>
    <mergeCell ref="D41:H41"/>
    <mergeCell ref="I41:I42"/>
    <mergeCell ref="J41:J42"/>
    <mergeCell ref="K41:K42"/>
    <mergeCell ref="L41:L42"/>
    <mergeCell ref="B41:B42"/>
    <mergeCell ref="N41:N42"/>
    <mergeCell ref="O41:O42"/>
    <mergeCell ref="P41:R41"/>
    <mergeCell ref="C41:C42"/>
  </mergeCells>
  <hyperlinks>
    <hyperlink ref="T13" r:id="rId1" xr:uid="{0D468C18-13B9-408F-8507-1A56515B5420}"/>
    <hyperlink ref="T14" r:id="rId2" display="https://uaespdc-my.sharepoint.com/:x:/g/personal/leidy_cruz_uaesp_gov_co/ERy8Ihd-ZEBBnYQvodpWhIUB_t4r0Bplk3yfP9OhVd-5Ew?e=uUdJvd" xr:uid="{ABA5CB27-E83B-47EB-ACF1-0D3898D4B8BB}"/>
    <hyperlink ref="T16" r:id="rId3" xr:uid="{6079F852-F7F5-4116-BEFC-02183C14C9AC}"/>
    <hyperlink ref="T18" r:id="rId4" xr:uid="{53F057DB-8DEF-457F-A1B5-921B183CEBEA}"/>
    <hyperlink ref="T30" r:id="rId5" xr:uid="{23211D5A-A223-4F6A-8A35-155FBE982F16}"/>
    <hyperlink ref="T31" r:id="rId6" xr:uid="{63DEE67B-6A28-414A-8001-C291F4C831B9}"/>
    <hyperlink ref="T43" r:id="rId7" xr:uid="{68CFC771-A479-478B-B597-F9C6190D025B}"/>
  </hyperlinks>
  <pageMargins left="0.7" right="0.7" top="0.75" bottom="0.75" header="0.3" footer="0.3"/>
  <pageSetup orientation="portrait"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2:T42"/>
  <sheetViews>
    <sheetView showGridLines="0" topLeftCell="A36" zoomScale="120" zoomScaleNormal="120" workbookViewId="0">
      <selection activeCell="C41" sqref="C41:C42"/>
    </sheetView>
  </sheetViews>
  <sheetFormatPr defaultColWidth="8.5703125" defaultRowHeight="15"/>
  <cols>
    <col min="1" max="1" width="3.140625" customWidth="1"/>
    <col min="2" max="2" width="33.5703125" customWidth="1"/>
    <col min="3" max="3" width="43.42578125" customWidth="1"/>
    <col min="4" max="4" width="13.5703125" customWidth="1"/>
    <col min="5" max="5" width="15.5703125" customWidth="1"/>
    <col min="6" max="8" width="11.42578125" customWidth="1"/>
    <col min="9" max="9" width="25.5703125" customWidth="1"/>
    <col min="10" max="10" width="36.5703125" customWidth="1"/>
    <col min="11" max="11" width="28.140625" customWidth="1"/>
    <col min="12" max="12" width="15.42578125" customWidth="1"/>
    <col min="13" max="13" width="6.140625" customWidth="1"/>
    <col min="14" max="14" width="24.5703125" customWidth="1"/>
    <col min="15" max="15" width="28.42578125" customWidth="1"/>
    <col min="16" max="17" width="17.42578125" customWidth="1"/>
    <col min="18" max="18" width="24.5703125" customWidth="1"/>
    <col min="19" max="19" width="13.85546875" customWidth="1"/>
    <col min="20" max="20" width="73.5703125" customWidth="1"/>
    <col min="21" max="245" width="11.42578125" customWidth="1"/>
  </cols>
  <sheetData>
    <row r="2" spans="1:20">
      <c r="B2" s="336" t="s">
        <v>1280</v>
      </c>
      <c r="C2" s="336"/>
      <c r="D2" s="336"/>
      <c r="E2" s="336"/>
      <c r="F2" s="336"/>
      <c r="G2" s="336"/>
      <c r="H2" s="336"/>
      <c r="I2" s="336"/>
      <c r="J2" s="336"/>
      <c r="K2" s="336"/>
      <c r="L2" s="336"/>
      <c r="M2" s="336"/>
      <c r="N2" s="336"/>
      <c r="O2" s="336"/>
      <c r="P2" s="336"/>
      <c r="Q2" s="336"/>
      <c r="R2" s="336"/>
      <c r="S2" s="336"/>
      <c r="T2" s="336"/>
    </row>
    <row r="3" spans="1:20" ht="15.75" thickBot="1"/>
    <row r="4" spans="1:20" s="34" customFormat="1" ht="15.75" customHeight="1">
      <c r="B4" s="337" t="s">
        <v>1281</v>
      </c>
      <c r="C4" s="338"/>
      <c r="D4" s="338"/>
      <c r="E4" s="338"/>
      <c r="F4" s="338"/>
      <c r="G4" s="338"/>
      <c r="H4" s="338"/>
      <c r="I4" s="338"/>
      <c r="J4" s="338"/>
      <c r="K4" s="338"/>
      <c r="L4" s="338"/>
      <c r="M4" s="338"/>
      <c r="N4" s="338"/>
      <c r="O4" s="338"/>
      <c r="P4" s="338"/>
      <c r="Q4" s="338"/>
      <c r="R4" s="338"/>
      <c r="S4" s="338"/>
      <c r="T4" s="339"/>
    </row>
    <row r="5" spans="1:20" s="34" customFormat="1" ht="15.75" customHeight="1">
      <c r="B5" s="316" t="s">
        <v>7</v>
      </c>
      <c r="C5" s="317"/>
      <c r="D5" s="317"/>
      <c r="E5" s="317"/>
      <c r="F5" s="317"/>
      <c r="G5" s="317"/>
      <c r="H5" s="317"/>
      <c r="I5" s="317"/>
      <c r="J5" s="317"/>
      <c r="K5" s="317"/>
      <c r="L5" s="317"/>
      <c r="M5" s="317"/>
      <c r="N5" s="317"/>
      <c r="O5" s="317"/>
      <c r="P5" s="317"/>
      <c r="Q5" s="317"/>
      <c r="R5" s="317"/>
      <c r="S5" s="317"/>
      <c r="T5" s="318"/>
    </row>
    <row r="6" spans="1:20" s="34" customFormat="1" ht="18.600000000000001" customHeight="1">
      <c r="B6" s="313" t="s">
        <v>1282</v>
      </c>
      <c r="C6" s="314"/>
      <c r="D6" s="314"/>
      <c r="E6" s="314"/>
      <c r="F6" s="314"/>
      <c r="G6" s="314"/>
      <c r="H6" s="314"/>
      <c r="I6" s="314"/>
      <c r="J6" s="314"/>
      <c r="K6" s="314"/>
      <c r="L6" s="314"/>
      <c r="M6" s="314"/>
      <c r="N6" s="314"/>
      <c r="O6" s="314"/>
      <c r="P6" s="314"/>
      <c r="Q6" s="314"/>
      <c r="R6" s="314"/>
      <c r="S6" s="314"/>
      <c r="T6" s="315"/>
    </row>
    <row r="7" spans="1:20" s="34" customFormat="1" ht="15.75" customHeight="1">
      <c r="B7" s="316" t="s">
        <v>9</v>
      </c>
      <c r="C7" s="317"/>
      <c r="D7" s="317"/>
      <c r="E7" s="317"/>
      <c r="F7" s="317"/>
      <c r="G7" s="317"/>
      <c r="H7" s="317"/>
      <c r="I7" s="317"/>
      <c r="J7" s="317"/>
      <c r="K7" s="317"/>
      <c r="L7" s="317"/>
      <c r="M7" s="317"/>
      <c r="N7" s="317"/>
      <c r="O7" s="317"/>
      <c r="P7" s="317"/>
      <c r="Q7" s="317"/>
      <c r="R7" s="317"/>
      <c r="S7" s="317"/>
      <c r="T7" s="318"/>
    </row>
    <row r="8" spans="1:20" s="34" customFormat="1" ht="15" customHeight="1">
      <c r="B8" s="313" t="s">
        <v>1283</v>
      </c>
      <c r="C8" s="314"/>
      <c r="D8" s="314"/>
      <c r="E8" s="314"/>
      <c r="F8" s="314"/>
      <c r="G8" s="314"/>
      <c r="H8" s="314"/>
      <c r="I8" s="314"/>
      <c r="J8" s="314"/>
      <c r="K8" s="314"/>
      <c r="L8" s="314"/>
      <c r="M8" s="314"/>
      <c r="N8" s="314"/>
      <c r="O8" s="314"/>
      <c r="P8" s="314"/>
      <c r="Q8" s="314"/>
      <c r="R8" s="314"/>
      <c r="S8" s="314"/>
      <c r="T8" s="315"/>
    </row>
    <row r="9" spans="1:20" s="34" customFormat="1" ht="15.75" customHeight="1">
      <c r="B9" s="316" t="s">
        <v>65</v>
      </c>
      <c r="C9" s="317"/>
      <c r="D9" s="317"/>
      <c r="E9" s="317"/>
      <c r="F9" s="317"/>
      <c r="G9" s="317"/>
      <c r="H9" s="317"/>
      <c r="I9" s="317"/>
      <c r="J9" s="317"/>
      <c r="K9" s="317"/>
      <c r="L9" s="317"/>
      <c r="M9" s="317"/>
      <c r="N9" s="317"/>
      <c r="O9" s="317"/>
      <c r="P9" s="317"/>
      <c r="Q9" s="317"/>
      <c r="R9" s="317"/>
      <c r="S9" s="317"/>
      <c r="T9" s="318"/>
    </row>
    <row r="10" spans="1:20" s="34" customFormat="1" ht="47.45" customHeight="1" thickBot="1">
      <c r="B10" s="410" t="s">
        <v>1284</v>
      </c>
      <c r="C10" s="411"/>
      <c r="D10" s="411"/>
      <c r="E10" s="411"/>
      <c r="F10" s="411"/>
      <c r="G10" s="411"/>
      <c r="H10" s="411"/>
      <c r="I10" s="411"/>
      <c r="J10" s="411"/>
      <c r="K10" s="411"/>
      <c r="L10" s="411"/>
      <c r="M10" s="411"/>
      <c r="N10" s="411"/>
      <c r="O10" s="411"/>
      <c r="P10" s="411"/>
      <c r="Q10" s="411"/>
      <c r="R10" s="411"/>
      <c r="S10" s="411"/>
      <c r="T10" s="412"/>
    </row>
    <row r="11" spans="1:20" s="2" customFormat="1" ht="21" customHeight="1">
      <c r="B11" s="327" t="s">
        <v>13</v>
      </c>
      <c r="C11" s="334" t="s">
        <v>67</v>
      </c>
      <c r="D11" s="329" t="s">
        <v>68</v>
      </c>
      <c r="E11" s="330"/>
      <c r="F11" s="330"/>
      <c r="G11" s="330"/>
      <c r="H11" s="331"/>
      <c r="I11" s="398" t="s">
        <v>81</v>
      </c>
      <c r="J11" s="398" t="s">
        <v>82</v>
      </c>
      <c r="K11" s="312" t="s">
        <v>83</v>
      </c>
      <c r="L11" s="332" t="s">
        <v>69</v>
      </c>
      <c r="M11" s="413" t="s">
        <v>70</v>
      </c>
      <c r="N11" s="345" t="s">
        <v>71</v>
      </c>
      <c r="O11" s="312" t="s">
        <v>72</v>
      </c>
      <c r="P11" s="359" t="s">
        <v>272</v>
      </c>
      <c r="Q11" s="360"/>
      <c r="R11" s="361"/>
      <c r="S11" s="398" t="s">
        <v>74</v>
      </c>
      <c r="T11" s="398" t="s">
        <v>75</v>
      </c>
    </row>
    <row r="12" spans="1:20" s="2" customFormat="1" ht="55.35" customHeight="1">
      <c r="B12" s="328"/>
      <c r="C12" s="335"/>
      <c r="D12" s="70" t="s">
        <v>76</v>
      </c>
      <c r="E12" s="71" t="s">
        <v>77</v>
      </c>
      <c r="F12" s="71" t="s">
        <v>78</v>
      </c>
      <c r="G12" s="71" t="s">
        <v>79</v>
      </c>
      <c r="H12" s="67" t="s">
        <v>80</v>
      </c>
      <c r="I12" s="340"/>
      <c r="J12" s="340"/>
      <c r="K12" s="340"/>
      <c r="L12" s="333"/>
      <c r="M12" s="404"/>
      <c r="N12" s="346"/>
      <c r="O12" s="340"/>
      <c r="P12" s="65" t="s">
        <v>84</v>
      </c>
      <c r="Q12" s="65" t="s">
        <v>85</v>
      </c>
      <c r="R12" s="63" t="s">
        <v>855</v>
      </c>
      <c r="S12" s="340"/>
      <c r="T12" s="340"/>
    </row>
    <row r="13" spans="1:20" s="2" customFormat="1" ht="108.6" customHeight="1">
      <c r="A13" s="2">
        <v>1</v>
      </c>
      <c r="B13" s="36" t="s">
        <v>1285</v>
      </c>
      <c r="C13" s="36" t="s">
        <v>197</v>
      </c>
      <c r="D13" s="108" t="s">
        <v>1286</v>
      </c>
      <c r="E13" s="110" t="s">
        <v>1286</v>
      </c>
      <c r="F13" s="35" t="s">
        <v>1287</v>
      </c>
      <c r="G13" s="35" t="s">
        <v>1288</v>
      </c>
      <c r="H13" s="119" t="s">
        <v>1289</v>
      </c>
      <c r="I13" s="119" t="s">
        <v>1290</v>
      </c>
      <c r="J13" s="36" t="s">
        <v>202</v>
      </c>
      <c r="K13" s="36" t="s">
        <v>203</v>
      </c>
      <c r="L13" s="36" t="s">
        <v>1291</v>
      </c>
      <c r="M13" s="117"/>
      <c r="N13" s="36" t="s">
        <v>1292</v>
      </c>
      <c r="O13" s="228">
        <v>0</v>
      </c>
      <c r="P13" s="141">
        <v>0</v>
      </c>
      <c r="Q13" s="141">
        <v>0</v>
      </c>
      <c r="R13" s="101"/>
      <c r="S13" s="81" t="s">
        <v>16</v>
      </c>
      <c r="T13" s="211" t="s">
        <v>104</v>
      </c>
    </row>
    <row r="14" spans="1:20" s="34" customFormat="1" ht="122.45" customHeight="1">
      <c r="A14" s="34">
        <v>2</v>
      </c>
      <c r="B14" s="36" t="s">
        <v>1293</v>
      </c>
      <c r="C14" s="36" t="s">
        <v>1294</v>
      </c>
      <c r="D14" s="54" t="s">
        <v>1295</v>
      </c>
      <c r="E14" s="36" t="s">
        <v>1296</v>
      </c>
      <c r="F14" s="37" t="s">
        <v>1297</v>
      </c>
      <c r="G14" s="37" t="s">
        <v>1288</v>
      </c>
      <c r="H14" s="68" t="s">
        <v>1298</v>
      </c>
      <c r="I14" s="68" t="s">
        <v>1299</v>
      </c>
      <c r="J14" s="68" t="s">
        <v>1300</v>
      </c>
      <c r="K14" s="68" t="s">
        <v>1301</v>
      </c>
      <c r="L14" s="36" t="s">
        <v>1302</v>
      </c>
      <c r="M14" s="43">
        <v>1</v>
      </c>
      <c r="N14" s="36" t="s">
        <v>1303</v>
      </c>
      <c r="O14" s="234">
        <v>25</v>
      </c>
      <c r="P14" s="417"/>
      <c r="Q14" s="172" t="s">
        <v>570</v>
      </c>
      <c r="R14" s="36"/>
      <c r="S14" s="81" t="s">
        <v>16</v>
      </c>
      <c r="T14" s="163" t="s">
        <v>1304</v>
      </c>
    </row>
    <row r="15" spans="1:20" s="34" customFormat="1" ht="128.1" customHeight="1">
      <c r="A15" s="34">
        <v>3</v>
      </c>
      <c r="B15" s="36" t="s">
        <v>1305</v>
      </c>
      <c r="C15" s="36" t="s">
        <v>1306</v>
      </c>
      <c r="D15" s="54" t="s">
        <v>1307</v>
      </c>
      <c r="E15" s="36" t="s">
        <v>1308</v>
      </c>
      <c r="F15" s="37" t="s">
        <v>1297</v>
      </c>
      <c r="G15" s="37" t="s">
        <v>1288</v>
      </c>
      <c r="H15" s="68" t="s">
        <v>1309</v>
      </c>
      <c r="I15" s="68" t="s">
        <v>1310</v>
      </c>
      <c r="J15" s="68" t="s">
        <v>1311</v>
      </c>
      <c r="K15" s="68" t="s">
        <v>1312</v>
      </c>
      <c r="L15" s="36" t="s">
        <v>1313</v>
      </c>
      <c r="M15" s="43">
        <v>1</v>
      </c>
      <c r="N15" s="36" t="s">
        <v>1307</v>
      </c>
      <c r="O15" s="235">
        <v>50</v>
      </c>
      <c r="P15" s="417"/>
      <c r="Q15" s="167">
        <v>10823420.52</v>
      </c>
      <c r="R15" s="36"/>
      <c r="S15" s="212" t="s">
        <v>16</v>
      </c>
      <c r="T15" s="163" t="s">
        <v>1314</v>
      </c>
    </row>
    <row r="16" spans="1:20" s="34" customFormat="1" ht="124.35" customHeight="1">
      <c r="A16" s="34">
        <v>4</v>
      </c>
      <c r="B16" s="36" t="s">
        <v>1315</v>
      </c>
      <c r="C16" s="36" t="s">
        <v>1316</v>
      </c>
      <c r="D16" s="54" t="s">
        <v>1307</v>
      </c>
      <c r="E16" s="36" t="s">
        <v>1308</v>
      </c>
      <c r="F16" s="37" t="s">
        <v>1297</v>
      </c>
      <c r="G16" s="37" t="s">
        <v>1288</v>
      </c>
      <c r="H16" s="68" t="s">
        <v>1309</v>
      </c>
      <c r="I16" s="68" t="s">
        <v>1310</v>
      </c>
      <c r="J16" s="68" t="s">
        <v>1300</v>
      </c>
      <c r="K16" s="68" t="s">
        <v>1301</v>
      </c>
      <c r="L16" s="36" t="s">
        <v>1313</v>
      </c>
      <c r="M16" s="43">
        <v>1</v>
      </c>
      <c r="N16" s="36" t="s">
        <v>1307</v>
      </c>
      <c r="O16" s="236">
        <v>25</v>
      </c>
      <c r="P16" s="416"/>
      <c r="Q16" s="122"/>
      <c r="R16" s="36"/>
      <c r="S16" s="81" t="s">
        <v>16</v>
      </c>
      <c r="T16" s="163" t="s">
        <v>1304</v>
      </c>
    </row>
    <row r="18" spans="1:20" ht="15.75" thickBot="1"/>
    <row r="19" spans="1:20" s="34" customFormat="1" ht="15.75" customHeight="1">
      <c r="B19" s="337" t="s">
        <v>1317</v>
      </c>
      <c r="C19" s="338"/>
      <c r="D19" s="338"/>
      <c r="E19" s="338"/>
      <c r="F19" s="338"/>
      <c r="G19" s="338"/>
      <c r="H19" s="338"/>
      <c r="I19" s="338"/>
      <c r="J19" s="338"/>
      <c r="K19" s="338"/>
      <c r="L19" s="338"/>
      <c r="M19" s="338"/>
      <c r="N19" s="338"/>
      <c r="O19" s="338"/>
      <c r="P19" s="338"/>
      <c r="Q19" s="338"/>
      <c r="R19" s="338"/>
      <c r="S19" s="338"/>
      <c r="T19" s="339"/>
    </row>
    <row r="20" spans="1:20" s="34" customFormat="1" ht="15.75" customHeight="1">
      <c r="B20" s="316" t="s">
        <v>7</v>
      </c>
      <c r="C20" s="317"/>
      <c r="D20" s="317"/>
      <c r="E20" s="317"/>
      <c r="F20" s="317"/>
      <c r="G20" s="317"/>
      <c r="H20" s="317"/>
      <c r="I20" s="317"/>
      <c r="J20" s="317"/>
      <c r="K20" s="317"/>
      <c r="L20" s="317"/>
      <c r="M20" s="317"/>
      <c r="N20" s="317"/>
      <c r="O20" s="317"/>
      <c r="P20" s="317"/>
      <c r="Q20" s="317"/>
      <c r="R20" s="317"/>
      <c r="S20" s="317"/>
      <c r="T20" s="318"/>
    </row>
    <row r="21" spans="1:20" s="34" customFormat="1" ht="15.75" customHeight="1">
      <c r="B21" s="313" t="s">
        <v>1318</v>
      </c>
      <c r="C21" s="314"/>
      <c r="D21" s="314"/>
      <c r="E21" s="314"/>
      <c r="F21" s="314"/>
      <c r="G21" s="314"/>
      <c r="H21" s="314"/>
      <c r="I21" s="314"/>
      <c r="J21" s="314"/>
      <c r="K21" s="314"/>
      <c r="L21" s="314"/>
      <c r="M21" s="314"/>
      <c r="N21" s="314"/>
      <c r="O21" s="314"/>
      <c r="P21" s="314"/>
      <c r="Q21" s="314"/>
      <c r="R21" s="314"/>
      <c r="S21" s="314"/>
      <c r="T21" s="315"/>
    </row>
    <row r="22" spans="1:20" s="34" customFormat="1" ht="15.75" customHeight="1">
      <c r="B22" s="316" t="s">
        <v>9</v>
      </c>
      <c r="C22" s="317"/>
      <c r="D22" s="317"/>
      <c r="E22" s="317"/>
      <c r="F22" s="317"/>
      <c r="G22" s="317"/>
      <c r="H22" s="317"/>
      <c r="I22" s="317"/>
      <c r="J22" s="317"/>
      <c r="K22" s="317"/>
      <c r="L22" s="317"/>
      <c r="M22" s="317"/>
      <c r="N22" s="317"/>
      <c r="O22" s="317"/>
      <c r="P22" s="317"/>
      <c r="Q22" s="317"/>
      <c r="R22" s="317"/>
      <c r="S22" s="317"/>
      <c r="T22" s="318"/>
    </row>
    <row r="23" spans="1:20" s="34" customFormat="1" ht="15" customHeight="1">
      <c r="B23" s="313" t="s">
        <v>1319</v>
      </c>
      <c r="C23" s="314"/>
      <c r="D23" s="314"/>
      <c r="E23" s="314"/>
      <c r="F23" s="314"/>
      <c r="G23" s="314"/>
      <c r="H23" s="314"/>
      <c r="I23" s="314"/>
      <c r="J23" s="314"/>
      <c r="K23" s="314"/>
      <c r="L23" s="314"/>
      <c r="M23" s="314"/>
      <c r="N23" s="314"/>
      <c r="O23" s="314"/>
      <c r="P23" s="314"/>
      <c r="Q23" s="314"/>
      <c r="R23" s="314"/>
      <c r="S23" s="314"/>
      <c r="T23" s="315"/>
    </row>
    <row r="24" spans="1:20" s="34" customFormat="1" ht="15.75" customHeight="1">
      <c r="B24" s="316" t="s">
        <v>65</v>
      </c>
      <c r="C24" s="317"/>
      <c r="D24" s="317"/>
      <c r="E24" s="317"/>
      <c r="F24" s="317"/>
      <c r="G24" s="317"/>
      <c r="H24" s="317"/>
      <c r="I24" s="317"/>
      <c r="J24" s="317"/>
      <c r="K24" s="317"/>
      <c r="L24" s="317"/>
      <c r="M24" s="317"/>
      <c r="N24" s="317"/>
      <c r="O24" s="317"/>
      <c r="P24" s="317"/>
      <c r="Q24" s="317"/>
      <c r="R24" s="317"/>
      <c r="S24" s="317"/>
      <c r="T24" s="318"/>
    </row>
    <row r="25" spans="1:20" s="34" customFormat="1" thickBot="1">
      <c r="B25" s="324" t="s">
        <v>1320</v>
      </c>
      <c r="C25" s="325"/>
      <c r="D25" s="325"/>
      <c r="E25" s="325"/>
      <c r="F25" s="325"/>
      <c r="G25" s="325"/>
      <c r="H25" s="325"/>
      <c r="I25" s="325"/>
      <c r="J25" s="325"/>
      <c r="K25" s="325"/>
      <c r="L25" s="325"/>
      <c r="M25" s="325"/>
      <c r="N25" s="325"/>
      <c r="O25" s="325"/>
      <c r="P25" s="325"/>
      <c r="Q25" s="325"/>
      <c r="R25" s="325"/>
      <c r="S25" s="325"/>
      <c r="T25" s="326"/>
    </row>
    <row r="26" spans="1:20" s="2" customFormat="1" ht="23.45" customHeight="1">
      <c r="B26" s="327" t="s">
        <v>13</v>
      </c>
      <c r="C26" s="334" t="s">
        <v>67</v>
      </c>
      <c r="D26" s="329" t="s">
        <v>68</v>
      </c>
      <c r="E26" s="330"/>
      <c r="F26" s="330"/>
      <c r="G26" s="330"/>
      <c r="H26" s="331"/>
      <c r="I26" s="398" t="s">
        <v>81</v>
      </c>
      <c r="J26" s="398" t="s">
        <v>82</v>
      </c>
      <c r="K26" s="312" t="s">
        <v>83</v>
      </c>
      <c r="L26" s="327" t="s">
        <v>69</v>
      </c>
      <c r="M26" s="399" t="s">
        <v>70</v>
      </c>
      <c r="N26" s="345" t="s">
        <v>71</v>
      </c>
      <c r="O26" s="312" t="s">
        <v>72</v>
      </c>
      <c r="P26" s="359" t="s">
        <v>272</v>
      </c>
      <c r="Q26" s="360"/>
      <c r="R26" s="361"/>
      <c r="S26" s="398" t="s">
        <v>74</v>
      </c>
      <c r="T26" s="398" t="s">
        <v>75</v>
      </c>
    </row>
    <row r="27" spans="1:20" s="2" customFormat="1" ht="58.35" customHeight="1">
      <c r="B27" s="328"/>
      <c r="C27" s="335"/>
      <c r="D27" s="70" t="s">
        <v>76</v>
      </c>
      <c r="E27" s="71" t="s">
        <v>77</v>
      </c>
      <c r="F27" s="71" t="s">
        <v>78</v>
      </c>
      <c r="G27" s="71" t="s">
        <v>79</v>
      </c>
      <c r="H27" s="67" t="s">
        <v>80</v>
      </c>
      <c r="I27" s="340"/>
      <c r="J27" s="340"/>
      <c r="K27" s="340"/>
      <c r="L27" s="328"/>
      <c r="M27" s="414"/>
      <c r="N27" s="346"/>
      <c r="O27" s="340"/>
      <c r="P27" s="65" t="s">
        <v>84</v>
      </c>
      <c r="Q27" s="65" t="s">
        <v>85</v>
      </c>
      <c r="R27" s="65" t="s">
        <v>273</v>
      </c>
      <c r="S27" s="340"/>
      <c r="T27" s="340"/>
    </row>
    <row r="28" spans="1:20" s="34" customFormat="1" ht="130.35" customHeight="1">
      <c r="A28" s="34">
        <v>5</v>
      </c>
      <c r="B28" s="36" t="s">
        <v>1321</v>
      </c>
      <c r="C28" s="36" t="s">
        <v>1322</v>
      </c>
      <c r="D28" s="54" t="s">
        <v>1323</v>
      </c>
      <c r="E28" s="36" t="s">
        <v>1324</v>
      </c>
      <c r="F28" s="37" t="s">
        <v>91</v>
      </c>
      <c r="G28" s="37" t="s">
        <v>1288</v>
      </c>
      <c r="H28" s="68" t="s">
        <v>1325</v>
      </c>
      <c r="I28" s="68" t="s">
        <v>1326</v>
      </c>
      <c r="J28" s="36" t="s">
        <v>1327</v>
      </c>
      <c r="K28" s="198" t="s">
        <v>672</v>
      </c>
      <c r="L28" s="36" t="s">
        <v>1328</v>
      </c>
      <c r="M28" s="107">
        <v>1</v>
      </c>
      <c r="N28" s="51" t="s">
        <v>1323</v>
      </c>
      <c r="O28" s="228">
        <v>100</v>
      </c>
      <c r="P28" s="415">
        <v>49746000</v>
      </c>
      <c r="Q28" s="415">
        <v>16646842</v>
      </c>
      <c r="R28" s="36"/>
      <c r="S28" s="81" t="s">
        <v>1329</v>
      </c>
      <c r="T28" s="137" t="s">
        <v>1330</v>
      </c>
    </row>
    <row r="29" spans="1:20" s="34" customFormat="1" ht="120" customHeight="1">
      <c r="A29" s="34">
        <v>6</v>
      </c>
      <c r="B29" s="36" t="s">
        <v>1331</v>
      </c>
      <c r="C29" s="36" t="s">
        <v>1332</v>
      </c>
      <c r="D29" s="54" t="s">
        <v>1333</v>
      </c>
      <c r="E29" s="36" t="s">
        <v>1334</v>
      </c>
      <c r="F29" s="37" t="s">
        <v>91</v>
      </c>
      <c r="G29" s="37" t="s">
        <v>1288</v>
      </c>
      <c r="H29" s="68" t="s">
        <v>1325</v>
      </c>
      <c r="I29" s="68" t="s">
        <v>1326</v>
      </c>
      <c r="J29" s="36" t="s">
        <v>1327</v>
      </c>
      <c r="K29" s="198" t="s">
        <v>672</v>
      </c>
      <c r="L29" s="36" t="s">
        <v>1335</v>
      </c>
      <c r="M29" s="107">
        <v>1</v>
      </c>
      <c r="N29" s="51" t="s">
        <v>1335</v>
      </c>
      <c r="O29" s="228">
        <v>100</v>
      </c>
      <c r="P29" s="416"/>
      <c r="Q29" s="416"/>
      <c r="R29" s="36"/>
      <c r="S29" s="81" t="s">
        <v>16</v>
      </c>
      <c r="T29" s="137" t="s">
        <v>1336</v>
      </c>
    </row>
    <row r="31" spans="1:20" ht="15.75" thickBot="1"/>
    <row r="32" spans="1:20" s="34" customFormat="1" ht="15.75" customHeight="1">
      <c r="B32" s="337" t="s">
        <v>1337</v>
      </c>
      <c r="C32" s="338"/>
      <c r="D32" s="338"/>
      <c r="E32" s="338"/>
      <c r="F32" s="338"/>
      <c r="G32" s="338"/>
      <c r="H32" s="338"/>
      <c r="I32" s="338"/>
      <c r="J32" s="338"/>
      <c r="K32" s="338"/>
      <c r="L32" s="338"/>
      <c r="M32" s="338"/>
      <c r="N32" s="338"/>
      <c r="O32" s="338"/>
      <c r="P32" s="338"/>
      <c r="Q32" s="338"/>
      <c r="R32" s="338"/>
      <c r="S32" s="338"/>
      <c r="T32" s="339"/>
    </row>
    <row r="33" spans="1:20" s="34" customFormat="1" ht="15.75" customHeight="1">
      <c r="B33" s="316" t="s">
        <v>7</v>
      </c>
      <c r="C33" s="317"/>
      <c r="D33" s="317"/>
      <c r="E33" s="317"/>
      <c r="F33" s="317"/>
      <c r="G33" s="317"/>
      <c r="H33" s="317"/>
      <c r="I33" s="317"/>
      <c r="J33" s="317"/>
      <c r="K33" s="317"/>
      <c r="L33" s="317"/>
      <c r="M33" s="317"/>
      <c r="N33" s="317"/>
      <c r="O33" s="317"/>
      <c r="P33" s="317"/>
      <c r="Q33" s="317"/>
      <c r="R33" s="317"/>
      <c r="S33" s="317"/>
      <c r="T33" s="318"/>
    </row>
    <row r="34" spans="1:20" s="34" customFormat="1" ht="15.75" customHeight="1">
      <c r="B34" s="313" t="s">
        <v>1338</v>
      </c>
      <c r="C34" s="314"/>
      <c r="D34" s="314"/>
      <c r="E34" s="314"/>
      <c r="F34" s="314"/>
      <c r="G34" s="314"/>
      <c r="H34" s="314"/>
      <c r="I34" s="314"/>
      <c r="J34" s="314"/>
      <c r="K34" s="314"/>
      <c r="L34" s="314"/>
      <c r="M34" s="314"/>
      <c r="N34" s="314"/>
      <c r="O34" s="314"/>
      <c r="P34" s="314"/>
      <c r="Q34" s="314"/>
      <c r="R34" s="314"/>
      <c r="S34" s="314"/>
      <c r="T34" s="315"/>
    </row>
    <row r="35" spans="1:20" s="34" customFormat="1" ht="15.75" customHeight="1">
      <c r="B35" s="316" t="s">
        <v>9</v>
      </c>
      <c r="C35" s="317"/>
      <c r="D35" s="317"/>
      <c r="E35" s="317"/>
      <c r="F35" s="317"/>
      <c r="G35" s="317"/>
      <c r="H35" s="317"/>
      <c r="I35" s="317"/>
      <c r="J35" s="317"/>
      <c r="K35" s="317"/>
      <c r="L35" s="317"/>
      <c r="M35" s="317"/>
      <c r="N35" s="317"/>
      <c r="O35" s="317"/>
      <c r="P35" s="317"/>
      <c r="Q35" s="317"/>
      <c r="R35" s="317"/>
      <c r="S35" s="317"/>
      <c r="T35" s="318"/>
    </row>
    <row r="36" spans="1:20" s="34" customFormat="1" ht="15" customHeight="1">
      <c r="B36" s="313" t="s">
        <v>1339</v>
      </c>
      <c r="C36" s="314"/>
      <c r="D36" s="314"/>
      <c r="E36" s="314"/>
      <c r="F36" s="314"/>
      <c r="G36" s="314"/>
      <c r="H36" s="314"/>
      <c r="I36" s="314"/>
      <c r="J36" s="314"/>
      <c r="K36" s="314"/>
      <c r="L36" s="314"/>
      <c r="M36" s="314"/>
      <c r="N36" s="314"/>
      <c r="O36" s="314"/>
      <c r="P36" s="314"/>
      <c r="Q36" s="314"/>
      <c r="R36" s="314"/>
      <c r="S36" s="314"/>
      <c r="T36" s="315"/>
    </row>
    <row r="37" spans="1:20" s="34" customFormat="1" ht="15.75" customHeight="1">
      <c r="B37" s="316" t="s">
        <v>65</v>
      </c>
      <c r="C37" s="317"/>
      <c r="D37" s="317"/>
      <c r="E37" s="317"/>
      <c r="F37" s="317"/>
      <c r="G37" s="317"/>
      <c r="H37" s="317"/>
      <c r="I37" s="317"/>
      <c r="J37" s="317"/>
      <c r="K37" s="317"/>
      <c r="L37" s="317"/>
      <c r="M37" s="317"/>
      <c r="N37" s="317"/>
      <c r="O37" s="317"/>
      <c r="P37" s="317"/>
      <c r="Q37" s="317"/>
      <c r="R37" s="317"/>
      <c r="S37" s="317"/>
      <c r="T37" s="318"/>
    </row>
    <row r="38" spans="1:20" s="34" customFormat="1" ht="45" customHeight="1" thickBot="1">
      <c r="B38" s="422" t="s">
        <v>1340</v>
      </c>
      <c r="C38" s="423"/>
      <c r="D38" s="423"/>
      <c r="E38" s="423"/>
      <c r="F38" s="423"/>
      <c r="G38" s="423"/>
      <c r="H38" s="423"/>
      <c r="I38" s="423"/>
      <c r="J38" s="423"/>
      <c r="K38" s="423"/>
      <c r="L38" s="423"/>
      <c r="M38" s="423"/>
      <c r="N38" s="423"/>
      <c r="O38" s="423"/>
      <c r="P38" s="423"/>
      <c r="Q38" s="423"/>
      <c r="R38" s="423"/>
      <c r="S38" s="423"/>
      <c r="T38" s="424"/>
    </row>
    <row r="39" spans="1:20" s="2" customFormat="1" ht="22.35" customHeight="1">
      <c r="B39" s="327" t="s">
        <v>13</v>
      </c>
      <c r="C39" s="334" t="s">
        <v>67</v>
      </c>
      <c r="D39" s="329" t="s">
        <v>68</v>
      </c>
      <c r="E39" s="330"/>
      <c r="F39" s="330"/>
      <c r="G39" s="330"/>
      <c r="H39" s="331"/>
      <c r="I39" s="398" t="s">
        <v>81</v>
      </c>
      <c r="J39" s="398" t="s">
        <v>82</v>
      </c>
      <c r="K39" s="312" t="s">
        <v>83</v>
      </c>
      <c r="L39" s="327" t="s">
        <v>69</v>
      </c>
      <c r="M39" s="399" t="s">
        <v>70</v>
      </c>
      <c r="N39" s="345" t="s">
        <v>71</v>
      </c>
      <c r="O39" s="312" t="s">
        <v>72</v>
      </c>
      <c r="P39" s="359" t="s">
        <v>272</v>
      </c>
      <c r="Q39" s="360"/>
      <c r="R39" s="361"/>
      <c r="S39" s="398" t="s">
        <v>74</v>
      </c>
      <c r="T39" s="398" t="s">
        <v>75</v>
      </c>
    </row>
    <row r="40" spans="1:20" s="2" customFormat="1" ht="61.35" customHeight="1">
      <c r="B40" s="328"/>
      <c r="C40" s="335"/>
      <c r="D40" s="70" t="s">
        <v>76</v>
      </c>
      <c r="E40" s="71" t="s">
        <v>77</v>
      </c>
      <c r="F40" s="71" t="s">
        <v>78</v>
      </c>
      <c r="G40" s="71" t="s">
        <v>79</v>
      </c>
      <c r="H40" s="67" t="s">
        <v>80</v>
      </c>
      <c r="I40" s="340"/>
      <c r="J40" s="340"/>
      <c r="K40" s="340"/>
      <c r="L40" s="328"/>
      <c r="M40" s="414"/>
      <c r="N40" s="346"/>
      <c r="O40" s="340"/>
      <c r="P40" s="65" t="s">
        <v>84</v>
      </c>
      <c r="Q40" s="65" t="s">
        <v>85</v>
      </c>
      <c r="R40" s="65" t="s">
        <v>273</v>
      </c>
      <c r="S40" s="340"/>
      <c r="T40" s="340"/>
    </row>
    <row r="41" spans="1:20" s="34" customFormat="1" ht="117" customHeight="1">
      <c r="A41" s="425">
        <v>7</v>
      </c>
      <c r="B41" s="358" t="s">
        <v>1341</v>
      </c>
      <c r="C41" s="358" t="s">
        <v>1342</v>
      </c>
      <c r="D41" s="418" t="s">
        <v>1343</v>
      </c>
      <c r="E41" s="420" t="s">
        <v>1344</v>
      </c>
      <c r="F41" s="366" t="s">
        <v>149</v>
      </c>
      <c r="G41" s="366" t="s">
        <v>1288</v>
      </c>
      <c r="H41" s="366" t="s">
        <v>1325</v>
      </c>
      <c r="I41" s="366" t="s">
        <v>1345</v>
      </c>
      <c r="J41" s="368" t="s">
        <v>1346</v>
      </c>
      <c r="K41" s="368" t="s">
        <v>1347</v>
      </c>
      <c r="L41" s="420" t="s">
        <v>1348</v>
      </c>
      <c r="M41" s="430">
        <v>1</v>
      </c>
      <c r="N41" s="420" t="s">
        <v>1349</v>
      </c>
      <c r="O41" s="432">
        <v>50</v>
      </c>
      <c r="P41" s="420">
        <v>0</v>
      </c>
      <c r="Q41" s="415">
        <v>5000000</v>
      </c>
      <c r="R41" s="426"/>
      <c r="S41" s="428" t="s">
        <v>225</v>
      </c>
      <c r="T41" s="133" t="s">
        <v>1350</v>
      </c>
    </row>
    <row r="42" spans="1:20" ht="49.5" customHeight="1">
      <c r="A42" s="425"/>
      <c r="B42" s="358"/>
      <c r="C42" s="358"/>
      <c r="D42" s="419"/>
      <c r="E42" s="421"/>
      <c r="F42" s="367"/>
      <c r="G42" s="367"/>
      <c r="H42" s="367"/>
      <c r="I42" s="367"/>
      <c r="J42" s="369"/>
      <c r="K42" s="369"/>
      <c r="L42" s="421"/>
      <c r="M42" s="431"/>
      <c r="N42" s="421"/>
      <c r="O42" s="433"/>
      <c r="P42" s="421"/>
      <c r="Q42" s="416"/>
      <c r="R42" s="427"/>
      <c r="S42" s="429"/>
      <c r="T42" s="137" t="s">
        <v>1351</v>
      </c>
    </row>
  </sheetData>
  <mergeCells count="83">
    <mergeCell ref="A41:A42"/>
    <mergeCell ref="Q41:Q42"/>
    <mergeCell ref="R41:R42"/>
    <mergeCell ref="S41:S42"/>
    <mergeCell ref="L41:L42"/>
    <mergeCell ref="M41:M42"/>
    <mergeCell ref="N41:N42"/>
    <mergeCell ref="O41:O42"/>
    <mergeCell ref="P41:P42"/>
    <mergeCell ref="G41:G42"/>
    <mergeCell ref="H41:H42"/>
    <mergeCell ref="I41:I42"/>
    <mergeCell ref="J41:J42"/>
    <mergeCell ref="K41:K42"/>
    <mergeCell ref="B41:B42"/>
    <mergeCell ref="C41:C42"/>
    <mergeCell ref="D41:D42"/>
    <mergeCell ref="E41:E42"/>
    <mergeCell ref="F41:F42"/>
    <mergeCell ref="B36:T36"/>
    <mergeCell ref="B37:T37"/>
    <mergeCell ref="B38:T38"/>
    <mergeCell ref="B39:B40"/>
    <mergeCell ref="D39:H39"/>
    <mergeCell ref="L39:L40"/>
    <mergeCell ref="T39:T40"/>
    <mergeCell ref="O39:O40"/>
    <mergeCell ref="P39:R39"/>
    <mergeCell ref="S39:S40"/>
    <mergeCell ref="C39:C40"/>
    <mergeCell ref="I39:I40"/>
    <mergeCell ref="J39:J40"/>
    <mergeCell ref="B26:B27"/>
    <mergeCell ref="D26:H26"/>
    <mergeCell ref="L26:L27"/>
    <mergeCell ref="T26:T27"/>
    <mergeCell ref="J26:J27"/>
    <mergeCell ref="K26:K27"/>
    <mergeCell ref="M26:M27"/>
    <mergeCell ref="N26:N27"/>
    <mergeCell ref="O26:O27"/>
    <mergeCell ref="P26:R26"/>
    <mergeCell ref="B9:T9"/>
    <mergeCell ref="S26:S27"/>
    <mergeCell ref="C26:C27"/>
    <mergeCell ref="I26:I27"/>
    <mergeCell ref="B21:T21"/>
    <mergeCell ref="B22:T22"/>
    <mergeCell ref="B23:T23"/>
    <mergeCell ref="B24:T24"/>
    <mergeCell ref="B20:T20"/>
    <mergeCell ref="C11:C12"/>
    <mergeCell ref="I11:I12"/>
    <mergeCell ref="B19:T19"/>
    <mergeCell ref="N11:N12"/>
    <mergeCell ref="P14:P16"/>
    <mergeCell ref="O11:O12"/>
    <mergeCell ref="B25:T25"/>
    <mergeCell ref="K39:K40"/>
    <mergeCell ref="M39:M40"/>
    <mergeCell ref="P28:P29"/>
    <mergeCell ref="B35:T35"/>
    <mergeCell ref="B32:T32"/>
    <mergeCell ref="B33:T33"/>
    <mergeCell ref="N39:N40"/>
    <mergeCell ref="B34:T34"/>
    <mergeCell ref="Q28:Q29"/>
    <mergeCell ref="B2:T2"/>
    <mergeCell ref="B10:T10"/>
    <mergeCell ref="B11:B12"/>
    <mergeCell ref="D11:H11"/>
    <mergeCell ref="L11:L12"/>
    <mergeCell ref="T11:T12"/>
    <mergeCell ref="B4:T4"/>
    <mergeCell ref="M11:M12"/>
    <mergeCell ref="B5:T5"/>
    <mergeCell ref="B6:T6"/>
    <mergeCell ref="J11:J12"/>
    <mergeCell ref="K11:K12"/>
    <mergeCell ref="S11:S12"/>
    <mergeCell ref="P11:R11"/>
    <mergeCell ref="B7:T7"/>
    <mergeCell ref="B8:T8"/>
  </mergeCells>
  <hyperlinks>
    <hyperlink ref="T15" r:id="rId1" xr:uid="{BA02A501-660C-4ADD-A498-4452C1F6BB98}"/>
    <hyperlink ref="T28" r:id="rId2" xr:uid="{98E497C5-4349-486E-AF73-7C7FA9138590}"/>
    <hyperlink ref="T29" r:id="rId3" xr:uid="{55A87061-6662-4CD2-B6DA-B5AA9B0F5C07}"/>
    <hyperlink ref="T14" r:id="rId4" xr:uid="{908090F3-3663-43FF-84D4-F599148DBF6E}"/>
    <hyperlink ref="T16" r:id="rId5" xr:uid="{F43587F3-DD99-4E5C-B936-FFBD5ECA9205}"/>
    <hyperlink ref="T41" r:id="rId6" xr:uid="{DBDC18E5-62D2-44A8-B602-18D2D54E18AD}"/>
    <hyperlink ref="T42" r:id="rId7" xr:uid="{759C6179-A8A3-4AD3-8285-EE4B9799D93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2:U62"/>
  <sheetViews>
    <sheetView showGridLines="0" zoomScale="120" zoomScaleNormal="120" workbookViewId="0">
      <selection activeCell="A54" sqref="A54:A56"/>
    </sheetView>
  </sheetViews>
  <sheetFormatPr defaultColWidth="8.5703125" defaultRowHeight="15"/>
  <cols>
    <col min="1" max="1" width="3.140625" customWidth="1"/>
    <col min="2" max="2" width="30" customWidth="1"/>
    <col min="3" max="3" width="62.42578125" customWidth="1"/>
    <col min="4" max="4" width="11.42578125" customWidth="1"/>
    <col min="5" max="5" width="15.5703125" customWidth="1"/>
    <col min="6" max="7" width="11.42578125" customWidth="1"/>
    <col min="8" max="8" width="16.28515625" customWidth="1"/>
    <col min="9" max="9" width="23.5703125" customWidth="1"/>
    <col min="10" max="10" width="26.42578125" customWidth="1"/>
    <col min="11" max="11" width="21.5703125" customWidth="1"/>
    <col min="12" max="12" width="25.5703125" customWidth="1"/>
    <col min="13" max="13" width="6.28515625" customWidth="1"/>
    <col min="14" max="14" width="26.42578125" customWidth="1"/>
    <col min="15" max="15" width="27.140625" customWidth="1"/>
    <col min="16" max="16" width="19.5703125" customWidth="1"/>
    <col min="17" max="17" width="21.5703125" customWidth="1"/>
    <col min="18" max="18" width="22" customWidth="1"/>
    <col min="19" max="19" width="23.85546875" customWidth="1"/>
    <col min="20" max="20" width="47.42578125" customWidth="1"/>
    <col min="21" max="21" width="19.85546875" customWidth="1"/>
    <col min="22" max="246" width="11.42578125" customWidth="1"/>
  </cols>
  <sheetData>
    <row r="2" spans="1:21">
      <c r="B2" s="336" t="s">
        <v>1352</v>
      </c>
      <c r="C2" s="336"/>
      <c r="D2" s="336"/>
      <c r="E2" s="336"/>
      <c r="F2" s="336"/>
      <c r="G2" s="336"/>
      <c r="H2" s="336"/>
      <c r="I2" s="336"/>
      <c r="J2" s="336"/>
      <c r="K2" s="336"/>
      <c r="L2" s="336"/>
      <c r="M2" s="336"/>
      <c r="N2" s="336"/>
      <c r="O2" s="336"/>
      <c r="P2" s="336"/>
      <c r="Q2" s="336"/>
      <c r="R2" s="336"/>
      <c r="S2" s="336"/>
      <c r="T2" s="336"/>
    </row>
    <row r="3" spans="1:21" ht="15.75" thickBot="1"/>
    <row r="4" spans="1:21" s="34" customFormat="1" ht="15.75" customHeight="1">
      <c r="B4" s="337" t="s">
        <v>1353</v>
      </c>
      <c r="C4" s="338"/>
      <c r="D4" s="338"/>
      <c r="E4" s="338"/>
      <c r="F4" s="338"/>
      <c r="G4" s="338"/>
      <c r="H4" s="338"/>
      <c r="I4" s="338"/>
      <c r="J4" s="338"/>
      <c r="K4" s="338"/>
      <c r="L4" s="338"/>
      <c r="M4" s="338"/>
      <c r="N4" s="338"/>
      <c r="O4" s="338"/>
      <c r="P4" s="338"/>
      <c r="Q4" s="338"/>
      <c r="R4" s="338"/>
      <c r="S4" s="338"/>
      <c r="T4" s="339"/>
    </row>
    <row r="5" spans="1:21" s="34" customFormat="1" ht="15.75" customHeight="1">
      <c r="B5" s="316" t="s">
        <v>7</v>
      </c>
      <c r="C5" s="317"/>
      <c r="D5" s="317"/>
      <c r="E5" s="317"/>
      <c r="F5" s="317"/>
      <c r="G5" s="317"/>
      <c r="H5" s="317"/>
      <c r="I5" s="317"/>
      <c r="J5" s="317"/>
      <c r="K5" s="317"/>
      <c r="L5" s="317"/>
      <c r="M5" s="317"/>
      <c r="N5" s="317"/>
      <c r="O5" s="317"/>
      <c r="P5" s="317"/>
      <c r="Q5" s="317"/>
      <c r="R5" s="317"/>
      <c r="S5" s="317"/>
      <c r="T5" s="318"/>
    </row>
    <row r="6" spans="1:21" s="34" customFormat="1" ht="15.75" customHeight="1">
      <c r="B6" s="313" t="s">
        <v>1354</v>
      </c>
      <c r="C6" s="314"/>
      <c r="D6" s="314"/>
      <c r="E6" s="314"/>
      <c r="F6" s="314"/>
      <c r="G6" s="314"/>
      <c r="H6" s="314"/>
      <c r="I6" s="314"/>
      <c r="J6" s="314"/>
      <c r="K6" s="314"/>
      <c r="L6" s="314"/>
      <c r="M6" s="314"/>
      <c r="N6" s="314"/>
      <c r="O6" s="314"/>
      <c r="P6" s="314"/>
      <c r="Q6" s="314"/>
      <c r="R6" s="314"/>
      <c r="S6" s="314"/>
      <c r="T6" s="315"/>
    </row>
    <row r="7" spans="1:21" s="34" customFormat="1" ht="15.75" customHeight="1">
      <c r="B7" s="316" t="s">
        <v>9</v>
      </c>
      <c r="C7" s="317"/>
      <c r="D7" s="317"/>
      <c r="E7" s="317"/>
      <c r="F7" s="317"/>
      <c r="G7" s="317"/>
      <c r="H7" s="317"/>
      <c r="I7" s="317"/>
      <c r="J7" s="317"/>
      <c r="K7" s="317"/>
      <c r="L7" s="317"/>
      <c r="M7" s="317"/>
      <c r="N7" s="317"/>
      <c r="O7" s="317"/>
      <c r="P7" s="317"/>
      <c r="Q7" s="317"/>
      <c r="R7" s="317"/>
      <c r="S7" s="317"/>
      <c r="T7" s="318"/>
    </row>
    <row r="8" spans="1:21" s="34" customFormat="1" ht="15" customHeight="1">
      <c r="B8" s="313" t="s">
        <v>1355</v>
      </c>
      <c r="C8" s="314"/>
      <c r="D8" s="314"/>
      <c r="E8" s="314"/>
      <c r="F8" s="314"/>
      <c r="G8" s="314"/>
      <c r="H8" s="314"/>
      <c r="I8" s="314"/>
      <c r="J8" s="314"/>
      <c r="K8" s="314"/>
      <c r="L8" s="314"/>
      <c r="M8" s="314"/>
      <c r="N8" s="314"/>
      <c r="O8" s="314"/>
      <c r="P8" s="314"/>
      <c r="Q8" s="314"/>
      <c r="R8" s="314"/>
      <c r="S8" s="314"/>
      <c r="T8" s="315"/>
    </row>
    <row r="9" spans="1:21" s="34" customFormat="1" ht="15.75" customHeight="1">
      <c r="B9" s="316" t="s">
        <v>65</v>
      </c>
      <c r="C9" s="317"/>
      <c r="D9" s="317"/>
      <c r="E9" s="317"/>
      <c r="F9" s="317"/>
      <c r="G9" s="317"/>
      <c r="H9" s="317"/>
      <c r="I9" s="317"/>
      <c r="J9" s="317"/>
      <c r="K9" s="317"/>
      <c r="L9" s="317"/>
      <c r="M9" s="317"/>
      <c r="N9" s="317"/>
      <c r="O9" s="317"/>
      <c r="P9" s="317"/>
      <c r="Q9" s="317"/>
      <c r="R9" s="317"/>
      <c r="S9" s="317"/>
      <c r="T9" s="318"/>
    </row>
    <row r="10" spans="1:21" s="34" customFormat="1" thickBot="1">
      <c r="B10" s="389" t="s">
        <v>1356</v>
      </c>
      <c r="C10" s="390"/>
      <c r="D10" s="390"/>
      <c r="E10" s="390"/>
      <c r="F10" s="390"/>
      <c r="G10" s="390"/>
      <c r="H10" s="390"/>
      <c r="I10" s="390"/>
      <c r="J10" s="390"/>
      <c r="K10" s="390"/>
      <c r="L10" s="390"/>
      <c r="M10" s="390"/>
      <c r="N10" s="390"/>
      <c r="O10" s="390"/>
      <c r="P10" s="390"/>
      <c r="Q10" s="390"/>
      <c r="R10" s="390"/>
      <c r="S10" s="390"/>
      <c r="T10" s="391"/>
    </row>
    <row r="11" spans="1:21" s="2" customFormat="1" ht="22.35" customHeight="1">
      <c r="B11" s="327" t="s">
        <v>13</v>
      </c>
      <c r="C11" s="334" t="s">
        <v>67</v>
      </c>
      <c r="D11" s="329" t="s">
        <v>68</v>
      </c>
      <c r="E11" s="330"/>
      <c r="F11" s="330"/>
      <c r="G11" s="330"/>
      <c r="H11" s="331"/>
      <c r="I11" s="398" t="s">
        <v>81</v>
      </c>
      <c r="J11" s="398" t="s">
        <v>82</v>
      </c>
      <c r="K11" s="312" t="s">
        <v>83</v>
      </c>
      <c r="L11" s="332" t="s">
        <v>69</v>
      </c>
      <c r="M11" s="413" t="s">
        <v>70</v>
      </c>
      <c r="N11" s="345" t="s">
        <v>71</v>
      </c>
      <c r="O11" s="312" t="s">
        <v>72</v>
      </c>
      <c r="P11" s="359" t="s">
        <v>272</v>
      </c>
      <c r="Q11" s="360"/>
      <c r="R11" s="361"/>
      <c r="S11" s="398" t="s">
        <v>74</v>
      </c>
      <c r="T11" s="398" t="s">
        <v>75</v>
      </c>
    </row>
    <row r="12" spans="1:21" s="2" customFormat="1" ht="62.1" customHeight="1">
      <c r="B12" s="328"/>
      <c r="C12" s="335"/>
      <c r="D12" s="70" t="s">
        <v>76</v>
      </c>
      <c r="E12" s="71" t="s">
        <v>77</v>
      </c>
      <c r="F12" s="71" t="s">
        <v>78</v>
      </c>
      <c r="G12" s="71" t="s">
        <v>79</v>
      </c>
      <c r="H12" s="67" t="s">
        <v>80</v>
      </c>
      <c r="I12" s="340"/>
      <c r="J12" s="340"/>
      <c r="K12" s="340"/>
      <c r="L12" s="333"/>
      <c r="M12" s="404"/>
      <c r="N12" s="346"/>
      <c r="O12" s="340"/>
      <c r="P12" s="65" t="s">
        <v>84</v>
      </c>
      <c r="Q12" s="65" t="s">
        <v>85</v>
      </c>
      <c r="R12" s="63" t="s">
        <v>855</v>
      </c>
      <c r="S12" s="340"/>
      <c r="T12" s="340"/>
    </row>
    <row r="13" spans="1:21" s="34" customFormat="1" ht="117" customHeight="1">
      <c r="A13" s="34">
        <v>1</v>
      </c>
      <c r="B13" s="272" t="s">
        <v>1357</v>
      </c>
      <c r="C13" s="98" t="s">
        <v>1358</v>
      </c>
      <c r="D13" s="54" t="s">
        <v>276</v>
      </c>
      <c r="E13" s="36" t="s">
        <v>1359</v>
      </c>
      <c r="F13" s="37" t="s">
        <v>553</v>
      </c>
      <c r="G13" s="37" t="s">
        <v>92</v>
      </c>
      <c r="H13" s="68" t="s">
        <v>1360</v>
      </c>
      <c r="I13" s="123" t="s">
        <v>1361</v>
      </c>
      <c r="J13" s="98" t="s">
        <v>953</v>
      </c>
      <c r="K13" s="98" t="s">
        <v>953</v>
      </c>
      <c r="L13" s="36" t="s">
        <v>1362</v>
      </c>
      <c r="M13" s="45">
        <v>1</v>
      </c>
      <c r="N13" s="36" t="s">
        <v>1363</v>
      </c>
      <c r="O13" s="51">
        <v>50</v>
      </c>
      <c r="P13" s="36">
        <v>0</v>
      </c>
      <c r="Q13" s="36">
        <v>0</v>
      </c>
      <c r="R13" s="36" t="s">
        <v>1364</v>
      </c>
      <c r="S13" s="81" t="s">
        <v>1365</v>
      </c>
      <c r="T13" s="207" t="s">
        <v>1366</v>
      </c>
      <c r="U13" s="219"/>
    </row>
    <row r="14" spans="1:21" s="34" customFormat="1" ht="117" customHeight="1">
      <c r="A14" s="34">
        <v>2</v>
      </c>
      <c r="B14" s="36" t="s">
        <v>1367</v>
      </c>
      <c r="C14" s="36" t="s">
        <v>1368</v>
      </c>
      <c r="D14" s="54" t="s">
        <v>276</v>
      </c>
      <c r="E14" s="36" t="s">
        <v>1359</v>
      </c>
      <c r="F14" s="37" t="s">
        <v>553</v>
      </c>
      <c r="G14" s="37" t="s">
        <v>92</v>
      </c>
      <c r="H14" s="68" t="s">
        <v>1360</v>
      </c>
      <c r="I14" s="123" t="s">
        <v>1361</v>
      </c>
      <c r="J14" s="123" t="s">
        <v>1369</v>
      </c>
      <c r="K14" s="123" t="s">
        <v>1370</v>
      </c>
      <c r="L14" s="36" t="s">
        <v>1362</v>
      </c>
      <c r="M14" s="45">
        <v>1</v>
      </c>
      <c r="N14" s="36" t="s">
        <v>1363</v>
      </c>
      <c r="O14" s="51">
        <v>0</v>
      </c>
      <c r="P14" s="142"/>
      <c r="Q14" s="36"/>
      <c r="R14" s="36"/>
      <c r="S14" s="81" t="s">
        <v>1365</v>
      </c>
      <c r="T14" s="50"/>
    </row>
    <row r="15" spans="1:21" s="34" customFormat="1" ht="145.5" customHeight="1">
      <c r="A15" s="456">
        <v>3</v>
      </c>
      <c r="B15" s="434" t="s">
        <v>1371</v>
      </c>
      <c r="C15" s="370" t="s">
        <v>1372</v>
      </c>
      <c r="D15" s="418" t="s">
        <v>276</v>
      </c>
      <c r="E15" s="420" t="s">
        <v>1359</v>
      </c>
      <c r="F15" s="366" t="s">
        <v>553</v>
      </c>
      <c r="G15" s="366" t="s">
        <v>92</v>
      </c>
      <c r="H15" s="366" t="s">
        <v>1360</v>
      </c>
      <c r="I15" s="436" t="s">
        <v>1373</v>
      </c>
      <c r="J15" s="366" t="s">
        <v>1374</v>
      </c>
      <c r="K15" s="366" t="s">
        <v>104</v>
      </c>
      <c r="L15" s="420" t="s">
        <v>1362</v>
      </c>
      <c r="M15" s="440">
        <v>1</v>
      </c>
      <c r="N15" s="420" t="s">
        <v>1363</v>
      </c>
      <c r="O15" s="432">
        <v>50</v>
      </c>
      <c r="P15" s="442">
        <v>521814000</v>
      </c>
      <c r="Q15" s="442">
        <v>10488982</v>
      </c>
      <c r="R15" s="420"/>
      <c r="S15" s="438" t="s">
        <v>1365</v>
      </c>
      <c r="T15" s="207" t="s">
        <v>1375</v>
      </c>
    </row>
    <row r="16" spans="1:21" s="34" customFormat="1" ht="107.1" customHeight="1">
      <c r="A16" s="456"/>
      <c r="B16" s="435"/>
      <c r="C16" s="371"/>
      <c r="D16" s="419"/>
      <c r="E16" s="421"/>
      <c r="F16" s="367"/>
      <c r="G16" s="367"/>
      <c r="H16" s="367"/>
      <c r="I16" s="437"/>
      <c r="J16" s="367"/>
      <c r="K16" s="367"/>
      <c r="L16" s="421"/>
      <c r="M16" s="441"/>
      <c r="N16" s="421"/>
      <c r="O16" s="433"/>
      <c r="P16" s="443"/>
      <c r="Q16" s="443"/>
      <c r="R16" s="421"/>
      <c r="S16" s="439"/>
      <c r="T16" s="213" t="s">
        <v>1376</v>
      </c>
    </row>
    <row r="17" spans="1:21" s="34" customFormat="1" ht="119.45" customHeight="1">
      <c r="A17" s="34">
        <v>4</v>
      </c>
      <c r="B17" s="36" t="s">
        <v>1377</v>
      </c>
      <c r="C17" s="98" t="s">
        <v>1378</v>
      </c>
      <c r="D17" s="54" t="s">
        <v>276</v>
      </c>
      <c r="E17" s="36" t="s">
        <v>1379</v>
      </c>
      <c r="F17" s="37" t="s">
        <v>553</v>
      </c>
      <c r="G17" s="37" t="s">
        <v>92</v>
      </c>
      <c r="H17" s="68" t="s">
        <v>1380</v>
      </c>
      <c r="I17" s="68" t="s">
        <v>1361</v>
      </c>
      <c r="J17" s="68" t="s">
        <v>925</v>
      </c>
      <c r="K17" s="68" t="s">
        <v>953</v>
      </c>
      <c r="L17" s="36" t="s">
        <v>1381</v>
      </c>
      <c r="M17" s="45">
        <v>1</v>
      </c>
      <c r="N17" s="36" t="s">
        <v>1382</v>
      </c>
      <c r="O17" s="51">
        <v>0</v>
      </c>
      <c r="P17" s="36">
        <v>0</v>
      </c>
      <c r="Q17" s="36">
        <v>0</v>
      </c>
      <c r="R17" s="36" t="s">
        <v>1364</v>
      </c>
      <c r="S17" s="81" t="s">
        <v>1383</v>
      </c>
      <c r="T17" s="213" t="s">
        <v>1384</v>
      </c>
    </row>
    <row r="18" spans="1:21" s="34" customFormat="1" ht="120" customHeight="1">
      <c r="A18" s="34">
        <v>5</v>
      </c>
      <c r="B18" s="36" t="s">
        <v>1385</v>
      </c>
      <c r="C18" s="36" t="s">
        <v>1386</v>
      </c>
      <c r="D18" s="54" t="s">
        <v>276</v>
      </c>
      <c r="E18" s="36" t="s">
        <v>1379</v>
      </c>
      <c r="F18" s="37" t="s">
        <v>553</v>
      </c>
      <c r="G18" s="37" t="s">
        <v>92</v>
      </c>
      <c r="H18" s="68" t="s">
        <v>1380</v>
      </c>
      <c r="I18" s="68" t="s">
        <v>1361</v>
      </c>
      <c r="J18" s="123" t="s">
        <v>1387</v>
      </c>
      <c r="K18" s="123" t="s">
        <v>1388</v>
      </c>
      <c r="L18" s="36" t="s">
        <v>1381</v>
      </c>
      <c r="M18" s="45">
        <v>1</v>
      </c>
      <c r="N18" s="36" t="s">
        <v>1382</v>
      </c>
      <c r="O18" s="51">
        <v>0</v>
      </c>
      <c r="P18" s="36"/>
      <c r="Q18" s="36"/>
      <c r="R18" s="36"/>
      <c r="S18" s="81" t="s">
        <v>1383</v>
      </c>
      <c r="T18" s="50"/>
    </row>
    <row r="19" spans="1:21" s="34" customFormat="1" ht="107.1" customHeight="1">
      <c r="A19" s="456">
        <v>6</v>
      </c>
      <c r="B19" s="444" t="s">
        <v>1389</v>
      </c>
      <c r="C19" s="370" t="s">
        <v>1390</v>
      </c>
      <c r="D19" s="418" t="s">
        <v>276</v>
      </c>
      <c r="E19" s="420" t="s">
        <v>1379</v>
      </c>
      <c r="F19" s="366" t="s">
        <v>553</v>
      </c>
      <c r="G19" s="366" t="s">
        <v>92</v>
      </c>
      <c r="H19" s="366" t="s">
        <v>1380</v>
      </c>
      <c r="I19" s="366" t="s">
        <v>1361</v>
      </c>
      <c r="J19" s="366" t="s">
        <v>1374</v>
      </c>
      <c r="K19" s="366" t="s">
        <v>104</v>
      </c>
      <c r="L19" s="420" t="s">
        <v>1381</v>
      </c>
      <c r="M19" s="440">
        <v>1</v>
      </c>
      <c r="N19" s="420" t="s">
        <v>1382</v>
      </c>
      <c r="O19" s="432">
        <v>50</v>
      </c>
      <c r="P19" s="442">
        <v>407015000</v>
      </c>
      <c r="Q19" s="442">
        <v>4836483</v>
      </c>
      <c r="R19" s="420"/>
      <c r="S19" s="438" t="s">
        <v>1383</v>
      </c>
      <c r="T19" s="133" t="s">
        <v>1391</v>
      </c>
    </row>
    <row r="20" spans="1:21" s="34" customFormat="1" ht="73.5" customHeight="1">
      <c r="A20" s="456"/>
      <c r="B20" s="444"/>
      <c r="C20" s="445"/>
      <c r="D20" s="446"/>
      <c r="E20" s="447"/>
      <c r="F20" s="448"/>
      <c r="G20" s="448"/>
      <c r="H20" s="448"/>
      <c r="I20" s="448"/>
      <c r="J20" s="448"/>
      <c r="K20" s="448"/>
      <c r="L20" s="447"/>
      <c r="M20" s="462"/>
      <c r="N20" s="447"/>
      <c r="O20" s="458"/>
      <c r="P20" s="449"/>
      <c r="Q20" s="449"/>
      <c r="R20" s="447"/>
      <c r="S20" s="463"/>
      <c r="T20" s="133" t="s">
        <v>1392</v>
      </c>
    </row>
    <row r="21" spans="1:21" s="34" customFormat="1" ht="81.75" customHeight="1">
      <c r="A21" s="456"/>
      <c r="B21" s="444"/>
      <c r="C21" s="371"/>
      <c r="D21" s="419"/>
      <c r="E21" s="421"/>
      <c r="F21" s="367"/>
      <c r="G21" s="367"/>
      <c r="H21" s="367"/>
      <c r="I21" s="367"/>
      <c r="J21" s="367"/>
      <c r="K21" s="367"/>
      <c r="L21" s="421"/>
      <c r="M21" s="441"/>
      <c r="N21" s="421"/>
      <c r="O21" s="433"/>
      <c r="P21" s="443"/>
      <c r="Q21" s="443"/>
      <c r="R21" s="421"/>
      <c r="S21" s="439"/>
      <c r="T21" s="133" t="s">
        <v>1393</v>
      </c>
      <c r="U21" s="219"/>
    </row>
    <row r="23" spans="1:21" ht="15.75" thickBot="1"/>
    <row r="24" spans="1:21" s="34" customFormat="1" ht="15.75" customHeight="1">
      <c r="B24" s="337" t="s">
        <v>1394</v>
      </c>
      <c r="C24" s="338"/>
      <c r="D24" s="338"/>
      <c r="E24" s="338"/>
      <c r="F24" s="338"/>
      <c r="G24" s="338"/>
      <c r="H24" s="338"/>
      <c r="I24" s="338"/>
      <c r="J24" s="338"/>
      <c r="K24" s="338"/>
      <c r="L24" s="338"/>
      <c r="M24" s="338"/>
      <c r="N24" s="338"/>
      <c r="O24" s="338"/>
      <c r="P24" s="338"/>
      <c r="Q24" s="338"/>
      <c r="R24" s="338"/>
      <c r="S24" s="338"/>
      <c r="T24" s="339"/>
    </row>
    <row r="25" spans="1:21" s="34" customFormat="1" ht="15.75" customHeight="1">
      <c r="B25" s="316" t="s">
        <v>7</v>
      </c>
      <c r="C25" s="317"/>
      <c r="D25" s="317"/>
      <c r="E25" s="317"/>
      <c r="F25" s="317"/>
      <c r="G25" s="317"/>
      <c r="H25" s="317"/>
      <c r="I25" s="317"/>
      <c r="J25" s="317"/>
      <c r="K25" s="317"/>
      <c r="L25" s="317"/>
      <c r="M25" s="317"/>
      <c r="N25" s="317"/>
      <c r="O25" s="317"/>
      <c r="P25" s="317"/>
      <c r="Q25" s="317"/>
      <c r="R25" s="317"/>
      <c r="S25" s="317"/>
      <c r="T25" s="318"/>
    </row>
    <row r="26" spans="1:21" s="34" customFormat="1" ht="15.75" customHeight="1">
      <c r="B26" s="313" t="s">
        <v>1395</v>
      </c>
      <c r="C26" s="314"/>
      <c r="D26" s="314"/>
      <c r="E26" s="314"/>
      <c r="F26" s="314"/>
      <c r="G26" s="314"/>
      <c r="H26" s="314"/>
      <c r="I26" s="314"/>
      <c r="J26" s="314"/>
      <c r="K26" s="314"/>
      <c r="L26" s="314"/>
      <c r="M26" s="314"/>
      <c r="N26" s="314"/>
      <c r="O26" s="314"/>
      <c r="P26" s="314"/>
      <c r="Q26" s="314"/>
      <c r="R26" s="314"/>
      <c r="S26" s="314"/>
      <c r="T26" s="315"/>
    </row>
    <row r="27" spans="1:21" s="34" customFormat="1" ht="15.75" customHeight="1">
      <c r="B27" s="316" t="s">
        <v>9</v>
      </c>
      <c r="C27" s="317"/>
      <c r="D27" s="317"/>
      <c r="E27" s="317"/>
      <c r="F27" s="317"/>
      <c r="G27" s="317"/>
      <c r="H27" s="317"/>
      <c r="I27" s="317"/>
      <c r="J27" s="317"/>
      <c r="K27" s="317"/>
      <c r="L27" s="317"/>
      <c r="M27" s="317"/>
      <c r="N27" s="317"/>
      <c r="O27" s="317"/>
      <c r="P27" s="317"/>
      <c r="Q27" s="317"/>
      <c r="R27" s="317"/>
      <c r="S27" s="317"/>
      <c r="T27" s="318"/>
    </row>
    <row r="28" spans="1:21" s="34" customFormat="1" ht="19.350000000000001" customHeight="1">
      <c r="B28" s="313" t="s">
        <v>1396</v>
      </c>
      <c r="C28" s="314"/>
      <c r="D28" s="314"/>
      <c r="E28" s="314"/>
      <c r="F28" s="314"/>
      <c r="G28" s="314"/>
      <c r="H28" s="314"/>
      <c r="I28" s="314"/>
      <c r="J28" s="314"/>
      <c r="K28" s="314"/>
      <c r="L28" s="314"/>
      <c r="M28" s="314"/>
      <c r="N28" s="314"/>
      <c r="O28" s="314"/>
      <c r="P28" s="314"/>
      <c r="Q28" s="314"/>
      <c r="R28" s="314"/>
      <c r="S28" s="314"/>
      <c r="T28" s="315"/>
    </row>
    <row r="29" spans="1:21" s="34" customFormat="1" ht="18.600000000000001" customHeight="1">
      <c r="B29" s="316" t="s">
        <v>65</v>
      </c>
      <c r="C29" s="317"/>
      <c r="D29" s="317"/>
      <c r="E29" s="317"/>
      <c r="F29" s="317"/>
      <c r="G29" s="317"/>
      <c r="H29" s="317"/>
      <c r="I29" s="317"/>
      <c r="J29" s="317"/>
      <c r="K29" s="317"/>
      <c r="L29" s="317"/>
      <c r="M29" s="317"/>
      <c r="N29" s="317"/>
      <c r="O29" s="317"/>
      <c r="P29" s="317"/>
      <c r="Q29" s="317"/>
      <c r="R29" s="317"/>
      <c r="S29" s="317"/>
      <c r="T29" s="318"/>
    </row>
    <row r="30" spans="1:21" s="34" customFormat="1" ht="21.6" customHeight="1" thickBot="1">
      <c r="B30" s="324" t="s">
        <v>1397</v>
      </c>
      <c r="C30" s="325"/>
      <c r="D30" s="325"/>
      <c r="E30" s="325"/>
      <c r="F30" s="325"/>
      <c r="G30" s="325"/>
      <c r="H30" s="325"/>
      <c r="I30" s="325"/>
      <c r="J30" s="325"/>
      <c r="K30" s="325"/>
      <c r="L30" s="325"/>
      <c r="M30" s="325"/>
      <c r="N30" s="325"/>
      <c r="O30" s="325"/>
      <c r="P30" s="325"/>
      <c r="Q30" s="325"/>
      <c r="R30" s="325"/>
      <c r="S30" s="325"/>
      <c r="T30" s="326"/>
    </row>
    <row r="31" spans="1:21" s="2" customFormat="1" ht="22.35" customHeight="1">
      <c r="B31" s="327" t="s">
        <v>13</v>
      </c>
      <c r="C31" s="334" t="s">
        <v>67</v>
      </c>
      <c r="D31" s="329" t="s">
        <v>68</v>
      </c>
      <c r="E31" s="330"/>
      <c r="F31" s="330"/>
      <c r="G31" s="330"/>
      <c r="H31" s="331"/>
      <c r="I31" s="398" t="s">
        <v>81</v>
      </c>
      <c r="J31" s="398" t="s">
        <v>82</v>
      </c>
      <c r="K31" s="312" t="s">
        <v>83</v>
      </c>
      <c r="L31" s="332" t="s">
        <v>69</v>
      </c>
      <c r="M31" s="413" t="s">
        <v>70</v>
      </c>
      <c r="N31" s="345" t="s">
        <v>71</v>
      </c>
      <c r="O31" s="312" t="s">
        <v>72</v>
      </c>
      <c r="P31" s="359" t="s">
        <v>272</v>
      </c>
      <c r="Q31" s="360"/>
      <c r="R31" s="361"/>
      <c r="S31" s="398" t="s">
        <v>74</v>
      </c>
      <c r="T31" s="398" t="s">
        <v>75</v>
      </c>
    </row>
    <row r="32" spans="1:21" s="2" customFormat="1" ht="66" customHeight="1">
      <c r="B32" s="328"/>
      <c r="C32" s="335"/>
      <c r="D32" s="70" t="s">
        <v>76</v>
      </c>
      <c r="E32" s="71" t="s">
        <v>77</v>
      </c>
      <c r="F32" s="71" t="s">
        <v>78</v>
      </c>
      <c r="G32" s="71" t="s">
        <v>79</v>
      </c>
      <c r="H32" s="67" t="s">
        <v>80</v>
      </c>
      <c r="I32" s="340"/>
      <c r="J32" s="340"/>
      <c r="K32" s="340"/>
      <c r="L32" s="333"/>
      <c r="M32" s="404"/>
      <c r="N32" s="346"/>
      <c r="O32" s="340"/>
      <c r="P32" s="65" t="s">
        <v>84</v>
      </c>
      <c r="Q32" s="65" t="s">
        <v>85</v>
      </c>
      <c r="R32" s="65" t="s">
        <v>273</v>
      </c>
      <c r="S32" s="340"/>
      <c r="T32" s="340"/>
    </row>
    <row r="33" spans="1:21" s="2" customFormat="1" ht="149.25" customHeight="1">
      <c r="A33" s="2">
        <v>7</v>
      </c>
      <c r="B33" s="221" t="s">
        <v>1398</v>
      </c>
      <c r="C33" s="98" t="s">
        <v>1399</v>
      </c>
      <c r="D33" s="37" t="s">
        <v>168</v>
      </c>
      <c r="E33" s="36" t="s">
        <v>1400</v>
      </c>
      <c r="F33" s="54" t="s">
        <v>694</v>
      </c>
      <c r="G33" s="36" t="s">
        <v>92</v>
      </c>
      <c r="H33" s="54" t="s">
        <v>1380</v>
      </c>
      <c r="I33" s="68" t="s">
        <v>1361</v>
      </c>
      <c r="J33" s="54" t="s">
        <v>953</v>
      </c>
      <c r="K33" s="36" t="s">
        <v>953</v>
      </c>
      <c r="L33" s="54"/>
      <c r="M33" s="78">
        <v>0.7</v>
      </c>
      <c r="N33" s="36" t="s">
        <v>1401</v>
      </c>
      <c r="O33" s="51">
        <v>0</v>
      </c>
      <c r="P33" s="54"/>
      <c r="Q33" s="36">
        <v>0</v>
      </c>
      <c r="R33" s="36" t="s">
        <v>1364</v>
      </c>
      <c r="S33" s="36" t="s">
        <v>1402</v>
      </c>
      <c r="T33" s="269" t="s">
        <v>1403</v>
      </c>
    </row>
    <row r="34" spans="1:21" s="2" customFormat="1" ht="184.5" customHeight="1">
      <c r="A34" s="2">
        <v>8</v>
      </c>
      <c r="B34" s="221" t="s">
        <v>1404</v>
      </c>
      <c r="C34" s="68" t="s">
        <v>1405</v>
      </c>
      <c r="D34" s="37" t="s">
        <v>168</v>
      </c>
      <c r="E34" s="36" t="s">
        <v>1400</v>
      </c>
      <c r="F34" s="54" t="s">
        <v>694</v>
      </c>
      <c r="G34" s="36" t="s">
        <v>92</v>
      </c>
      <c r="H34" s="54" t="s">
        <v>1380</v>
      </c>
      <c r="I34" s="68" t="s">
        <v>1361</v>
      </c>
      <c r="J34" s="37" t="s">
        <v>641</v>
      </c>
      <c r="K34" s="37" t="s">
        <v>641</v>
      </c>
      <c r="L34" s="54"/>
      <c r="M34" s="36"/>
      <c r="N34" s="36" t="s">
        <v>1401</v>
      </c>
      <c r="O34" s="51">
        <v>0</v>
      </c>
      <c r="P34" s="54"/>
      <c r="Q34" s="36"/>
      <c r="R34" s="54"/>
      <c r="S34" s="36" t="s">
        <v>1402</v>
      </c>
      <c r="T34" s="54"/>
    </row>
    <row r="35" spans="1:21" s="2" customFormat="1" ht="118.5" customHeight="1">
      <c r="A35" s="2">
        <v>9</v>
      </c>
      <c r="B35" s="220" t="s">
        <v>1406</v>
      </c>
      <c r="C35" s="36" t="s">
        <v>1407</v>
      </c>
      <c r="D35" s="37" t="s">
        <v>168</v>
      </c>
      <c r="E35" s="36" t="s">
        <v>1400</v>
      </c>
      <c r="F35" s="54" t="s">
        <v>694</v>
      </c>
      <c r="G35" s="36" t="s">
        <v>92</v>
      </c>
      <c r="H35" s="54" t="s">
        <v>1380</v>
      </c>
      <c r="I35" s="68" t="s">
        <v>1361</v>
      </c>
      <c r="J35" s="68" t="s">
        <v>1374</v>
      </c>
      <c r="K35" s="99" t="s">
        <v>104</v>
      </c>
      <c r="L35" s="36" t="s">
        <v>1408</v>
      </c>
      <c r="M35" s="78">
        <v>0</v>
      </c>
      <c r="N35" s="36" t="s">
        <v>1401</v>
      </c>
      <c r="O35" s="234">
        <v>100</v>
      </c>
      <c r="P35" s="143">
        <v>0</v>
      </c>
      <c r="Q35" s="143">
        <v>5903378</v>
      </c>
      <c r="R35" s="54"/>
      <c r="S35" s="36" t="s">
        <v>1402</v>
      </c>
      <c r="T35" s="102" t="s">
        <v>104</v>
      </c>
    </row>
    <row r="36" spans="1:21" s="34" customFormat="1" ht="115.35" customHeight="1">
      <c r="A36" s="36">
        <v>10</v>
      </c>
      <c r="B36" s="221" t="s">
        <v>1409</v>
      </c>
      <c r="C36" s="98" t="s">
        <v>1410</v>
      </c>
      <c r="D36" s="37">
        <v>1</v>
      </c>
      <c r="E36" s="37" t="s">
        <v>1411</v>
      </c>
      <c r="F36" s="68" t="s">
        <v>1412</v>
      </c>
      <c r="G36" s="68" t="s">
        <v>92</v>
      </c>
      <c r="H36" s="68" t="s">
        <v>1380</v>
      </c>
      <c r="I36" s="68" t="s">
        <v>1361</v>
      </c>
      <c r="J36" s="98" t="s">
        <v>953</v>
      </c>
      <c r="K36" s="98" t="s">
        <v>953</v>
      </c>
      <c r="L36" s="36" t="s">
        <v>1413</v>
      </c>
      <c r="M36" s="78">
        <v>0.5</v>
      </c>
      <c r="N36" s="36" t="s">
        <v>1411</v>
      </c>
      <c r="O36" s="51">
        <v>0</v>
      </c>
      <c r="P36" s="36"/>
      <c r="Q36" s="122">
        <v>0</v>
      </c>
      <c r="R36" s="36" t="s">
        <v>1364</v>
      </c>
      <c r="S36" s="36" t="s">
        <v>1402</v>
      </c>
      <c r="T36" s="270" t="s">
        <v>1414</v>
      </c>
    </row>
    <row r="37" spans="1:21" ht="200.25" customHeight="1">
      <c r="A37" s="2">
        <v>11</v>
      </c>
      <c r="B37" s="36" t="s">
        <v>1415</v>
      </c>
      <c r="C37" s="68" t="s">
        <v>1416</v>
      </c>
      <c r="D37" s="54">
        <v>1</v>
      </c>
      <c r="E37" s="36" t="s">
        <v>1411</v>
      </c>
      <c r="F37" s="37" t="s">
        <v>1412</v>
      </c>
      <c r="G37" s="37" t="s">
        <v>92</v>
      </c>
      <c r="H37" s="68" t="s">
        <v>1380</v>
      </c>
      <c r="I37" s="68" t="s">
        <v>1361</v>
      </c>
      <c r="J37" s="37" t="s">
        <v>641</v>
      </c>
      <c r="K37" s="37" t="s">
        <v>641</v>
      </c>
      <c r="L37" s="36" t="s">
        <v>1413</v>
      </c>
      <c r="M37" s="113">
        <v>0.28000000000000003</v>
      </c>
      <c r="N37" s="36" t="s">
        <v>1411</v>
      </c>
      <c r="O37" s="264">
        <v>0</v>
      </c>
      <c r="P37" s="116"/>
      <c r="Q37" s="116"/>
      <c r="R37" s="116"/>
      <c r="S37" s="218" t="s">
        <v>1402</v>
      </c>
      <c r="T37" s="215"/>
    </row>
    <row r="38" spans="1:21" ht="71.099999999999994" customHeight="1">
      <c r="A38" s="425">
        <v>12</v>
      </c>
      <c r="B38" s="434" t="s">
        <v>1417</v>
      </c>
      <c r="C38" s="370" t="s">
        <v>1418</v>
      </c>
      <c r="D38" s="418">
        <v>1</v>
      </c>
      <c r="E38" s="420" t="s">
        <v>1411</v>
      </c>
      <c r="F38" s="366" t="s">
        <v>1412</v>
      </c>
      <c r="G38" s="366" t="s">
        <v>92</v>
      </c>
      <c r="H38" s="366" t="s">
        <v>1380</v>
      </c>
      <c r="I38" s="366" t="s">
        <v>1361</v>
      </c>
      <c r="J38" s="450"/>
      <c r="K38" s="450"/>
      <c r="L38" s="420" t="s">
        <v>1413</v>
      </c>
      <c r="M38" s="453">
        <v>0.28000000000000003</v>
      </c>
      <c r="N38" s="420" t="s">
        <v>1411</v>
      </c>
      <c r="O38" s="432">
        <v>40</v>
      </c>
      <c r="P38" s="442">
        <v>257428000</v>
      </c>
      <c r="Q38" s="442">
        <v>11066894</v>
      </c>
      <c r="R38" s="450"/>
      <c r="S38" s="459" t="s">
        <v>1402</v>
      </c>
      <c r="T38" s="133" t="s">
        <v>1419</v>
      </c>
    </row>
    <row r="39" spans="1:21" ht="61.5" customHeight="1">
      <c r="A39" s="425"/>
      <c r="B39" s="464"/>
      <c r="C39" s="445"/>
      <c r="D39" s="446"/>
      <c r="E39" s="447"/>
      <c r="F39" s="448"/>
      <c r="G39" s="448"/>
      <c r="H39" s="448"/>
      <c r="I39" s="448"/>
      <c r="J39" s="451"/>
      <c r="K39" s="451"/>
      <c r="L39" s="447"/>
      <c r="M39" s="454"/>
      <c r="N39" s="447"/>
      <c r="O39" s="458"/>
      <c r="P39" s="449"/>
      <c r="Q39" s="449"/>
      <c r="R39" s="451"/>
      <c r="S39" s="460"/>
      <c r="T39" s="133" t="s">
        <v>1420</v>
      </c>
    </row>
    <row r="40" spans="1:21" ht="88.5" customHeight="1">
      <c r="A40" s="425"/>
      <c r="B40" s="435"/>
      <c r="C40" s="371"/>
      <c r="D40" s="419"/>
      <c r="E40" s="421"/>
      <c r="F40" s="367"/>
      <c r="G40" s="367"/>
      <c r="H40" s="367"/>
      <c r="I40" s="367"/>
      <c r="J40" s="452"/>
      <c r="K40" s="452"/>
      <c r="L40" s="421"/>
      <c r="M40" s="455"/>
      <c r="N40" s="421"/>
      <c r="O40" s="433"/>
      <c r="P40" s="443"/>
      <c r="Q40" s="443"/>
      <c r="R40" s="452"/>
      <c r="S40" s="461"/>
      <c r="T40" s="133" t="s">
        <v>1393</v>
      </c>
      <c r="U40" s="219"/>
    </row>
    <row r="41" spans="1:21" ht="22.35" customHeight="1">
      <c r="B41" s="84"/>
    </row>
    <row r="42" spans="1:21" ht="15.75" thickBot="1"/>
    <row r="43" spans="1:21" s="34" customFormat="1" ht="15.75" customHeight="1">
      <c r="B43" s="337" t="s">
        <v>1421</v>
      </c>
      <c r="C43" s="338"/>
      <c r="D43" s="338"/>
      <c r="E43" s="338"/>
      <c r="F43" s="338"/>
      <c r="G43" s="338"/>
      <c r="H43" s="338"/>
      <c r="I43" s="338"/>
      <c r="J43" s="338"/>
      <c r="K43" s="338"/>
      <c r="L43" s="338"/>
      <c r="M43" s="338"/>
      <c r="N43" s="338"/>
      <c r="O43" s="338"/>
      <c r="P43" s="338"/>
      <c r="Q43" s="338"/>
      <c r="R43" s="338"/>
      <c r="S43" s="338"/>
      <c r="T43" s="339"/>
    </row>
    <row r="44" spans="1:21" s="34" customFormat="1" ht="15.75" customHeight="1">
      <c r="B44" s="316" t="s">
        <v>7</v>
      </c>
      <c r="C44" s="317"/>
      <c r="D44" s="317"/>
      <c r="E44" s="317"/>
      <c r="F44" s="317"/>
      <c r="G44" s="317"/>
      <c r="H44" s="317"/>
      <c r="I44" s="317"/>
      <c r="J44" s="317"/>
      <c r="K44" s="317"/>
      <c r="L44" s="317"/>
      <c r="M44" s="317"/>
      <c r="N44" s="317"/>
      <c r="O44" s="317"/>
      <c r="P44" s="317"/>
      <c r="Q44" s="317"/>
      <c r="R44" s="317"/>
      <c r="S44" s="317"/>
      <c r="T44" s="318"/>
    </row>
    <row r="45" spans="1:21" s="34" customFormat="1" ht="15.75" customHeight="1">
      <c r="B45" s="313" t="s">
        <v>1422</v>
      </c>
      <c r="C45" s="314"/>
      <c r="D45" s="314"/>
      <c r="E45" s="314"/>
      <c r="F45" s="314"/>
      <c r="G45" s="314"/>
      <c r="H45" s="314"/>
      <c r="I45" s="314"/>
      <c r="J45" s="314"/>
      <c r="K45" s="314"/>
      <c r="L45" s="314"/>
      <c r="M45" s="314"/>
      <c r="N45" s="314"/>
      <c r="O45" s="314"/>
      <c r="P45" s="314"/>
      <c r="Q45" s="314"/>
      <c r="R45" s="314"/>
      <c r="S45" s="314"/>
      <c r="T45" s="315"/>
    </row>
    <row r="46" spans="1:21" s="34" customFormat="1" ht="15.75" customHeight="1">
      <c r="B46" s="316" t="s">
        <v>9</v>
      </c>
      <c r="C46" s="317"/>
      <c r="D46" s="317"/>
      <c r="E46" s="317"/>
      <c r="F46" s="317"/>
      <c r="G46" s="317"/>
      <c r="H46" s="317"/>
      <c r="I46" s="317"/>
      <c r="J46" s="317"/>
      <c r="K46" s="317"/>
      <c r="L46" s="317"/>
      <c r="M46" s="317"/>
      <c r="N46" s="317"/>
      <c r="O46" s="317"/>
      <c r="P46" s="317"/>
      <c r="Q46" s="317"/>
      <c r="R46" s="317"/>
      <c r="S46" s="317"/>
      <c r="T46" s="318"/>
    </row>
    <row r="47" spans="1:21" s="34" customFormat="1" ht="15" customHeight="1">
      <c r="B47" s="313" t="s">
        <v>1423</v>
      </c>
      <c r="C47" s="314"/>
      <c r="D47" s="314"/>
      <c r="E47" s="314"/>
      <c r="F47" s="314"/>
      <c r="G47" s="314"/>
      <c r="H47" s="314"/>
      <c r="I47" s="314"/>
      <c r="J47" s="314"/>
      <c r="K47" s="314"/>
      <c r="L47" s="314"/>
      <c r="M47" s="314"/>
      <c r="N47" s="314"/>
      <c r="O47" s="314"/>
      <c r="P47" s="314"/>
      <c r="Q47" s="314"/>
      <c r="R47" s="314"/>
      <c r="S47" s="314"/>
      <c r="T47" s="315"/>
    </row>
    <row r="48" spans="1:21" s="34" customFormat="1" ht="15.75" customHeight="1">
      <c r="B48" s="316" t="s">
        <v>65</v>
      </c>
      <c r="C48" s="317"/>
      <c r="D48" s="317"/>
      <c r="E48" s="317"/>
      <c r="F48" s="317"/>
      <c r="G48" s="317"/>
      <c r="H48" s="317"/>
      <c r="I48" s="317"/>
      <c r="J48" s="317"/>
      <c r="K48" s="317"/>
      <c r="L48" s="317"/>
      <c r="M48" s="317"/>
      <c r="N48" s="317"/>
      <c r="O48" s="317"/>
      <c r="P48" s="317"/>
      <c r="Q48" s="317"/>
      <c r="R48" s="317"/>
      <c r="S48" s="317"/>
      <c r="T48" s="318"/>
    </row>
    <row r="49" spans="1:21" s="34" customFormat="1" ht="18.600000000000001" customHeight="1" thickBot="1">
      <c r="B49" s="324" t="s">
        <v>1424</v>
      </c>
      <c r="C49" s="325"/>
      <c r="D49" s="325"/>
      <c r="E49" s="325"/>
      <c r="F49" s="325"/>
      <c r="G49" s="325"/>
      <c r="H49" s="325"/>
      <c r="I49" s="325"/>
      <c r="J49" s="325"/>
      <c r="K49" s="325"/>
      <c r="L49" s="325"/>
      <c r="M49" s="325"/>
      <c r="N49" s="325"/>
      <c r="O49" s="325"/>
      <c r="P49" s="325"/>
      <c r="Q49" s="325"/>
      <c r="R49" s="325"/>
      <c r="S49" s="325"/>
      <c r="T49" s="326"/>
    </row>
    <row r="50" spans="1:21" s="2" customFormat="1" ht="24.6" customHeight="1">
      <c r="B50" s="327" t="s">
        <v>13</v>
      </c>
      <c r="C50" s="334" t="s">
        <v>67</v>
      </c>
      <c r="D50" s="329" t="s">
        <v>68</v>
      </c>
      <c r="E50" s="330"/>
      <c r="F50" s="330"/>
      <c r="G50" s="330"/>
      <c r="H50" s="331"/>
      <c r="I50" s="398" t="s">
        <v>81</v>
      </c>
      <c r="J50" s="398" t="s">
        <v>82</v>
      </c>
      <c r="K50" s="312" t="s">
        <v>83</v>
      </c>
      <c r="L50" s="332" t="s">
        <v>69</v>
      </c>
      <c r="M50" s="413" t="s">
        <v>70</v>
      </c>
      <c r="N50" s="345" t="s">
        <v>71</v>
      </c>
      <c r="O50" s="312" t="s">
        <v>72</v>
      </c>
      <c r="P50" s="359" t="s">
        <v>272</v>
      </c>
      <c r="Q50" s="360"/>
      <c r="R50" s="361"/>
      <c r="S50" s="398" t="s">
        <v>74</v>
      </c>
      <c r="T50" s="398" t="s">
        <v>75</v>
      </c>
    </row>
    <row r="51" spans="1:21" s="2" customFormat="1" ht="62.1" customHeight="1">
      <c r="B51" s="328"/>
      <c r="C51" s="335"/>
      <c r="D51" s="70" t="s">
        <v>76</v>
      </c>
      <c r="E51" s="71" t="s">
        <v>77</v>
      </c>
      <c r="F51" s="71" t="s">
        <v>78</v>
      </c>
      <c r="G51" s="71" t="s">
        <v>79</v>
      </c>
      <c r="H51" s="67" t="s">
        <v>80</v>
      </c>
      <c r="I51" s="340"/>
      <c r="J51" s="340"/>
      <c r="K51" s="340"/>
      <c r="L51" s="333"/>
      <c r="M51" s="404"/>
      <c r="N51" s="346"/>
      <c r="O51" s="340"/>
      <c r="P51" s="65" t="s">
        <v>84</v>
      </c>
      <c r="Q51" s="65" t="s">
        <v>85</v>
      </c>
      <c r="R51" s="65" t="s">
        <v>273</v>
      </c>
      <c r="S51" s="340"/>
      <c r="T51" s="340"/>
    </row>
    <row r="52" spans="1:21" s="2" customFormat="1" ht="123.75" customHeight="1">
      <c r="A52" s="2">
        <v>13</v>
      </c>
      <c r="B52" s="36" t="s">
        <v>1425</v>
      </c>
      <c r="C52" s="98" t="s">
        <v>1426</v>
      </c>
      <c r="D52" s="54" t="s">
        <v>276</v>
      </c>
      <c r="E52" s="36" t="s">
        <v>1427</v>
      </c>
      <c r="F52" s="37" t="s">
        <v>694</v>
      </c>
      <c r="G52" s="37" t="s">
        <v>92</v>
      </c>
      <c r="H52" s="68" t="s">
        <v>1183</v>
      </c>
      <c r="I52" s="68" t="s">
        <v>1428</v>
      </c>
      <c r="J52" s="68" t="s">
        <v>953</v>
      </c>
      <c r="K52" s="68" t="s">
        <v>953</v>
      </c>
      <c r="L52" s="36"/>
      <c r="M52" s="121">
        <v>1</v>
      </c>
      <c r="N52" s="271">
        <v>0</v>
      </c>
      <c r="O52" s="38"/>
      <c r="P52" s="38"/>
      <c r="Q52" s="38">
        <v>0</v>
      </c>
      <c r="R52" s="36" t="s">
        <v>1364</v>
      </c>
      <c r="S52" s="122"/>
      <c r="T52" s="255" t="s">
        <v>1429</v>
      </c>
    </row>
    <row r="53" spans="1:21" s="2" customFormat="1" ht="189" customHeight="1">
      <c r="A53" s="2">
        <v>14</v>
      </c>
      <c r="B53" s="36" t="s">
        <v>1430</v>
      </c>
      <c r="C53" s="68" t="s">
        <v>1405</v>
      </c>
      <c r="D53" s="54" t="s">
        <v>276</v>
      </c>
      <c r="E53" s="36" t="s">
        <v>1427</v>
      </c>
      <c r="F53" s="37" t="s">
        <v>694</v>
      </c>
      <c r="G53" s="37" t="s">
        <v>92</v>
      </c>
      <c r="H53" s="68" t="s">
        <v>1183</v>
      </c>
      <c r="I53" s="68" t="s">
        <v>1428</v>
      </c>
      <c r="J53" s="37" t="s">
        <v>641</v>
      </c>
      <c r="K53" s="37" t="s">
        <v>641</v>
      </c>
      <c r="L53" s="36"/>
      <c r="M53" s="121">
        <v>1</v>
      </c>
      <c r="N53" s="271">
        <v>0</v>
      </c>
      <c r="O53" s="38"/>
      <c r="P53" s="38"/>
      <c r="Q53" s="38"/>
      <c r="R53" s="38"/>
      <c r="S53" s="122"/>
      <c r="T53" s="120"/>
    </row>
    <row r="54" spans="1:21" s="2" customFormat="1" ht="62.45" customHeight="1">
      <c r="A54" s="457">
        <v>15</v>
      </c>
      <c r="B54" s="434" t="s">
        <v>1431</v>
      </c>
      <c r="C54" s="370" t="s">
        <v>1432</v>
      </c>
      <c r="D54" s="418" t="s">
        <v>276</v>
      </c>
      <c r="E54" s="420" t="s">
        <v>1427</v>
      </c>
      <c r="F54" s="366" t="s">
        <v>694</v>
      </c>
      <c r="G54" s="366" t="s">
        <v>92</v>
      </c>
      <c r="H54" s="366" t="s">
        <v>1183</v>
      </c>
      <c r="I54" s="366" t="s">
        <v>1428</v>
      </c>
      <c r="J54" s="366" t="s">
        <v>1374</v>
      </c>
      <c r="K54" s="436" t="s">
        <v>104</v>
      </c>
      <c r="L54" s="420" t="s">
        <v>1433</v>
      </c>
      <c r="M54" s="453">
        <v>1</v>
      </c>
      <c r="N54" s="420" t="s">
        <v>1434</v>
      </c>
      <c r="O54" s="432">
        <v>40</v>
      </c>
      <c r="P54" s="442">
        <v>0</v>
      </c>
      <c r="Q54" s="442">
        <v>0</v>
      </c>
      <c r="R54" s="420"/>
      <c r="S54" s="366" t="s">
        <v>1383</v>
      </c>
      <c r="T54" s="140" t="s">
        <v>1435</v>
      </c>
    </row>
    <row r="55" spans="1:21" s="2" customFormat="1" ht="57" customHeight="1">
      <c r="A55" s="457"/>
      <c r="B55" s="464"/>
      <c r="C55" s="445"/>
      <c r="D55" s="446"/>
      <c r="E55" s="447"/>
      <c r="F55" s="448"/>
      <c r="G55" s="448"/>
      <c r="H55" s="448"/>
      <c r="I55" s="448"/>
      <c r="J55" s="448"/>
      <c r="K55" s="465"/>
      <c r="L55" s="447"/>
      <c r="M55" s="454"/>
      <c r="N55" s="447"/>
      <c r="O55" s="458"/>
      <c r="P55" s="449"/>
      <c r="Q55" s="449"/>
      <c r="R55" s="447"/>
      <c r="S55" s="448"/>
      <c r="T55" s="214" t="s">
        <v>1436</v>
      </c>
    </row>
    <row r="56" spans="1:21" s="2" customFormat="1" ht="102.6" customHeight="1">
      <c r="A56" s="457"/>
      <c r="B56" s="435"/>
      <c r="C56" s="371"/>
      <c r="D56" s="419"/>
      <c r="E56" s="421"/>
      <c r="F56" s="367"/>
      <c r="G56" s="367"/>
      <c r="H56" s="367"/>
      <c r="I56" s="367"/>
      <c r="J56" s="367"/>
      <c r="K56" s="437"/>
      <c r="L56" s="421"/>
      <c r="M56" s="455"/>
      <c r="N56" s="421"/>
      <c r="O56" s="433"/>
      <c r="P56" s="443"/>
      <c r="Q56" s="443"/>
      <c r="R56" s="421"/>
      <c r="S56" s="367"/>
      <c r="T56" s="133" t="s">
        <v>1393</v>
      </c>
      <c r="U56" s="219"/>
    </row>
    <row r="57" spans="1:21" s="2" customFormat="1" ht="111" customHeight="1">
      <c r="A57" s="2">
        <v>16</v>
      </c>
      <c r="B57" s="36" t="s">
        <v>1437</v>
      </c>
      <c r="C57" s="98" t="s">
        <v>1438</v>
      </c>
      <c r="D57" s="54" t="s">
        <v>276</v>
      </c>
      <c r="E57" s="36" t="s">
        <v>1439</v>
      </c>
      <c r="F57" s="37" t="s">
        <v>694</v>
      </c>
      <c r="G57" s="37" t="s">
        <v>92</v>
      </c>
      <c r="H57" s="68" t="s">
        <v>1183</v>
      </c>
      <c r="I57" s="68" t="s">
        <v>1428</v>
      </c>
      <c r="J57" s="68" t="s">
        <v>953</v>
      </c>
      <c r="K57" s="68" t="s">
        <v>953</v>
      </c>
      <c r="L57" s="36" t="s">
        <v>1440</v>
      </c>
      <c r="M57" s="121">
        <v>1</v>
      </c>
      <c r="N57" s="38" t="s">
        <v>1441</v>
      </c>
      <c r="O57" s="38">
        <v>0</v>
      </c>
      <c r="P57" s="38"/>
      <c r="Q57" s="38">
        <v>0</v>
      </c>
      <c r="R57" s="36" t="s">
        <v>1364</v>
      </c>
      <c r="S57" s="122"/>
      <c r="T57" s="255" t="s">
        <v>1442</v>
      </c>
    </row>
    <row r="58" spans="1:21" s="2" customFormat="1" ht="209.25" customHeight="1">
      <c r="A58" s="2">
        <v>17</v>
      </c>
      <c r="B58" s="36" t="s">
        <v>1443</v>
      </c>
      <c r="C58" s="68" t="s">
        <v>1444</v>
      </c>
      <c r="D58" s="54" t="s">
        <v>276</v>
      </c>
      <c r="E58" s="36" t="s">
        <v>1439</v>
      </c>
      <c r="F58" s="37" t="s">
        <v>694</v>
      </c>
      <c r="G58" s="37" t="s">
        <v>92</v>
      </c>
      <c r="H58" s="68" t="s">
        <v>1183</v>
      </c>
      <c r="I58" s="68" t="s">
        <v>1428</v>
      </c>
      <c r="J58" s="68" t="s">
        <v>1374</v>
      </c>
      <c r="K58" s="68" t="s">
        <v>1374</v>
      </c>
      <c r="L58" s="36" t="s">
        <v>1440</v>
      </c>
      <c r="M58" s="121">
        <v>1</v>
      </c>
      <c r="N58" s="38" t="s">
        <v>1441</v>
      </c>
      <c r="O58" s="38">
        <v>0</v>
      </c>
      <c r="P58" s="38"/>
      <c r="Q58" s="38"/>
      <c r="R58" s="38"/>
      <c r="S58" s="122"/>
      <c r="T58" s="120"/>
    </row>
    <row r="59" spans="1:21" s="2" customFormat="1" ht="123" customHeight="1">
      <c r="A59" s="2">
        <v>18</v>
      </c>
      <c r="B59" s="98" t="s">
        <v>1445</v>
      </c>
      <c r="C59" s="36" t="s">
        <v>1446</v>
      </c>
      <c r="D59" s="54" t="s">
        <v>276</v>
      </c>
      <c r="E59" s="36" t="s">
        <v>1439</v>
      </c>
      <c r="F59" s="37" t="s">
        <v>694</v>
      </c>
      <c r="G59" s="37" t="s">
        <v>92</v>
      </c>
      <c r="H59" s="68" t="s">
        <v>1183</v>
      </c>
      <c r="I59" s="68" t="s">
        <v>1428</v>
      </c>
      <c r="J59" s="68" t="s">
        <v>1374</v>
      </c>
      <c r="K59" s="99" t="s">
        <v>104</v>
      </c>
      <c r="L59" s="36" t="s">
        <v>1440</v>
      </c>
      <c r="M59" s="121">
        <v>1</v>
      </c>
      <c r="N59" s="38" t="s">
        <v>1441</v>
      </c>
      <c r="O59" s="234">
        <v>0</v>
      </c>
      <c r="P59" s="143">
        <v>0</v>
      </c>
      <c r="Q59" s="143">
        <v>0</v>
      </c>
      <c r="R59" s="38"/>
      <c r="S59" s="68" t="s">
        <v>1383</v>
      </c>
      <c r="T59" s="189"/>
    </row>
    <row r="60" spans="1:21" s="34" customFormat="1" ht="115.35" customHeight="1">
      <c r="A60" s="34">
        <v>19</v>
      </c>
      <c r="B60" s="36" t="s">
        <v>1447</v>
      </c>
      <c r="C60" s="98" t="s">
        <v>1448</v>
      </c>
      <c r="D60" s="54" t="s">
        <v>276</v>
      </c>
      <c r="E60" s="36" t="s">
        <v>1449</v>
      </c>
      <c r="F60" s="37" t="s">
        <v>553</v>
      </c>
      <c r="G60" s="37" t="s">
        <v>92</v>
      </c>
      <c r="H60" s="68" t="s">
        <v>1450</v>
      </c>
      <c r="I60" s="68" t="s">
        <v>1428</v>
      </c>
      <c r="J60" s="68" t="s">
        <v>953</v>
      </c>
      <c r="K60" s="68" t="s">
        <v>953</v>
      </c>
      <c r="L60" s="36" t="s">
        <v>1451</v>
      </c>
      <c r="M60" s="121">
        <v>1</v>
      </c>
      <c r="N60" s="38" t="s">
        <v>1452</v>
      </c>
      <c r="O60" s="38">
        <v>0</v>
      </c>
      <c r="P60" s="38"/>
      <c r="Q60" s="38">
        <v>0</v>
      </c>
      <c r="R60" s="36" t="s">
        <v>1364</v>
      </c>
      <c r="S60" s="218" t="s">
        <v>1453</v>
      </c>
      <c r="T60" s="255" t="s">
        <v>1454</v>
      </c>
    </row>
    <row r="61" spans="1:21" ht="192.75" customHeight="1">
      <c r="A61" s="2">
        <v>20</v>
      </c>
      <c r="B61" s="36" t="s">
        <v>1455</v>
      </c>
      <c r="C61" s="68" t="s">
        <v>1444</v>
      </c>
      <c r="D61" s="54" t="s">
        <v>276</v>
      </c>
      <c r="E61" s="36" t="s">
        <v>1449</v>
      </c>
      <c r="F61" s="37" t="s">
        <v>553</v>
      </c>
      <c r="G61" s="37" t="s">
        <v>92</v>
      </c>
      <c r="H61" s="68" t="s">
        <v>1450</v>
      </c>
      <c r="I61" s="68" t="s">
        <v>1428</v>
      </c>
      <c r="J61" s="68" t="s">
        <v>1374</v>
      </c>
      <c r="K61" s="68" t="s">
        <v>1374</v>
      </c>
      <c r="L61" s="36" t="s">
        <v>1451</v>
      </c>
      <c r="M61" s="121">
        <v>1</v>
      </c>
      <c r="N61" s="38" t="s">
        <v>1452</v>
      </c>
      <c r="O61" s="264">
        <v>0</v>
      </c>
      <c r="P61" s="116"/>
      <c r="Q61" s="116"/>
      <c r="R61" s="116"/>
      <c r="S61" s="218" t="s">
        <v>1453</v>
      </c>
      <c r="T61" s="116"/>
    </row>
    <row r="62" spans="1:21" ht="235.5" customHeight="1">
      <c r="A62" s="2">
        <v>21</v>
      </c>
      <c r="B62" s="98" t="s">
        <v>1456</v>
      </c>
      <c r="C62" s="36" t="s">
        <v>1457</v>
      </c>
      <c r="D62" s="54" t="s">
        <v>276</v>
      </c>
      <c r="E62" s="36" t="s">
        <v>1449</v>
      </c>
      <c r="F62" s="37" t="s">
        <v>553</v>
      </c>
      <c r="G62" s="37" t="s">
        <v>92</v>
      </c>
      <c r="H62" s="68" t="s">
        <v>1450</v>
      </c>
      <c r="I62" s="68" t="s">
        <v>1428</v>
      </c>
      <c r="J62" s="68" t="s">
        <v>1458</v>
      </c>
      <c r="K62" s="68" t="s">
        <v>1459</v>
      </c>
      <c r="L62" s="36" t="s">
        <v>1451</v>
      </c>
      <c r="M62" s="121">
        <v>1</v>
      </c>
      <c r="N62" s="36" t="s">
        <v>1452</v>
      </c>
      <c r="O62" s="234">
        <v>50</v>
      </c>
      <c r="P62" s="143">
        <v>191332000</v>
      </c>
      <c r="Q62" s="143">
        <v>9834926</v>
      </c>
      <c r="R62" s="116"/>
      <c r="S62" s="218" t="s">
        <v>1453</v>
      </c>
      <c r="T62" s="207" t="s">
        <v>1460</v>
      </c>
    </row>
  </sheetData>
  <mergeCells count="137">
    <mergeCell ref="Q54:Q56"/>
    <mergeCell ref="R54:R56"/>
    <mergeCell ref="S54:S56"/>
    <mergeCell ref="S38:S40"/>
    <mergeCell ref="L19:L21"/>
    <mergeCell ref="M19:M21"/>
    <mergeCell ref="N19:N21"/>
    <mergeCell ref="O19:O21"/>
    <mergeCell ref="P19:P21"/>
    <mergeCell ref="B27:T27"/>
    <mergeCell ref="B28:T28"/>
    <mergeCell ref="S19:S21"/>
    <mergeCell ref="B54:B56"/>
    <mergeCell ref="I54:I56"/>
    <mergeCell ref="J54:J56"/>
    <mergeCell ref="K54:K56"/>
    <mergeCell ref="J38:J40"/>
    <mergeCell ref="B38:B40"/>
    <mergeCell ref="C38:C40"/>
    <mergeCell ref="D38:D40"/>
    <mergeCell ref="E38:E40"/>
    <mergeCell ref="C54:C56"/>
    <mergeCell ref="D54:D56"/>
    <mergeCell ref="E54:E56"/>
    <mergeCell ref="A15:A16"/>
    <mergeCell ref="A19:A21"/>
    <mergeCell ref="A38:A40"/>
    <mergeCell ref="A54:A56"/>
    <mergeCell ref="O54:O56"/>
    <mergeCell ref="P54:P56"/>
    <mergeCell ref="G19:G21"/>
    <mergeCell ref="H19:H21"/>
    <mergeCell ref="I19:I21"/>
    <mergeCell ref="J19:J21"/>
    <mergeCell ref="K19:K21"/>
    <mergeCell ref="L54:L56"/>
    <mergeCell ref="M54:M56"/>
    <mergeCell ref="N54:N56"/>
    <mergeCell ref="N38:N40"/>
    <mergeCell ref="O38:O40"/>
    <mergeCell ref="P38:P40"/>
    <mergeCell ref="B45:T45"/>
    <mergeCell ref="B30:T30"/>
    <mergeCell ref="B47:T47"/>
    <mergeCell ref="F38:F40"/>
    <mergeCell ref="G38:G40"/>
    <mergeCell ref="H38:H40"/>
    <mergeCell ref="I38:I40"/>
    <mergeCell ref="F54:F56"/>
    <mergeCell ref="G54:G56"/>
    <mergeCell ref="H54:H56"/>
    <mergeCell ref="B29:T29"/>
    <mergeCell ref="K38:K40"/>
    <mergeCell ref="L38:L40"/>
    <mergeCell ref="M38:M40"/>
    <mergeCell ref="Q38:Q40"/>
    <mergeCell ref="R38:R40"/>
    <mergeCell ref="C50:C51"/>
    <mergeCell ref="O31:O32"/>
    <mergeCell ref="B49:T49"/>
    <mergeCell ref="P31:R31"/>
    <mergeCell ref="S31:S32"/>
    <mergeCell ref="B50:B51"/>
    <mergeCell ref="D50:H50"/>
    <mergeCell ref="L50:L51"/>
    <mergeCell ref="T50:T51"/>
    <mergeCell ref="B43:T43"/>
    <mergeCell ref="B44:T44"/>
    <mergeCell ref="I31:I32"/>
    <mergeCell ref="J31:J32"/>
    <mergeCell ref="M31:M32"/>
    <mergeCell ref="D31:H31"/>
    <mergeCell ref="L31:L32"/>
    <mergeCell ref="T31:T32"/>
    <mergeCell ref="B46:T46"/>
    <mergeCell ref="L15:L16"/>
    <mergeCell ref="M15:M16"/>
    <mergeCell ref="N15:N16"/>
    <mergeCell ref="O15:O16"/>
    <mergeCell ref="P15:P16"/>
    <mergeCell ref="Q15:Q16"/>
    <mergeCell ref="R15:R16"/>
    <mergeCell ref="B19:B21"/>
    <mergeCell ref="C19:C21"/>
    <mergeCell ref="D19:D21"/>
    <mergeCell ref="E19:E21"/>
    <mergeCell ref="F19:F21"/>
    <mergeCell ref="Q19:Q21"/>
    <mergeCell ref="R19:R21"/>
    <mergeCell ref="C11:C12"/>
    <mergeCell ref="S50:S51"/>
    <mergeCell ref="I50:I51"/>
    <mergeCell ref="J50:J51"/>
    <mergeCell ref="K50:K51"/>
    <mergeCell ref="M50:M51"/>
    <mergeCell ref="K31:K32"/>
    <mergeCell ref="N31:N32"/>
    <mergeCell ref="B48:T48"/>
    <mergeCell ref="B31:B32"/>
    <mergeCell ref="N50:N51"/>
    <mergeCell ref="C31:C32"/>
    <mergeCell ref="O50:O51"/>
    <mergeCell ref="P50:R50"/>
    <mergeCell ref="C15:C16"/>
    <mergeCell ref="D15:D16"/>
    <mergeCell ref="E15:E16"/>
    <mergeCell ref="F15:F16"/>
    <mergeCell ref="G15:G16"/>
    <mergeCell ref="H15:H16"/>
    <mergeCell ref="I15:I16"/>
    <mergeCell ref="S15:S16"/>
    <mergeCell ref="J15:J16"/>
    <mergeCell ref="K15:K16"/>
    <mergeCell ref="I11:I12"/>
    <mergeCell ref="B24:T24"/>
    <mergeCell ref="B25:T25"/>
    <mergeCell ref="B26:T26"/>
    <mergeCell ref="B15:B16"/>
    <mergeCell ref="B2:T2"/>
    <mergeCell ref="B10:T10"/>
    <mergeCell ref="B11:B12"/>
    <mergeCell ref="D11:H11"/>
    <mergeCell ref="L11:L12"/>
    <mergeCell ref="T11:T12"/>
    <mergeCell ref="B4:T4"/>
    <mergeCell ref="B5:T5"/>
    <mergeCell ref="B6:T6"/>
    <mergeCell ref="B7:T7"/>
    <mergeCell ref="J11:J12"/>
    <mergeCell ref="K11:K12"/>
    <mergeCell ref="B8:T8"/>
    <mergeCell ref="B9:T9"/>
    <mergeCell ref="N11:N12"/>
    <mergeCell ref="P11:R11"/>
    <mergeCell ref="S11:S12"/>
    <mergeCell ref="O11:O12"/>
    <mergeCell ref="M11:M12"/>
  </mergeCells>
  <hyperlinks>
    <hyperlink ref="T62" r:id="rId1" xr:uid="{147EA95D-64FB-438D-B312-FA81B01FCB0B}"/>
    <hyperlink ref="T16" r:id="rId2" xr:uid="{C67C487E-CAC2-4878-A37C-15E438469EF2}"/>
    <hyperlink ref="T15" r:id="rId3" xr:uid="{0D1A9927-6064-438C-B48A-A71CD5C5485E}"/>
    <hyperlink ref="T20" r:id="rId4" xr:uid="{8459990E-6893-43CB-9A89-4A27C72B81A9}"/>
    <hyperlink ref="T19" r:id="rId5" xr:uid="{590B7A3C-B444-4FA1-A3C2-A267ECFB2E34}"/>
    <hyperlink ref="T21" r:id="rId6" xr:uid="{26D39724-E4F9-4B2D-A37B-6EDDC5845E92}"/>
    <hyperlink ref="T39" r:id="rId7" xr:uid="{C7ACD14E-CBDE-49B1-BE60-2BD4686099AA}"/>
    <hyperlink ref="T38" r:id="rId8" xr:uid="{34D31F6D-B69A-499F-B0A0-7C63AF4CE988}"/>
    <hyperlink ref="T40" r:id="rId9" xr:uid="{27C9AE8C-6C22-4DC1-A886-A1A793AD00A3}"/>
    <hyperlink ref="T56" r:id="rId10" xr:uid="{C9F33339-0160-4F3F-92F0-CD20D4FB6F80}"/>
    <hyperlink ref="T55" r:id="rId11" xr:uid="{3F21EE42-833B-407A-B610-7ACB72C49536}"/>
    <hyperlink ref="T54" r:id="rId12" xr:uid="{FEB8E609-F316-410D-9609-7FC58949ADA6}"/>
    <hyperlink ref="T13" r:id="rId13" xr:uid="{1D7298C7-63E0-40E5-B159-30C76AE351A5}"/>
    <hyperlink ref="T17" r:id="rId14" xr:uid="{7197546F-7EA6-40E7-B957-7E3CB7A26A0F}"/>
    <hyperlink ref="T33" r:id="rId15" xr:uid="{828F5FEB-C9B4-42D1-A2EF-06A151BFC70B}"/>
    <hyperlink ref="T36" r:id="rId16" xr:uid="{BFDF0856-D72A-4553-868C-13CDD5C4D28A}"/>
    <hyperlink ref="T52" r:id="rId17" xr:uid="{B3A3796E-2E83-4615-8078-1DB33A97FD82}"/>
    <hyperlink ref="T57" r:id="rId18" xr:uid="{64EB91E2-A81A-4346-80B2-63D9B6DC0240}"/>
    <hyperlink ref="T60" r:id="rId19" xr:uid="{41A72770-9AD6-455A-B0B4-4B24D7B6B53A}"/>
  </hyperlinks>
  <pageMargins left="0.7" right="0.7" top="0.75" bottom="0.75" header="0.3" footer="0.3"/>
  <pageSetup paperSize="9" orientation="portrait" r:id="rId2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2:U51"/>
  <sheetViews>
    <sheetView showGridLines="0" zoomScale="120" zoomScaleNormal="120" workbookViewId="0">
      <selection activeCell="A29" sqref="A29"/>
    </sheetView>
  </sheetViews>
  <sheetFormatPr defaultColWidth="8.5703125" defaultRowHeight="15"/>
  <cols>
    <col min="1" max="1" width="3.140625" style="124" customWidth="1"/>
    <col min="2" max="2" width="40.140625" style="124" customWidth="1"/>
    <col min="3" max="3" width="73.85546875" style="124" customWidth="1"/>
    <col min="4" max="4" width="12" style="124" customWidth="1"/>
    <col min="5" max="5" width="14.42578125" style="124" customWidth="1"/>
    <col min="6" max="8" width="11.42578125" style="124" customWidth="1"/>
    <col min="9" max="9" width="25.140625" style="124" customWidth="1"/>
    <col min="10" max="10" width="23.85546875" style="124" customWidth="1"/>
    <col min="11" max="11" width="22.42578125" style="124" customWidth="1"/>
    <col min="12" max="12" width="16.140625" style="124" customWidth="1"/>
    <col min="13" max="13" width="5.85546875" style="124" customWidth="1"/>
    <col min="14" max="14" width="29.85546875" style="124" customWidth="1"/>
    <col min="15" max="15" width="30" style="124" customWidth="1"/>
    <col min="16" max="17" width="16.140625" style="124" customWidth="1"/>
    <col min="18" max="18" width="26.42578125" style="124" customWidth="1"/>
    <col min="19" max="19" width="11.42578125" style="124" customWidth="1"/>
    <col min="20" max="20" width="72.140625" style="124" customWidth="1"/>
    <col min="21" max="21" width="22.85546875" customWidth="1"/>
    <col min="22" max="256" width="11.42578125" customWidth="1"/>
  </cols>
  <sheetData>
    <row r="2" spans="1:20">
      <c r="B2" s="469" t="s">
        <v>1461</v>
      </c>
      <c r="C2" s="469"/>
      <c r="D2" s="469"/>
      <c r="E2" s="469"/>
      <c r="F2" s="469"/>
      <c r="G2" s="469"/>
      <c r="H2" s="469"/>
      <c r="I2" s="469"/>
      <c r="J2" s="469"/>
      <c r="K2" s="469"/>
      <c r="L2" s="469"/>
      <c r="M2" s="469"/>
      <c r="N2" s="469"/>
      <c r="O2" s="469"/>
      <c r="P2" s="469"/>
      <c r="Q2" s="469"/>
      <c r="R2" s="469"/>
      <c r="S2" s="469"/>
      <c r="T2" s="125"/>
    </row>
    <row r="3" spans="1:20" ht="15.75" thickBot="1"/>
    <row r="4" spans="1:20" s="34" customFormat="1" ht="17.45" customHeight="1">
      <c r="A4" s="126"/>
      <c r="B4" s="466" t="s">
        <v>1462</v>
      </c>
      <c r="C4" s="467"/>
      <c r="D4" s="467"/>
      <c r="E4" s="467"/>
      <c r="F4" s="467"/>
      <c r="G4" s="467"/>
      <c r="H4" s="467"/>
      <c r="I4" s="467"/>
      <c r="J4" s="467"/>
      <c r="K4" s="467"/>
      <c r="L4" s="467"/>
      <c r="M4" s="467"/>
      <c r="N4" s="467"/>
      <c r="O4" s="467"/>
      <c r="P4" s="467"/>
      <c r="Q4" s="467"/>
      <c r="R4" s="467"/>
      <c r="S4" s="468"/>
      <c r="T4" s="127"/>
    </row>
    <row r="5" spans="1:20" s="34" customFormat="1" ht="15.75" customHeight="1">
      <c r="A5" s="126"/>
      <c r="B5" s="316" t="s">
        <v>7</v>
      </c>
      <c r="C5" s="317"/>
      <c r="D5" s="317"/>
      <c r="E5" s="317"/>
      <c r="F5" s="317"/>
      <c r="G5" s="317"/>
      <c r="H5" s="317"/>
      <c r="I5" s="317"/>
      <c r="J5" s="317"/>
      <c r="K5" s="317"/>
      <c r="L5" s="317"/>
      <c r="M5" s="317"/>
      <c r="N5" s="317"/>
      <c r="O5" s="317"/>
      <c r="P5" s="317"/>
      <c r="Q5" s="317"/>
      <c r="R5" s="317"/>
      <c r="S5" s="318"/>
      <c r="T5" s="58"/>
    </row>
    <row r="6" spans="1:20" s="34" customFormat="1" ht="15.75" customHeight="1">
      <c r="A6" s="126"/>
      <c r="B6" s="313" t="s">
        <v>1463</v>
      </c>
      <c r="C6" s="314"/>
      <c r="D6" s="314"/>
      <c r="E6" s="314"/>
      <c r="F6" s="314"/>
      <c r="G6" s="314"/>
      <c r="H6" s="314"/>
      <c r="I6" s="314"/>
      <c r="J6" s="314"/>
      <c r="K6" s="314"/>
      <c r="L6" s="314"/>
      <c r="M6" s="314"/>
      <c r="N6" s="314"/>
      <c r="O6" s="314"/>
      <c r="P6" s="314"/>
      <c r="Q6" s="314"/>
      <c r="R6" s="314"/>
      <c r="S6" s="315"/>
      <c r="T6" s="59"/>
    </row>
    <row r="7" spans="1:20" s="34" customFormat="1" ht="15.75" customHeight="1">
      <c r="A7" s="126"/>
      <c r="B7" s="316" t="s">
        <v>9</v>
      </c>
      <c r="C7" s="317"/>
      <c r="D7" s="317"/>
      <c r="E7" s="317"/>
      <c r="F7" s="317"/>
      <c r="G7" s="317"/>
      <c r="H7" s="317"/>
      <c r="I7" s="317"/>
      <c r="J7" s="317"/>
      <c r="K7" s="317"/>
      <c r="L7" s="317"/>
      <c r="M7" s="317"/>
      <c r="N7" s="317"/>
      <c r="O7" s="317"/>
      <c r="P7" s="317"/>
      <c r="Q7" s="317"/>
      <c r="R7" s="317"/>
      <c r="S7" s="318"/>
      <c r="T7" s="58"/>
    </row>
    <row r="8" spans="1:20" s="34" customFormat="1" ht="15" customHeight="1">
      <c r="A8" s="126"/>
      <c r="B8" s="313" t="s">
        <v>1464</v>
      </c>
      <c r="C8" s="314"/>
      <c r="D8" s="314"/>
      <c r="E8" s="314"/>
      <c r="F8" s="314"/>
      <c r="G8" s="314"/>
      <c r="H8" s="314"/>
      <c r="I8" s="314"/>
      <c r="J8" s="314"/>
      <c r="K8" s="314"/>
      <c r="L8" s="314"/>
      <c r="M8" s="314"/>
      <c r="N8" s="314"/>
      <c r="O8" s="314"/>
      <c r="P8" s="314"/>
      <c r="Q8" s="314"/>
      <c r="R8" s="314"/>
      <c r="S8" s="315"/>
      <c r="T8" s="59"/>
    </row>
    <row r="9" spans="1:20" s="34" customFormat="1" ht="15.75" customHeight="1">
      <c r="A9" s="126"/>
      <c r="B9" s="316" t="s">
        <v>65</v>
      </c>
      <c r="C9" s="317"/>
      <c r="D9" s="317"/>
      <c r="E9" s="317"/>
      <c r="F9" s="317"/>
      <c r="G9" s="317"/>
      <c r="H9" s="317"/>
      <c r="I9" s="317"/>
      <c r="J9" s="317"/>
      <c r="K9" s="317"/>
      <c r="L9" s="317"/>
      <c r="M9" s="317"/>
      <c r="N9" s="317"/>
      <c r="O9" s="317"/>
      <c r="P9" s="317"/>
      <c r="Q9" s="317"/>
      <c r="R9" s="317"/>
      <c r="S9" s="318"/>
      <c r="T9" s="58"/>
    </row>
    <row r="10" spans="1:20" s="34" customFormat="1" ht="43.5" customHeight="1" thickBot="1">
      <c r="A10" s="126"/>
      <c r="B10" s="324" t="s">
        <v>1465</v>
      </c>
      <c r="C10" s="325"/>
      <c r="D10" s="325"/>
      <c r="E10" s="325"/>
      <c r="F10" s="325"/>
      <c r="G10" s="325"/>
      <c r="H10" s="325"/>
      <c r="I10" s="325"/>
      <c r="J10" s="325"/>
      <c r="K10" s="325"/>
      <c r="L10" s="325"/>
      <c r="M10" s="325"/>
      <c r="N10" s="325"/>
      <c r="O10" s="325"/>
      <c r="P10" s="325"/>
      <c r="Q10" s="325"/>
      <c r="R10" s="325"/>
      <c r="S10" s="326"/>
      <c r="T10" s="60"/>
    </row>
    <row r="11" spans="1:20" s="2" customFormat="1" ht="21" customHeight="1">
      <c r="B11" s="327" t="s">
        <v>13</v>
      </c>
      <c r="C11" s="334" t="s">
        <v>67</v>
      </c>
      <c r="D11" s="329" t="s">
        <v>68</v>
      </c>
      <c r="E11" s="330"/>
      <c r="F11" s="330"/>
      <c r="G11" s="330"/>
      <c r="H11" s="331"/>
      <c r="I11" s="398" t="s">
        <v>81</v>
      </c>
      <c r="J11" s="398" t="s">
        <v>82</v>
      </c>
      <c r="K11" s="312" t="s">
        <v>83</v>
      </c>
      <c r="L11" s="312" t="s">
        <v>69</v>
      </c>
      <c r="M11" s="399" t="s">
        <v>70</v>
      </c>
      <c r="N11" s="312" t="s">
        <v>71</v>
      </c>
      <c r="O11" s="312" t="s">
        <v>72</v>
      </c>
      <c r="P11" s="359" t="s">
        <v>272</v>
      </c>
      <c r="Q11" s="360"/>
      <c r="R11" s="361"/>
      <c r="S11" s="398" t="s">
        <v>74</v>
      </c>
      <c r="T11" s="398" t="s">
        <v>75</v>
      </c>
    </row>
    <row r="12" spans="1:20" s="2" customFormat="1" ht="56.45" customHeight="1">
      <c r="B12" s="328"/>
      <c r="C12" s="335"/>
      <c r="D12" s="70" t="s">
        <v>76</v>
      </c>
      <c r="E12" s="71" t="s">
        <v>77</v>
      </c>
      <c r="F12" s="71" t="s">
        <v>78</v>
      </c>
      <c r="G12" s="71" t="s">
        <v>79</v>
      </c>
      <c r="H12" s="67" t="s">
        <v>80</v>
      </c>
      <c r="I12" s="340"/>
      <c r="J12" s="340"/>
      <c r="K12" s="312"/>
      <c r="L12" s="312"/>
      <c r="M12" s="399"/>
      <c r="N12" s="312"/>
      <c r="O12" s="340"/>
      <c r="P12" s="65" t="s">
        <v>84</v>
      </c>
      <c r="Q12" s="65" t="s">
        <v>85</v>
      </c>
      <c r="R12" s="63" t="s">
        <v>855</v>
      </c>
      <c r="S12" s="340"/>
      <c r="T12" s="340"/>
    </row>
    <row r="13" spans="1:20" s="34" customFormat="1" ht="273.75" customHeight="1">
      <c r="A13" s="126">
        <v>1</v>
      </c>
      <c r="B13" s="98" t="s">
        <v>1466</v>
      </c>
      <c r="C13" s="170" t="s">
        <v>1467</v>
      </c>
      <c r="D13" s="102" t="s">
        <v>1468</v>
      </c>
      <c r="E13" s="98" t="s">
        <v>1469</v>
      </c>
      <c r="F13" s="99" t="s">
        <v>1470</v>
      </c>
      <c r="G13" s="99" t="s">
        <v>92</v>
      </c>
      <c r="H13" s="98" t="s">
        <v>1052</v>
      </c>
      <c r="I13" s="98" t="s">
        <v>1471</v>
      </c>
      <c r="J13" s="68" t="s">
        <v>432</v>
      </c>
      <c r="K13" s="68" t="s">
        <v>432</v>
      </c>
      <c r="L13" s="98" t="s">
        <v>1472</v>
      </c>
      <c r="M13" s="138">
        <v>4</v>
      </c>
      <c r="N13" s="128" t="s">
        <v>1473</v>
      </c>
      <c r="O13" s="237">
        <v>100</v>
      </c>
      <c r="P13" s="129"/>
      <c r="Q13" s="129"/>
      <c r="R13" s="98">
        <v>297</v>
      </c>
      <c r="S13" s="130" t="s">
        <v>16</v>
      </c>
      <c r="T13" s="268" t="s">
        <v>1474</v>
      </c>
    </row>
    <row r="14" spans="1:20" s="34" customFormat="1" ht="117.6" customHeight="1">
      <c r="A14" s="126">
        <v>2</v>
      </c>
      <c r="B14" s="98" t="s">
        <v>1475</v>
      </c>
      <c r="C14" s="170" t="s">
        <v>1476</v>
      </c>
      <c r="D14" s="102" t="s">
        <v>1477</v>
      </c>
      <c r="E14" s="98" t="s">
        <v>1478</v>
      </c>
      <c r="F14" s="99" t="s">
        <v>1470</v>
      </c>
      <c r="G14" s="99" t="s">
        <v>92</v>
      </c>
      <c r="H14" s="98" t="s">
        <v>1052</v>
      </c>
      <c r="I14" s="98" t="s">
        <v>1479</v>
      </c>
      <c r="J14" s="68" t="s">
        <v>432</v>
      </c>
      <c r="K14" s="68" t="s">
        <v>432</v>
      </c>
      <c r="L14" s="98" t="s">
        <v>1472</v>
      </c>
      <c r="M14" s="138">
        <v>4</v>
      </c>
      <c r="N14" s="128" t="s">
        <v>1480</v>
      </c>
      <c r="O14" s="237">
        <v>50</v>
      </c>
      <c r="P14" s="129"/>
      <c r="Q14" s="131"/>
      <c r="R14" s="98"/>
      <c r="S14" s="130" t="s">
        <v>16</v>
      </c>
      <c r="T14" s="268" t="s">
        <v>1474</v>
      </c>
    </row>
    <row r="15" spans="1:20" s="34" customFormat="1" ht="124.35" customHeight="1">
      <c r="A15" s="126">
        <v>3</v>
      </c>
      <c r="B15" s="98" t="s">
        <v>1481</v>
      </c>
      <c r="C15" s="98" t="s">
        <v>1482</v>
      </c>
      <c r="D15" s="102" t="s">
        <v>1483</v>
      </c>
      <c r="E15" s="98" t="s">
        <v>1484</v>
      </c>
      <c r="F15" s="99" t="s">
        <v>500</v>
      </c>
      <c r="G15" s="99" t="s">
        <v>92</v>
      </c>
      <c r="H15" s="98" t="s">
        <v>1052</v>
      </c>
      <c r="I15" s="98" t="s">
        <v>1485</v>
      </c>
      <c r="J15" s="68" t="s">
        <v>432</v>
      </c>
      <c r="K15" s="68" t="s">
        <v>432</v>
      </c>
      <c r="L15" s="98" t="s">
        <v>1472</v>
      </c>
      <c r="M15" s="138">
        <v>4</v>
      </c>
      <c r="N15" s="128" t="s">
        <v>1486</v>
      </c>
      <c r="O15" s="237">
        <v>100</v>
      </c>
      <c r="P15" s="129"/>
      <c r="Q15" s="129"/>
      <c r="R15" s="98"/>
      <c r="S15" s="130" t="s">
        <v>16</v>
      </c>
      <c r="T15" s="268" t="s">
        <v>1474</v>
      </c>
    </row>
    <row r="16" spans="1:20" s="34" customFormat="1" ht="126.6" customHeight="1">
      <c r="A16" s="126">
        <v>4</v>
      </c>
      <c r="B16" s="98" t="s">
        <v>1487</v>
      </c>
      <c r="C16" s="98" t="s">
        <v>1488</v>
      </c>
      <c r="D16" s="102" t="s">
        <v>1489</v>
      </c>
      <c r="E16" s="98" t="s">
        <v>1490</v>
      </c>
      <c r="F16" s="99" t="s">
        <v>500</v>
      </c>
      <c r="G16" s="99" t="s">
        <v>92</v>
      </c>
      <c r="H16" s="98" t="s">
        <v>1052</v>
      </c>
      <c r="I16" s="98" t="s">
        <v>1491</v>
      </c>
      <c r="J16" s="68" t="s">
        <v>432</v>
      </c>
      <c r="K16" s="68" t="s">
        <v>432</v>
      </c>
      <c r="L16" s="98" t="s">
        <v>1472</v>
      </c>
      <c r="M16" s="138">
        <v>4</v>
      </c>
      <c r="N16" s="128" t="s">
        <v>1486</v>
      </c>
      <c r="O16" s="237">
        <v>20</v>
      </c>
      <c r="P16" s="129"/>
      <c r="Q16" s="129"/>
      <c r="R16" s="98"/>
      <c r="S16" s="130" t="s">
        <v>1492</v>
      </c>
      <c r="T16" s="268" t="s">
        <v>1474</v>
      </c>
    </row>
    <row r="17" spans="1:21" s="34" customFormat="1" ht="128.1" customHeight="1">
      <c r="A17" s="126">
        <v>5</v>
      </c>
      <c r="B17" s="98" t="s">
        <v>1493</v>
      </c>
      <c r="C17" s="98" t="s">
        <v>1494</v>
      </c>
      <c r="D17" s="102" t="s">
        <v>1489</v>
      </c>
      <c r="E17" s="99" t="s">
        <v>1490</v>
      </c>
      <c r="F17" s="99" t="s">
        <v>500</v>
      </c>
      <c r="G17" s="99" t="s">
        <v>92</v>
      </c>
      <c r="H17" s="98" t="s">
        <v>1052</v>
      </c>
      <c r="I17" s="98" t="s">
        <v>1495</v>
      </c>
      <c r="J17" s="98" t="s">
        <v>1496</v>
      </c>
      <c r="K17" s="98" t="s">
        <v>1496</v>
      </c>
      <c r="L17" s="98" t="s">
        <v>1497</v>
      </c>
      <c r="M17" s="138">
        <v>4</v>
      </c>
      <c r="N17" s="128" t="s">
        <v>1486</v>
      </c>
      <c r="O17" s="237">
        <v>0</v>
      </c>
      <c r="P17" s="132">
        <v>113.7</v>
      </c>
      <c r="Q17" s="132">
        <v>127.4</v>
      </c>
      <c r="R17" s="262" t="s">
        <v>1498</v>
      </c>
      <c r="S17" s="130" t="s">
        <v>1492</v>
      </c>
      <c r="T17" s="137" t="s">
        <v>1499</v>
      </c>
    </row>
    <row r="18" spans="1:21">
      <c r="A18" s="126"/>
    </row>
    <row r="19" spans="1:21" ht="15.75" thickBot="1">
      <c r="A19" s="126"/>
    </row>
    <row r="20" spans="1:21" s="34" customFormat="1" ht="18.600000000000001" customHeight="1">
      <c r="A20" s="126"/>
      <c r="B20" s="466" t="s">
        <v>1500</v>
      </c>
      <c r="C20" s="467"/>
      <c r="D20" s="467"/>
      <c r="E20" s="467"/>
      <c r="F20" s="467"/>
      <c r="G20" s="467"/>
      <c r="H20" s="467"/>
      <c r="I20" s="467"/>
      <c r="J20" s="467"/>
      <c r="K20" s="467"/>
      <c r="L20" s="467"/>
      <c r="M20" s="467"/>
      <c r="N20" s="467"/>
      <c r="O20" s="467"/>
      <c r="P20" s="467"/>
      <c r="Q20" s="467"/>
      <c r="R20" s="467"/>
      <c r="S20" s="468"/>
      <c r="T20" s="127"/>
    </row>
    <row r="21" spans="1:21" s="34" customFormat="1" ht="15.75" customHeight="1">
      <c r="A21" s="126"/>
      <c r="B21" s="316" t="s">
        <v>7</v>
      </c>
      <c r="C21" s="317"/>
      <c r="D21" s="317"/>
      <c r="E21" s="317"/>
      <c r="F21" s="317"/>
      <c r="G21" s="317"/>
      <c r="H21" s="317"/>
      <c r="I21" s="317"/>
      <c r="J21" s="317"/>
      <c r="K21" s="317"/>
      <c r="L21" s="317"/>
      <c r="M21" s="317"/>
      <c r="N21" s="317"/>
      <c r="O21" s="317"/>
      <c r="P21" s="317"/>
      <c r="Q21" s="317"/>
      <c r="R21" s="317"/>
      <c r="S21" s="318"/>
      <c r="T21" s="58"/>
    </row>
    <row r="22" spans="1:21" s="34" customFormat="1" ht="15.75" customHeight="1">
      <c r="A22" s="126"/>
      <c r="B22" s="313" t="s">
        <v>1501</v>
      </c>
      <c r="C22" s="314"/>
      <c r="D22" s="314"/>
      <c r="E22" s="314"/>
      <c r="F22" s="314"/>
      <c r="G22" s="314"/>
      <c r="H22" s="314"/>
      <c r="I22" s="314"/>
      <c r="J22" s="314"/>
      <c r="K22" s="314"/>
      <c r="L22" s="314"/>
      <c r="M22" s="314"/>
      <c r="N22" s="314"/>
      <c r="O22" s="314"/>
      <c r="P22" s="314"/>
      <c r="Q22" s="314"/>
      <c r="R22" s="314"/>
      <c r="S22" s="315"/>
      <c r="T22" s="59"/>
    </row>
    <row r="23" spans="1:21" s="34" customFormat="1" ht="15.75" customHeight="1">
      <c r="A23" s="126"/>
      <c r="B23" s="316" t="s">
        <v>9</v>
      </c>
      <c r="C23" s="317"/>
      <c r="D23" s="317"/>
      <c r="E23" s="317"/>
      <c r="F23" s="317"/>
      <c r="G23" s="317"/>
      <c r="H23" s="317"/>
      <c r="I23" s="317"/>
      <c r="J23" s="317"/>
      <c r="K23" s="317"/>
      <c r="L23" s="317"/>
      <c r="M23" s="317"/>
      <c r="N23" s="317"/>
      <c r="O23" s="317"/>
      <c r="P23" s="317"/>
      <c r="Q23" s="317"/>
      <c r="R23" s="317"/>
      <c r="S23" s="318"/>
      <c r="T23" s="58"/>
    </row>
    <row r="24" spans="1:21" s="34" customFormat="1" ht="18.600000000000001" customHeight="1">
      <c r="A24" s="126"/>
      <c r="B24" s="313" t="s">
        <v>1502</v>
      </c>
      <c r="C24" s="314"/>
      <c r="D24" s="314"/>
      <c r="E24" s="314"/>
      <c r="F24" s="314"/>
      <c r="G24" s="314"/>
      <c r="H24" s="314"/>
      <c r="I24" s="314"/>
      <c r="J24" s="314"/>
      <c r="K24" s="314"/>
      <c r="L24" s="314"/>
      <c r="M24" s="314"/>
      <c r="N24" s="314"/>
      <c r="O24" s="314"/>
      <c r="P24" s="314"/>
      <c r="Q24" s="314"/>
      <c r="R24" s="314"/>
      <c r="S24" s="315"/>
      <c r="T24" s="59"/>
    </row>
    <row r="25" spans="1:21" s="34" customFormat="1" ht="15.75" customHeight="1">
      <c r="A25" s="126"/>
      <c r="B25" s="316" t="s">
        <v>65</v>
      </c>
      <c r="C25" s="317"/>
      <c r="D25" s="317"/>
      <c r="E25" s="317"/>
      <c r="F25" s="317"/>
      <c r="G25" s="317"/>
      <c r="H25" s="317"/>
      <c r="I25" s="317"/>
      <c r="J25" s="317"/>
      <c r="K25" s="317"/>
      <c r="L25" s="317"/>
      <c r="M25" s="317"/>
      <c r="N25" s="317"/>
      <c r="O25" s="317"/>
      <c r="P25" s="317"/>
      <c r="Q25" s="317"/>
      <c r="R25" s="317"/>
      <c r="S25" s="318"/>
      <c r="T25" s="58"/>
    </row>
    <row r="26" spans="1:21" s="34" customFormat="1" ht="31.35" customHeight="1" thickBot="1">
      <c r="A26" s="126"/>
      <c r="B26" s="324" t="s">
        <v>1503</v>
      </c>
      <c r="C26" s="325"/>
      <c r="D26" s="325"/>
      <c r="E26" s="325"/>
      <c r="F26" s="325"/>
      <c r="G26" s="325"/>
      <c r="H26" s="325"/>
      <c r="I26" s="325"/>
      <c r="J26" s="325"/>
      <c r="K26" s="325"/>
      <c r="L26" s="325"/>
      <c r="M26" s="325"/>
      <c r="N26" s="325"/>
      <c r="O26" s="325"/>
      <c r="P26" s="325"/>
      <c r="Q26" s="325"/>
      <c r="R26" s="325"/>
      <c r="S26" s="326"/>
      <c r="T26" s="60"/>
    </row>
    <row r="27" spans="1:21" s="2" customFormat="1" ht="21" customHeight="1">
      <c r="A27" s="126"/>
      <c r="B27" s="327" t="s">
        <v>13</v>
      </c>
      <c r="C27" s="334" t="s">
        <v>67</v>
      </c>
      <c r="D27" s="329" t="s">
        <v>68</v>
      </c>
      <c r="E27" s="330"/>
      <c r="F27" s="330"/>
      <c r="G27" s="330"/>
      <c r="H27" s="331"/>
      <c r="I27" s="398" t="s">
        <v>81</v>
      </c>
      <c r="J27" s="398" t="s">
        <v>82</v>
      </c>
      <c r="K27" s="312" t="s">
        <v>83</v>
      </c>
      <c r="L27" s="312" t="s">
        <v>69</v>
      </c>
      <c r="M27" s="399" t="s">
        <v>70</v>
      </c>
      <c r="N27" s="312" t="s">
        <v>71</v>
      </c>
      <c r="O27" s="312" t="s">
        <v>72</v>
      </c>
      <c r="P27" s="359" t="s">
        <v>272</v>
      </c>
      <c r="Q27" s="360"/>
      <c r="R27" s="361"/>
      <c r="S27" s="398" t="s">
        <v>74</v>
      </c>
      <c r="T27" s="398" t="s">
        <v>75</v>
      </c>
    </row>
    <row r="28" spans="1:21" s="2" customFormat="1" ht="62.1" customHeight="1">
      <c r="A28" s="126"/>
      <c r="B28" s="328"/>
      <c r="C28" s="335"/>
      <c r="D28" s="70" t="s">
        <v>76</v>
      </c>
      <c r="E28" s="71" t="s">
        <v>77</v>
      </c>
      <c r="F28" s="71" t="s">
        <v>78</v>
      </c>
      <c r="G28" s="71" t="s">
        <v>79</v>
      </c>
      <c r="H28" s="67" t="s">
        <v>80</v>
      </c>
      <c r="I28" s="340"/>
      <c r="J28" s="340"/>
      <c r="K28" s="312"/>
      <c r="L28" s="312"/>
      <c r="M28" s="399"/>
      <c r="N28" s="312"/>
      <c r="O28" s="340"/>
      <c r="P28" s="65" t="s">
        <v>84</v>
      </c>
      <c r="Q28" s="65" t="s">
        <v>85</v>
      </c>
      <c r="R28" s="65" t="s">
        <v>273</v>
      </c>
      <c r="S28" s="340"/>
      <c r="T28" s="340"/>
    </row>
    <row r="29" spans="1:21" s="34" customFormat="1" ht="219" customHeight="1">
      <c r="A29" s="126">
        <v>6</v>
      </c>
      <c r="B29" s="98" t="s">
        <v>1504</v>
      </c>
      <c r="C29" s="98" t="s">
        <v>1505</v>
      </c>
      <c r="D29" s="102" t="s">
        <v>1506</v>
      </c>
      <c r="E29" s="98" t="s">
        <v>1507</v>
      </c>
      <c r="F29" s="99" t="s">
        <v>1470</v>
      </c>
      <c r="G29" s="99" t="s">
        <v>92</v>
      </c>
      <c r="H29" s="98" t="s">
        <v>1052</v>
      </c>
      <c r="I29" s="98" t="s">
        <v>1508</v>
      </c>
      <c r="J29" s="191" t="s">
        <v>432</v>
      </c>
      <c r="K29" s="191" t="s">
        <v>432</v>
      </c>
      <c r="L29" s="98" t="s">
        <v>1509</v>
      </c>
      <c r="M29" s="138">
        <v>1</v>
      </c>
      <c r="N29" s="128" t="s">
        <v>1510</v>
      </c>
      <c r="O29" s="237">
        <v>100</v>
      </c>
      <c r="P29" s="72" t="s">
        <v>1511</v>
      </c>
      <c r="Q29" s="129"/>
      <c r="R29" s="98"/>
      <c r="S29" s="130" t="s">
        <v>16</v>
      </c>
      <c r="T29" s="194" t="s">
        <v>1512</v>
      </c>
    </row>
    <row r="30" spans="1:21" s="34" customFormat="1" ht="94.5" customHeight="1">
      <c r="A30" s="126">
        <v>7</v>
      </c>
      <c r="B30" s="170" t="s">
        <v>1513</v>
      </c>
      <c r="C30" s="98" t="s">
        <v>1514</v>
      </c>
      <c r="D30" s="102" t="s">
        <v>1515</v>
      </c>
      <c r="E30" s="98" t="s">
        <v>1516</v>
      </c>
      <c r="F30" s="99" t="s">
        <v>1470</v>
      </c>
      <c r="G30" s="99" t="s">
        <v>92</v>
      </c>
      <c r="H30" s="98" t="s">
        <v>1052</v>
      </c>
      <c r="I30" s="98" t="s">
        <v>1508</v>
      </c>
      <c r="J30" s="191" t="s">
        <v>432</v>
      </c>
      <c r="K30" s="191" t="s">
        <v>432</v>
      </c>
      <c r="L30" s="98" t="s">
        <v>1509</v>
      </c>
      <c r="M30" s="138">
        <v>1</v>
      </c>
      <c r="N30" s="128" t="s">
        <v>1517</v>
      </c>
      <c r="O30" s="237">
        <v>100</v>
      </c>
      <c r="P30" s="149" t="s">
        <v>1518</v>
      </c>
      <c r="Q30" s="134"/>
      <c r="R30" s="98"/>
      <c r="S30" s="130" t="s">
        <v>16</v>
      </c>
      <c r="T30" s="133" t="s">
        <v>1519</v>
      </c>
      <c r="U30" s="201"/>
    </row>
    <row r="31" spans="1:21" s="34" customFormat="1" ht="263.25" customHeight="1">
      <c r="A31" s="126">
        <v>8</v>
      </c>
      <c r="B31" s="98" t="s">
        <v>1520</v>
      </c>
      <c r="C31" s="170" t="s">
        <v>1521</v>
      </c>
      <c r="D31" s="102" t="s">
        <v>1515</v>
      </c>
      <c r="E31" s="98" t="s">
        <v>1522</v>
      </c>
      <c r="F31" s="99" t="s">
        <v>500</v>
      </c>
      <c r="G31" s="99" t="s">
        <v>92</v>
      </c>
      <c r="H31" s="98" t="s">
        <v>1052</v>
      </c>
      <c r="I31" s="98" t="s">
        <v>1508</v>
      </c>
      <c r="J31" s="191" t="s">
        <v>432</v>
      </c>
      <c r="K31" s="191" t="s">
        <v>432</v>
      </c>
      <c r="L31" s="98" t="s">
        <v>1523</v>
      </c>
      <c r="M31" s="138">
        <v>1</v>
      </c>
      <c r="N31" s="128" t="s">
        <v>1524</v>
      </c>
      <c r="O31" s="237">
        <v>100</v>
      </c>
      <c r="P31" s="149" t="s">
        <v>1518</v>
      </c>
      <c r="Q31" s="134"/>
      <c r="R31" s="98"/>
      <c r="S31" s="130" t="s">
        <v>1525</v>
      </c>
      <c r="T31" s="266" t="s">
        <v>1526</v>
      </c>
    </row>
    <row r="32" spans="1:21" s="34" customFormat="1" ht="126.75" customHeight="1">
      <c r="A32" s="126">
        <v>9</v>
      </c>
      <c r="B32" s="98" t="s">
        <v>1527</v>
      </c>
      <c r="C32" s="98" t="s">
        <v>1528</v>
      </c>
      <c r="D32" s="102" t="s">
        <v>1529</v>
      </c>
      <c r="E32" s="98" t="s">
        <v>1530</v>
      </c>
      <c r="F32" s="99" t="s">
        <v>1470</v>
      </c>
      <c r="G32" s="99" t="s">
        <v>92</v>
      </c>
      <c r="H32" s="98" t="s">
        <v>1052</v>
      </c>
      <c r="I32" s="98" t="s">
        <v>1531</v>
      </c>
      <c r="J32" s="191" t="s">
        <v>432</v>
      </c>
      <c r="K32" s="191" t="s">
        <v>432</v>
      </c>
      <c r="L32" s="98" t="s">
        <v>1532</v>
      </c>
      <c r="M32" s="138">
        <v>1</v>
      </c>
      <c r="N32" s="128" t="s">
        <v>1533</v>
      </c>
      <c r="O32" s="237">
        <v>100</v>
      </c>
      <c r="P32" s="149" t="s">
        <v>1518</v>
      </c>
      <c r="Q32" s="136"/>
      <c r="R32" s="98"/>
      <c r="S32" s="265" t="s">
        <v>16</v>
      </c>
      <c r="T32" s="268" t="s">
        <v>1474</v>
      </c>
    </row>
    <row r="33" spans="1:21" s="34" customFormat="1" ht="119.25" customHeight="1">
      <c r="A33" s="126">
        <v>10</v>
      </c>
      <c r="B33" s="98" t="s">
        <v>1534</v>
      </c>
      <c r="C33" s="170" t="s">
        <v>1535</v>
      </c>
      <c r="D33" s="102" t="s">
        <v>1536</v>
      </c>
      <c r="E33" s="98" t="s">
        <v>1537</v>
      </c>
      <c r="F33" s="99" t="s">
        <v>500</v>
      </c>
      <c r="G33" s="99" t="s">
        <v>92</v>
      </c>
      <c r="H33" s="98" t="s">
        <v>1052</v>
      </c>
      <c r="I33" s="98" t="s">
        <v>1508</v>
      </c>
      <c r="J33" s="191" t="s">
        <v>432</v>
      </c>
      <c r="K33" s="191" t="s">
        <v>432</v>
      </c>
      <c r="L33" s="98" t="s">
        <v>1509</v>
      </c>
      <c r="M33" s="138">
        <v>2</v>
      </c>
      <c r="N33" s="128" t="s">
        <v>1538</v>
      </c>
      <c r="O33" s="237">
        <v>100</v>
      </c>
      <c r="P33" s="149" t="s">
        <v>1511</v>
      </c>
      <c r="Q33" s="136"/>
      <c r="R33" s="98"/>
      <c r="S33" s="130" t="s">
        <v>16</v>
      </c>
      <c r="T33" s="267" t="s">
        <v>1539</v>
      </c>
      <c r="U33" s="203"/>
    </row>
    <row r="34" spans="1:21" s="34" customFormat="1" ht="169.5" customHeight="1">
      <c r="A34" s="126">
        <v>11</v>
      </c>
      <c r="B34" s="170" t="s">
        <v>1540</v>
      </c>
      <c r="C34" s="170" t="s">
        <v>1541</v>
      </c>
      <c r="D34" s="102" t="s">
        <v>1542</v>
      </c>
      <c r="E34" s="98" t="s">
        <v>1543</v>
      </c>
      <c r="F34" s="99" t="s">
        <v>500</v>
      </c>
      <c r="G34" s="99" t="s">
        <v>92</v>
      </c>
      <c r="H34" s="98" t="s">
        <v>1052</v>
      </c>
      <c r="I34" s="98" t="s">
        <v>1508</v>
      </c>
      <c r="J34" s="191" t="s">
        <v>432</v>
      </c>
      <c r="K34" s="191" t="s">
        <v>432</v>
      </c>
      <c r="L34" s="98" t="s">
        <v>1544</v>
      </c>
      <c r="M34" s="138">
        <v>2</v>
      </c>
      <c r="N34" s="128" t="s">
        <v>1545</v>
      </c>
      <c r="O34" s="237">
        <v>100</v>
      </c>
      <c r="P34" s="149" t="s">
        <v>1511</v>
      </c>
      <c r="Q34" s="135"/>
      <c r="R34" s="98"/>
      <c r="S34" s="130" t="s">
        <v>16</v>
      </c>
      <c r="T34" s="194" t="s">
        <v>1546</v>
      </c>
    </row>
    <row r="36" spans="1:21" ht="15.75" thickBot="1"/>
    <row r="37" spans="1:21" s="34" customFormat="1" ht="18.75" customHeight="1">
      <c r="A37" s="126"/>
      <c r="B37" s="466" t="s">
        <v>1547</v>
      </c>
      <c r="C37" s="467"/>
      <c r="D37" s="467"/>
      <c r="E37" s="467"/>
      <c r="F37" s="467"/>
      <c r="G37" s="467"/>
      <c r="H37" s="467"/>
      <c r="I37" s="467"/>
      <c r="J37" s="467"/>
      <c r="K37" s="467"/>
      <c r="L37" s="467"/>
      <c r="M37" s="467"/>
      <c r="N37" s="467"/>
      <c r="O37" s="467"/>
      <c r="P37" s="467"/>
      <c r="Q37" s="467"/>
      <c r="R37" s="467"/>
      <c r="S37" s="468"/>
      <c r="T37" s="127"/>
    </row>
    <row r="38" spans="1:21" s="34" customFormat="1" ht="15.75" customHeight="1">
      <c r="A38" s="126"/>
      <c r="B38" s="316" t="s">
        <v>7</v>
      </c>
      <c r="C38" s="317"/>
      <c r="D38" s="317"/>
      <c r="E38" s="317"/>
      <c r="F38" s="317"/>
      <c r="G38" s="317"/>
      <c r="H38" s="317"/>
      <c r="I38" s="317"/>
      <c r="J38" s="317"/>
      <c r="K38" s="317"/>
      <c r="L38" s="317"/>
      <c r="M38" s="317"/>
      <c r="N38" s="317"/>
      <c r="O38" s="317"/>
      <c r="P38" s="317"/>
      <c r="Q38" s="317"/>
      <c r="R38" s="317"/>
      <c r="S38" s="318"/>
      <c r="T38" s="58"/>
    </row>
    <row r="39" spans="1:21" s="34" customFormat="1" ht="15.75" customHeight="1">
      <c r="A39" s="126"/>
      <c r="B39" s="313" t="s">
        <v>1548</v>
      </c>
      <c r="C39" s="314"/>
      <c r="D39" s="314"/>
      <c r="E39" s="314"/>
      <c r="F39" s="314"/>
      <c r="G39" s="314"/>
      <c r="H39" s="314"/>
      <c r="I39" s="314"/>
      <c r="J39" s="314"/>
      <c r="K39" s="314"/>
      <c r="L39" s="314"/>
      <c r="M39" s="314"/>
      <c r="N39" s="314"/>
      <c r="O39" s="314"/>
      <c r="P39" s="314"/>
      <c r="Q39" s="314"/>
      <c r="R39" s="314"/>
      <c r="S39" s="315"/>
      <c r="T39" s="59"/>
    </row>
    <row r="40" spans="1:21" s="34" customFormat="1" ht="15.75" customHeight="1">
      <c r="A40" s="126"/>
      <c r="B40" s="316" t="s">
        <v>9</v>
      </c>
      <c r="C40" s="317"/>
      <c r="D40" s="317"/>
      <c r="E40" s="317"/>
      <c r="F40" s="317"/>
      <c r="G40" s="317"/>
      <c r="H40" s="317"/>
      <c r="I40" s="317"/>
      <c r="J40" s="317"/>
      <c r="K40" s="317"/>
      <c r="L40" s="317"/>
      <c r="M40" s="317"/>
      <c r="N40" s="317"/>
      <c r="O40" s="317"/>
      <c r="P40" s="317"/>
      <c r="Q40" s="317"/>
      <c r="R40" s="317"/>
      <c r="S40" s="318"/>
      <c r="T40" s="58"/>
    </row>
    <row r="41" spans="1:21" s="34" customFormat="1" ht="17.25" customHeight="1">
      <c r="A41" s="126"/>
      <c r="B41" s="313" t="s">
        <v>1549</v>
      </c>
      <c r="C41" s="314"/>
      <c r="D41" s="314"/>
      <c r="E41" s="314"/>
      <c r="F41" s="314"/>
      <c r="G41" s="314"/>
      <c r="H41" s="314"/>
      <c r="I41" s="314"/>
      <c r="J41" s="314"/>
      <c r="K41" s="314"/>
      <c r="L41" s="314"/>
      <c r="M41" s="314"/>
      <c r="N41" s="314"/>
      <c r="O41" s="314"/>
      <c r="P41" s="314"/>
      <c r="Q41" s="314"/>
      <c r="R41" s="314"/>
      <c r="S41" s="315"/>
      <c r="T41" s="59"/>
    </row>
    <row r="42" spans="1:21" s="34" customFormat="1" ht="15.75" customHeight="1">
      <c r="A42" s="126"/>
      <c r="B42" s="316" t="s">
        <v>65</v>
      </c>
      <c r="C42" s="317"/>
      <c r="D42" s="317"/>
      <c r="E42" s="317"/>
      <c r="F42" s="317"/>
      <c r="G42" s="317"/>
      <c r="H42" s="317"/>
      <c r="I42" s="317"/>
      <c r="J42" s="317"/>
      <c r="K42" s="317"/>
      <c r="L42" s="317"/>
      <c r="M42" s="317"/>
      <c r="N42" s="317"/>
      <c r="O42" s="317"/>
      <c r="P42" s="317"/>
      <c r="Q42" s="317"/>
      <c r="R42" s="317"/>
      <c r="S42" s="318"/>
      <c r="T42" s="58"/>
    </row>
    <row r="43" spans="1:21" s="34" customFormat="1" ht="35.25" customHeight="1" thickBot="1">
      <c r="A43" s="126"/>
      <c r="B43" s="324" t="s">
        <v>1550</v>
      </c>
      <c r="C43" s="325"/>
      <c r="D43" s="325"/>
      <c r="E43" s="325"/>
      <c r="F43" s="325"/>
      <c r="G43" s="325"/>
      <c r="H43" s="325"/>
      <c r="I43" s="325"/>
      <c r="J43" s="325"/>
      <c r="K43" s="325"/>
      <c r="L43" s="325"/>
      <c r="M43" s="325"/>
      <c r="N43" s="325"/>
      <c r="O43" s="325"/>
      <c r="P43" s="325"/>
      <c r="Q43" s="325"/>
      <c r="R43" s="325"/>
      <c r="S43" s="326"/>
      <c r="T43" s="60"/>
    </row>
    <row r="44" spans="1:21" s="2" customFormat="1" ht="23.1" customHeight="1">
      <c r="B44" s="327" t="s">
        <v>13</v>
      </c>
      <c r="C44" s="334" t="s">
        <v>67</v>
      </c>
      <c r="D44" s="329" t="s">
        <v>68</v>
      </c>
      <c r="E44" s="330"/>
      <c r="F44" s="330"/>
      <c r="G44" s="330"/>
      <c r="H44" s="331"/>
      <c r="I44" s="398" t="s">
        <v>81</v>
      </c>
      <c r="J44" s="398" t="s">
        <v>82</v>
      </c>
      <c r="K44" s="312" t="s">
        <v>83</v>
      </c>
      <c r="L44" s="312" t="s">
        <v>69</v>
      </c>
      <c r="M44" s="399" t="s">
        <v>70</v>
      </c>
      <c r="N44" s="312" t="s">
        <v>71</v>
      </c>
      <c r="O44" s="312" t="s">
        <v>72</v>
      </c>
      <c r="P44" s="359" t="s">
        <v>272</v>
      </c>
      <c r="Q44" s="360"/>
      <c r="R44" s="361"/>
      <c r="S44" s="398" t="s">
        <v>74</v>
      </c>
      <c r="T44" s="398" t="s">
        <v>75</v>
      </c>
    </row>
    <row r="45" spans="1:21" s="2" customFormat="1" ht="53.1" customHeight="1">
      <c r="B45" s="328"/>
      <c r="C45" s="335"/>
      <c r="D45" s="70" t="s">
        <v>76</v>
      </c>
      <c r="E45" s="71" t="s">
        <v>77</v>
      </c>
      <c r="F45" s="71" t="s">
        <v>78</v>
      </c>
      <c r="G45" s="71" t="s">
        <v>79</v>
      </c>
      <c r="H45" s="67" t="s">
        <v>80</v>
      </c>
      <c r="I45" s="340"/>
      <c r="J45" s="340"/>
      <c r="K45" s="312"/>
      <c r="L45" s="312"/>
      <c r="M45" s="399"/>
      <c r="N45" s="312"/>
      <c r="O45" s="340"/>
      <c r="P45" s="65" t="s">
        <v>84</v>
      </c>
      <c r="Q45" s="65" t="s">
        <v>85</v>
      </c>
      <c r="R45" s="65" t="s">
        <v>273</v>
      </c>
      <c r="S45" s="340"/>
      <c r="T45" s="340"/>
    </row>
    <row r="46" spans="1:21" s="34" customFormat="1" ht="141" customHeight="1">
      <c r="A46" s="126">
        <v>12</v>
      </c>
      <c r="B46" s="170" t="s">
        <v>1551</v>
      </c>
      <c r="C46" s="98" t="s">
        <v>1552</v>
      </c>
      <c r="D46" s="102" t="s">
        <v>1553</v>
      </c>
      <c r="E46" s="98" t="s">
        <v>1554</v>
      </c>
      <c r="F46" s="99" t="s">
        <v>500</v>
      </c>
      <c r="G46" s="99" t="s">
        <v>92</v>
      </c>
      <c r="H46" s="98" t="s">
        <v>1052</v>
      </c>
      <c r="I46" s="98" t="s">
        <v>1495</v>
      </c>
      <c r="J46" s="191" t="s">
        <v>432</v>
      </c>
      <c r="K46" s="191" t="s">
        <v>432</v>
      </c>
      <c r="L46" s="98" t="s">
        <v>1532</v>
      </c>
      <c r="M46" s="138">
        <v>2</v>
      </c>
      <c r="N46" s="128" t="s">
        <v>1555</v>
      </c>
      <c r="O46" s="237">
        <v>50</v>
      </c>
      <c r="P46" s="146" t="s">
        <v>1518</v>
      </c>
      <c r="Q46" s="129"/>
      <c r="R46" s="98"/>
      <c r="S46" s="130" t="s">
        <v>16</v>
      </c>
      <c r="T46" s="133" t="s">
        <v>1556</v>
      </c>
    </row>
    <row r="47" spans="1:21" s="34" customFormat="1" ht="103.5" customHeight="1">
      <c r="A47" s="126">
        <v>13</v>
      </c>
      <c r="B47" s="170" t="s">
        <v>1557</v>
      </c>
      <c r="C47" s="98" t="s">
        <v>1558</v>
      </c>
      <c r="D47" s="102" t="s">
        <v>1559</v>
      </c>
      <c r="E47" s="98" t="s">
        <v>1554</v>
      </c>
      <c r="F47" s="99" t="s">
        <v>1470</v>
      </c>
      <c r="G47" s="99" t="s">
        <v>92</v>
      </c>
      <c r="H47" s="98" t="s">
        <v>1052</v>
      </c>
      <c r="I47" s="98" t="s">
        <v>1508</v>
      </c>
      <c r="J47" s="191" t="s">
        <v>432</v>
      </c>
      <c r="K47" s="191" t="s">
        <v>432</v>
      </c>
      <c r="L47" s="98" t="s">
        <v>1560</v>
      </c>
      <c r="M47" s="138">
        <v>1</v>
      </c>
      <c r="N47" s="128" t="s">
        <v>1561</v>
      </c>
      <c r="O47" s="237">
        <v>100</v>
      </c>
      <c r="P47" s="146" t="s">
        <v>1518</v>
      </c>
      <c r="Q47" s="134"/>
      <c r="R47" s="98"/>
      <c r="S47" s="130" t="s">
        <v>16</v>
      </c>
      <c r="T47" s="137" t="s">
        <v>1562</v>
      </c>
      <c r="U47" s="202"/>
    </row>
    <row r="48" spans="1:21" s="34" customFormat="1" ht="100.35" customHeight="1">
      <c r="A48" s="126">
        <v>14</v>
      </c>
      <c r="B48" s="98" t="s">
        <v>1563</v>
      </c>
      <c r="C48" s="98" t="s">
        <v>1564</v>
      </c>
      <c r="D48" s="102" t="s">
        <v>1565</v>
      </c>
      <c r="E48" s="98" t="s">
        <v>1554</v>
      </c>
      <c r="F48" s="99" t="s">
        <v>500</v>
      </c>
      <c r="G48" s="99" t="s">
        <v>92</v>
      </c>
      <c r="H48" s="98" t="s">
        <v>1052</v>
      </c>
      <c r="I48" s="98" t="s">
        <v>1566</v>
      </c>
      <c r="J48" s="191" t="s">
        <v>432</v>
      </c>
      <c r="K48" s="191" t="s">
        <v>432</v>
      </c>
      <c r="L48" s="98" t="s">
        <v>1560</v>
      </c>
      <c r="M48" s="138">
        <v>1</v>
      </c>
      <c r="N48" s="128" t="s">
        <v>1567</v>
      </c>
      <c r="O48" s="237">
        <v>100</v>
      </c>
      <c r="P48" s="146" t="s">
        <v>1518</v>
      </c>
      <c r="Q48" s="134"/>
      <c r="R48" s="98"/>
      <c r="S48" s="130" t="s">
        <v>16</v>
      </c>
      <c r="T48" s="133" t="s">
        <v>1568</v>
      </c>
      <c r="U48" s="202"/>
    </row>
    <row r="49" spans="1:21" s="34" customFormat="1" ht="109.35" customHeight="1">
      <c r="A49" s="126">
        <v>15</v>
      </c>
      <c r="B49" s="170" t="s">
        <v>1569</v>
      </c>
      <c r="C49" s="98" t="s">
        <v>1570</v>
      </c>
      <c r="D49" s="102" t="s">
        <v>1565</v>
      </c>
      <c r="E49" s="98" t="s">
        <v>1554</v>
      </c>
      <c r="F49" s="99" t="s">
        <v>500</v>
      </c>
      <c r="G49" s="99" t="s">
        <v>92</v>
      </c>
      <c r="H49" s="98" t="s">
        <v>1052</v>
      </c>
      <c r="I49" s="98" t="s">
        <v>1495</v>
      </c>
      <c r="J49" s="191" t="s">
        <v>432</v>
      </c>
      <c r="K49" s="191" t="s">
        <v>432</v>
      </c>
      <c r="L49" s="98" t="s">
        <v>1560</v>
      </c>
      <c r="M49" s="138">
        <v>1</v>
      </c>
      <c r="N49" s="128" t="s">
        <v>1571</v>
      </c>
      <c r="O49" s="237">
        <v>100</v>
      </c>
      <c r="P49" s="146" t="s">
        <v>1518</v>
      </c>
      <c r="Q49" s="134"/>
      <c r="R49" s="98"/>
      <c r="S49" s="130" t="s">
        <v>16</v>
      </c>
      <c r="T49" s="137" t="s">
        <v>1572</v>
      </c>
      <c r="U49" s="202"/>
    </row>
    <row r="50" spans="1:21" s="34" customFormat="1" ht="121.35" customHeight="1">
      <c r="A50" s="126">
        <v>16</v>
      </c>
      <c r="B50" s="98" t="s">
        <v>1573</v>
      </c>
      <c r="C50" s="98" t="s">
        <v>1574</v>
      </c>
      <c r="D50" s="102" t="s">
        <v>1565</v>
      </c>
      <c r="E50" s="98" t="s">
        <v>1554</v>
      </c>
      <c r="F50" s="99" t="s">
        <v>500</v>
      </c>
      <c r="G50" s="99" t="s">
        <v>92</v>
      </c>
      <c r="H50" s="98" t="s">
        <v>1052</v>
      </c>
      <c r="I50" s="98" t="s">
        <v>1495</v>
      </c>
      <c r="J50" s="191" t="s">
        <v>432</v>
      </c>
      <c r="K50" s="191" t="s">
        <v>432</v>
      </c>
      <c r="L50" s="98" t="s">
        <v>1560</v>
      </c>
      <c r="M50" s="138">
        <v>1</v>
      </c>
      <c r="N50" s="128" t="s">
        <v>1575</v>
      </c>
      <c r="O50" s="237">
        <v>0</v>
      </c>
      <c r="P50" s="146" t="s">
        <v>1518</v>
      </c>
      <c r="Q50" s="134"/>
      <c r="R50" s="98"/>
      <c r="S50" s="130" t="s">
        <v>16</v>
      </c>
      <c r="T50" s="255"/>
    </row>
    <row r="51" spans="1:21" s="34" customFormat="1" ht="110.25" customHeight="1">
      <c r="A51" s="126">
        <v>17</v>
      </c>
      <c r="B51" s="98" t="s">
        <v>1576</v>
      </c>
      <c r="C51" s="98" t="s">
        <v>1577</v>
      </c>
      <c r="D51" s="102" t="s">
        <v>1565</v>
      </c>
      <c r="E51" s="98" t="s">
        <v>1554</v>
      </c>
      <c r="F51" s="99" t="s">
        <v>500</v>
      </c>
      <c r="G51" s="99" t="s">
        <v>92</v>
      </c>
      <c r="H51" s="98" t="s">
        <v>1052</v>
      </c>
      <c r="I51" s="98" t="s">
        <v>1495</v>
      </c>
      <c r="J51" s="191" t="s">
        <v>432</v>
      </c>
      <c r="K51" s="191" t="s">
        <v>432</v>
      </c>
      <c r="L51" s="98" t="s">
        <v>1560</v>
      </c>
      <c r="M51" s="138">
        <v>1</v>
      </c>
      <c r="N51" s="128" t="s">
        <v>1578</v>
      </c>
      <c r="O51" s="237">
        <v>100</v>
      </c>
      <c r="P51" s="146" t="s">
        <v>1518</v>
      </c>
      <c r="Q51" s="134"/>
      <c r="R51" s="98"/>
      <c r="S51" s="265" t="s">
        <v>16</v>
      </c>
      <c r="T51" s="268" t="s">
        <v>1474</v>
      </c>
    </row>
  </sheetData>
  <mergeCells count="61">
    <mergeCell ref="T11:T12"/>
    <mergeCell ref="O11:O12"/>
    <mergeCell ref="C11:C12"/>
    <mergeCell ref="N11:N12"/>
    <mergeCell ref="S11:S12"/>
    <mergeCell ref="P11:R11"/>
    <mergeCell ref="D11:H11"/>
    <mergeCell ref="L11:L12"/>
    <mergeCell ref="B20:S20"/>
    <mergeCell ref="B21:S21"/>
    <mergeCell ref="B2:S2"/>
    <mergeCell ref="B4:S4"/>
    <mergeCell ref="B5:S5"/>
    <mergeCell ref="B6:S6"/>
    <mergeCell ref="B7:S7"/>
    <mergeCell ref="B8:S8"/>
    <mergeCell ref="B9:S9"/>
    <mergeCell ref="B10:S10"/>
    <mergeCell ref="B11:B12"/>
    <mergeCell ref="B22:S22"/>
    <mergeCell ref="B23:S23"/>
    <mergeCell ref="B24:S24"/>
    <mergeCell ref="B25:S25"/>
    <mergeCell ref="B26:S26"/>
    <mergeCell ref="O27:O28"/>
    <mergeCell ref="P27:R27"/>
    <mergeCell ref="S27:S28"/>
    <mergeCell ref="T27:T28"/>
    <mergeCell ref="B37:S37"/>
    <mergeCell ref="K27:K28"/>
    <mergeCell ref="M27:M28"/>
    <mergeCell ref="B27:B28"/>
    <mergeCell ref="C27:C28"/>
    <mergeCell ref="D27:H27"/>
    <mergeCell ref="L27:L28"/>
    <mergeCell ref="N27:N28"/>
    <mergeCell ref="M44:M45"/>
    <mergeCell ref="O44:O45"/>
    <mergeCell ref="P44:R44"/>
    <mergeCell ref="S44:S45"/>
    <mergeCell ref="B38:S38"/>
    <mergeCell ref="B39:S39"/>
    <mergeCell ref="B40:S40"/>
    <mergeCell ref="B41:S41"/>
    <mergeCell ref="B42:S42"/>
    <mergeCell ref="T44:T45"/>
    <mergeCell ref="I11:I12"/>
    <mergeCell ref="J11:J12"/>
    <mergeCell ref="K11:K12"/>
    <mergeCell ref="M11:M12"/>
    <mergeCell ref="I27:I28"/>
    <mergeCell ref="J27:J28"/>
    <mergeCell ref="B43:S43"/>
    <mergeCell ref="B44:B45"/>
    <mergeCell ref="C44:C45"/>
    <mergeCell ref="D44:H44"/>
    <mergeCell ref="L44:L45"/>
    <mergeCell ref="N44:N45"/>
    <mergeCell ref="I44:I45"/>
    <mergeCell ref="J44:J45"/>
    <mergeCell ref="K44:K45"/>
  </mergeCells>
  <hyperlinks>
    <hyperlink ref="T47" r:id="rId1" xr:uid="{C6E7020D-90B3-463A-BC15-A509463698C2}"/>
    <hyperlink ref="T49" r:id="rId2" xr:uid="{E77DCF9D-2E92-468B-A0FD-B0189516857E}"/>
    <hyperlink ref="T48" r:id="rId3" display="https://www.uaesp.gov.co/noticias/utiliza-los-ecopuntos-y-ayudanos-tener-mejor-ciudad" xr:uid="{29D1F30A-85DC-4345-8C26-AC9E6D7D90CD}"/>
    <hyperlink ref="T30" r:id="rId4" xr:uid="{9D23FE7B-DC62-42B2-82FF-3DB3639A306C}"/>
    <hyperlink ref="T17" r:id="rId5" xr:uid="{42A838EF-A6FA-4DDB-99A7-EFAC0FB055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H30"/>
  <sheetViews>
    <sheetView topLeftCell="A4" zoomScaleNormal="100" zoomScaleSheetLayoutView="100" workbookViewId="0">
      <selection activeCell="E12" sqref="E12"/>
    </sheetView>
  </sheetViews>
  <sheetFormatPr defaultColWidth="12.42578125" defaultRowHeight="11.25"/>
  <cols>
    <col min="1" max="1" width="39.42578125" style="7" customWidth="1"/>
    <col min="2" max="2" width="29" style="7" customWidth="1"/>
    <col min="3" max="3" width="10.42578125" style="7" bestFit="1" customWidth="1"/>
    <col min="4" max="4" width="7.42578125" style="7" bestFit="1" customWidth="1"/>
    <col min="5" max="5" width="6.42578125" style="7" bestFit="1" customWidth="1"/>
    <col min="6" max="6" width="9.42578125" style="7" bestFit="1" customWidth="1"/>
    <col min="7" max="7" width="5.5703125" style="7" bestFit="1" customWidth="1"/>
    <col min="8" max="16384" width="12.42578125" style="7"/>
  </cols>
  <sheetData>
    <row r="1" spans="1:8" ht="12" thickBot="1"/>
    <row r="2" spans="1:8" ht="12.75" thickBot="1">
      <c r="A2" s="285" t="s">
        <v>0</v>
      </c>
      <c r="B2" s="287" t="s">
        <v>1</v>
      </c>
      <c r="C2" s="289" t="s">
        <v>47</v>
      </c>
      <c r="D2" s="290"/>
      <c r="E2" s="290"/>
      <c r="F2" s="290"/>
      <c r="G2" s="291"/>
    </row>
    <row r="3" spans="1:8" ht="12.75" thickBot="1">
      <c r="A3" s="286"/>
      <c r="B3" s="288"/>
      <c r="C3" s="31" t="s">
        <v>48</v>
      </c>
      <c r="D3" s="32" t="s">
        <v>49</v>
      </c>
      <c r="E3" s="32" t="s">
        <v>50</v>
      </c>
      <c r="F3" s="32" t="s">
        <v>51</v>
      </c>
      <c r="G3" s="33" t="s">
        <v>52</v>
      </c>
    </row>
    <row r="4" spans="1:8" ht="12.75" thickBot="1">
      <c r="A4" s="292" t="s">
        <v>6</v>
      </c>
      <c r="B4" s="293"/>
      <c r="C4" s="293"/>
      <c r="D4" s="293"/>
      <c r="E4" s="293"/>
      <c r="F4" s="293"/>
      <c r="G4" s="294"/>
    </row>
    <row r="5" spans="1:8" ht="12" thickBot="1">
      <c r="A5" s="298" t="s">
        <v>7</v>
      </c>
      <c r="B5" s="299"/>
      <c r="C5" s="299"/>
      <c r="D5" s="299"/>
      <c r="E5" s="299"/>
      <c r="F5" s="299"/>
      <c r="G5" s="300"/>
    </row>
    <row r="6" spans="1:8" ht="12" thickBot="1">
      <c r="A6" s="301" t="s">
        <v>8</v>
      </c>
      <c r="B6" s="302"/>
      <c r="C6" s="302"/>
      <c r="D6" s="302"/>
      <c r="E6" s="302"/>
      <c r="F6" s="302"/>
      <c r="G6" s="303"/>
    </row>
    <row r="7" spans="1:8" ht="12" thickBot="1">
      <c r="A7" s="295" t="s">
        <v>53</v>
      </c>
      <c r="B7" s="296"/>
      <c r="C7" s="296"/>
      <c r="D7" s="296"/>
      <c r="E7" s="296"/>
      <c r="F7" s="296"/>
      <c r="G7" s="297"/>
    </row>
    <row r="8" spans="1:8" ht="12" thickBot="1">
      <c r="A8" s="301" t="s">
        <v>10</v>
      </c>
      <c r="B8" s="304"/>
      <c r="C8" s="304"/>
      <c r="D8" s="304"/>
      <c r="E8" s="304"/>
      <c r="F8" s="304"/>
      <c r="G8" s="305"/>
    </row>
    <row r="9" spans="1:8" ht="12" thickBot="1">
      <c r="A9" s="306" t="s">
        <v>11</v>
      </c>
      <c r="B9" s="307"/>
      <c r="C9" s="307"/>
      <c r="D9" s="307"/>
      <c r="E9" s="307"/>
      <c r="F9" s="307"/>
      <c r="G9" s="308"/>
    </row>
    <row r="10" spans="1:8" ht="115.5" customHeight="1" thickBot="1">
      <c r="A10" s="279" t="s">
        <v>54</v>
      </c>
      <c r="B10" s="280"/>
      <c r="C10" s="280"/>
      <c r="D10" s="280"/>
      <c r="E10" s="280"/>
      <c r="F10" s="280"/>
      <c r="G10" s="281"/>
    </row>
    <row r="11" spans="1:8" ht="12" thickBot="1">
      <c r="A11" s="295" t="s">
        <v>13</v>
      </c>
      <c r="B11" s="296"/>
      <c r="C11" s="296"/>
      <c r="D11" s="296"/>
      <c r="E11" s="296"/>
      <c r="F11" s="296"/>
      <c r="G11" s="297"/>
    </row>
    <row r="12" spans="1:8" ht="78.75">
      <c r="A12" s="4" t="s">
        <v>55</v>
      </c>
      <c r="B12" s="4" t="s">
        <v>15</v>
      </c>
      <c r="C12" s="20" t="s">
        <v>56</v>
      </c>
      <c r="D12" s="20" t="s">
        <v>57</v>
      </c>
      <c r="E12" s="20" t="s">
        <v>57</v>
      </c>
      <c r="F12" s="20" t="s">
        <v>57</v>
      </c>
      <c r="G12" s="20" t="s">
        <v>57</v>
      </c>
      <c r="H12" s="21"/>
    </row>
    <row r="13" spans="1:8" ht="111" customHeight="1">
      <c r="A13" s="8" t="s">
        <v>20</v>
      </c>
      <c r="B13" s="8" t="s">
        <v>21</v>
      </c>
      <c r="C13" s="22" t="s">
        <v>58</v>
      </c>
      <c r="D13" s="22" t="s">
        <v>57</v>
      </c>
      <c r="E13" s="22" t="s">
        <v>57</v>
      </c>
      <c r="F13" s="22" t="s">
        <v>57</v>
      </c>
      <c r="G13" s="22" t="s">
        <v>57</v>
      </c>
      <c r="H13" s="21"/>
    </row>
    <row r="14" spans="1:8" ht="79.5" thickBot="1">
      <c r="A14" s="8" t="s">
        <v>24</v>
      </c>
      <c r="B14" s="8" t="s">
        <v>25</v>
      </c>
      <c r="C14" s="22" t="s">
        <v>58</v>
      </c>
      <c r="D14" s="22" t="s">
        <v>56</v>
      </c>
      <c r="E14" s="22" t="s">
        <v>58</v>
      </c>
      <c r="F14" s="22" t="s">
        <v>57</v>
      </c>
      <c r="G14" s="22" t="s">
        <v>57</v>
      </c>
      <c r="H14" s="21"/>
    </row>
    <row r="15" spans="1:8" ht="12.75" thickBot="1">
      <c r="A15" s="285" t="s">
        <v>0</v>
      </c>
      <c r="B15" s="287" t="s">
        <v>1</v>
      </c>
      <c r="C15" s="289" t="s">
        <v>47</v>
      </c>
      <c r="D15" s="290"/>
      <c r="E15" s="290"/>
      <c r="F15" s="290"/>
      <c r="G15" s="291"/>
    </row>
    <row r="16" spans="1:8" ht="12.75" thickBot="1">
      <c r="A16" s="286"/>
      <c r="B16" s="288"/>
      <c r="C16" s="31" t="s">
        <v>48</v>
      </c>
      <c r="D16" s="32" t="s">
        <v>49</v>
      </c>
      <c r="E16" s="32" t="s">
        <v>50</v>
      </c>
      <c r="F16" s="32" t="s">
        <v>51</v>
      </c>
      <c r="G16" s="33" t="s">
        <v>52</v>
      </c>
    </row>
    <row r="17" spans="1:8" ht="12.75" thickBot="1">
      <c r="A17" s="292" t="s">
        <v>6</v>
      </c>
      <c r="B17" s="293"/>
      <c r="C17" s="293"/>
      <c r="D17" s="293"/>
      <c r="E17" s="293"/>
      <c r="F17" s="293"/>
      <c r="G17" s="294"/>
    </row>
    <row r="18" spans="1:8" ht="56.25">
      <c r="A18" s="8" t="s">
        <v>28</v>
      </c>
      <c r="B18" s="8" t="s">
        <v>29</v>
      </c>
      <c r="C18" s="22" t="s">
        <v>57</v>
      </c>
      <c r="D18" s="22" t="s">
        <v>57</v>
      </c>
      <c r="E18" s="22" t="s">
        <v>57</v>
      </c>
      <c r="F18" s="22" t="s">
        <v>57</v>
      </c>
      <c r="G18" s="23" t="s">
        <v>57</v>
      </c>
      <c r="H18" s="21"/>
    </row>
    <row r="19" spans="1:8" ht="22.5">
      <c r="A19" s="10" t="s">
        <v>32</v>
      </c>
      <c r="B19" s="8" t="s">
        <v>33</v>
      </c>
      <c r="C19" s="24" t="s">
        <v>56</v>
      </c>
      <c r="D19" s="24" t="s">
        <v>57</v>
      </c>
      <c r="E19" s="24" t="s">
        <v>57</v>
      </c>
      <c r="F19" s="24" t="s">
        <v>57</v>
      </c>
      <c r="G19" s="24" t="s">
        <v>57</v>
      </c>
    </row>
    <row r="20" spans="1:8" ht="57" thickBot="1">
      <c r="A20" s="15" t="s">
        <v>37</v>
      </c>
      <c r="B20" s="16" t="s">
        <v>38</v>
      </c>
      <c r="C20" s="25" t="s">
        <v>58</v>
      </c>
      <c r="D20" s="25" t="s">
        <v>58</v>
      </c>
      <c r="E20" s="25" t="s">
        <v>56</v>
      </c>
      <c r="F20" s="25" t="s">
        <v>59</v>
      </c>
      <c r="G20" s="25" t="s">
        <v>60</v>
      </c>
    </row>
    <row r="21" spans="1:8" ht="12.75" thickBot="1">
      <c r="A21" s="292" t="s">
        <v>39</v>
      </c>
      <c r="B21" s="293"/>
      <c r="C21" s="293"/>
      <c r="D21" s="293"/>
      <c r="E21" s="293"/>
      <c r="F21" s="293"/>
      <c r="G21" s="294"/>
    </row>
    <row r="22" spans="1:8" ht="12" thickBot="1">
      <c r="A22" s="298" t="s">
        <v>7</v>
      </c>
      <c r="B22" s="299"/>
      <c r="C22" s="299"/>
      <c r="D22" s="299"/>
      <c r="E22" s="299"/>
      <c r="F22" s="299"/>
      <c r="G22" s="300"/>
    </row>
    <row r="23" spans="1:8" ht="12" thickBot="1">
      <c r="A23" s="301" t="s">
        <v>8</v>
      </c>
      <c r="B23" s="302"/>
      <c r="C23" s="302"/>
      <c r="D23" s="302"/>
      <c r="E23" s="302"/>
      <c r="F23" s="302"/>
      <c r="G23" s="303"/>
    </row>
    <row r="24" spans="1:8" ht="12" thickBot="1">
      <c r="A24" s="295" t="s">
        <v>53</v>
      </c>
      <c r="B24" s="296"/>
      <c r="C24" s="296"/>
      <c r="D24" s="296"/>
      <c r="E24" s="296"/>
      <c r="F24" s="296"/>
      <c r="G24" s="297"/>
    </row>
    <row r="25" spans="1:8" ht="12" thickBot="1">
      <c r="A25" s="301" t="s">
        <v>10</v>
      </c>
      <c r="B25" s="304"/>
      <c r="C25" s="304"/>
      <c r="D25" s="304"/>
      <c r="E25" s="304"/>
      <c r="F25" s="304"/>
      <c r="G25" s="305"/>
    </row>
    <row r="26" spans="1:8" ht="12" thickBot="1">
      <c r="A26" s="306" t="s">
        <v>11</v>
      </c>
      <c r="B26" s="307"/>
      <c r="C26" s="307"/>
      <c r="D26" s="307"/>
      <c r="E26" s="307"/>
      <c r="F26" s="307"/>
      <c r="G26" s="308"/>
    </row>
    <row r="27" spans="1:8" ht="12" thickBot="1">
      <c r="A27" s="309" t="s">
        <v>40</v>
      </c>
      <c r="B27" s="310"/>
      <c r="C27" s="310"/>
      <c r="D27" s="310"/>
      <c r="E27" s="310"/>
      <c r="F27" s="310"/>
      <c r="G27" s="311"/>
    </row>
    <row r="28" spans="1:8" ht="12" thickBot="1">
      <c r="A28" s="295" t="s">
        <v>13</v>
      </c>
      <c r="B28" s="296"/>
      <c r="C28" s="296"/>
      <c r="D28" s="296"/>
      <c r="E28" s="296"/>
      <c r="F28" s="296"/>
      <c r="G28" s="297"/>
    </row>
    <row r="29" spans="1:8" ht="23.25" customHeight="1">
      <c r="A29" s="26" t="s">
        <v>41</v>
      </c>
      <c r="B29" s="4" t="s">
        <v>42</v>
      </c>
      <c r="C29" s="27" t="s">
        <v>57</v>
      </c>
      <c r="D29" s="27" t="s">
        <v>57</v>
      </c>
      <c r="E29" s="27" t="s">
        <v>57</v>
      </c>
      <c r="F29" s="27" t="s">
        <v>57</v>
      </c>
      <c r="G29" s="27" t="s">
        <v>57</v>
      </c>
    </row>
    <row r="30" spans="1:8" ht="23.25" thickBot="1">
      <c r="A30" s="28" t="s">
        <v>44</v>
      </c>
      <c r="B30" s="6" t="s">
        <v>45</v>
      </c>
      <c r="C30" s="29" t="s">
        <v>56</v>
      </c>
      <c r="D30" s="29" t="s">
        <v>57</v>
      </c>
      <c r="E30" s="29" t="s">
        <v>56</v>
      </c>
      <c r="F30" s="29" t="s">
        <v>57</v>
      </c>
      <c r="G30" s="29" t="s">
        <v>57</v>
      </c>
    </row>
  </sheetData>
  <mergeCells count="23">
    <mergeCell ref="A22:G22"/>
    <mergeCell ref="A23:G23"/>
    <mergeCell ref="A24:G24"/>
    <mergeCell ref="A25:G25"/>
    <mergeCell ref="A28:G28"/>
    <mergeCell ref="A27:G27"/>
    <mergeCell ref="A26:G26"/>
    <mergeCell ref="A2:A3"/>
    <mergeCell ref="B2:B3"/>
    <mergeCell ref="C2:G2"/>
    <mergeCell ref="A21:G21"/>
    <mergeCell ref="A15:A16"/>
    <mergeCell ref="B15:B16"/>
    <mergeCell ref="C15:G15"/>
    <mergeCell ref="A17:G17"/>
    <mergeCell ref="A10:G10"/>
    <mergeCell ref="A4:G4"/>
    <mergeCell ref="A11:G11"/>
    <mergeCell ref="A5:G5"/>
    <mergeCell ref="A6:G6"/>
    <mergeCell ref="A7:G7"/>
    <mergeCell ref="A8:G8"/>
    <mergeCell ref="A9:G9"/>
  </mergeCells>
  <pageMargins left="0.7" right="0.7" top="0.75" bottom="0.75" header="0.3" footer="0.3"/>
  <pageSetup fitToHeight="0" orientation="landscape" r:id="rId1"/>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2:Y56"/>
  <sheetViews>
    <sheetView showGridLines="0" zoomScale="120" zoomScaleNormal="120" zoomScaleSheetLayoutView="75" workbookViewId="0">
      <selection activeCell="C14" sqref="C14"/>
    </sheetView>
  </sheetViews>
  <sheetFormatPr defaultColWidth="11.42578125" defaultRowHeight="14.25"/>
  <cols>
    <col min="1" max="1" width="3.7109375" style="34" customWidth="1"/>
    <col min="2" max="2" width="34.5703125" style="34" customWidth="1"/>
    <col min="3" max="3" width="54.85546875" style="34" customWidth="1"/>
    <col min="4" max="4" width="12.42578125" style="34" customWidth="1"/>
    <col min="5" max="5" width="20.5703125" style="34" customWidth="1"/>
    <col min="6" max="7" width="11.42578125" style="34" customWidth="1"/>
    <col min="8" max="8" width="23" style="34" customWidth="1"/>
    <col min="9" max="9" width="25.140625" style="34" customWidth="1"/>
    <col min="10" max="10" width="35.42578125" style="34" customWidth="1"/>
    <col min="11" max="11" width="28.85546875" style="34" customWidth="1"/>
    <col min="12" max="12" width="22.85546875" style="34" customWidth="1"/>
    <col min="13" max="13" width="5.85546875" style="34" customWidth="1"/>
    <col min="14" max="17" width="22.5703125" style="34" customWidth="1"/>
    <col min="18" max="18" width="29" style="34" customWidth="1"/>
    <col min="19" max="19" width="17.5703125" style="39" customWidth="1"/>
    <col min="20" max="20" width="52.42578125" style="39" customWidth="1"/>
    <col min="21" max="22" width="11.42578125" style="34"/>
    <col min="23" max="23" width="24.85546875" style="34" customWidth="1"/>
    <col min="24" max="24" width="48.42578125" style="34" customWidth="1"/>
    <col min="25" max="25" width="34.42578125" style="34" customWidth="1"/>
    <col min="26" max="16384" width="11.42578125" style="34"/>
  </cols>
  <sheetData>
    <row r="2" spans="1:25" ht="18">
      <c r="B2" s="40"/>
      <c r="C2" s="40"/>
      <c r="D2" s="40"/>
      <c r="E2" s="40"/>
    </row>
    <row r="3" spans="1:25">
      <c r="B3" s="336" t="s">
        <v>61</v>
      </c>
      <c r="C3" s="336"/>
      <c r="D3" s="336"/>
      <c r="E3" s="336"/>
      <c r="F3" s="336"/>
      <c r="G3" s="336"/>
      <c r="H3" s="336"/>
      <c r="I3" s="336"/>
      <c r="J3" s="336"/>
      <c r="K3" s="336"/>
      <c r="L3" s="336"/>
      <c r="M3" s="336"/>
      <c r="N3" s="336"/>
      <c r="O3" s="336"/>
      <c r="P3" s="336"/>
      <c r="Q3" s="336"/>
      <c r="R3" s="336"/>
      <c r="S3" s="336"/>
      <c r="T3" s="61"/>
    </row>
    <row r="4" spans="1:25" ht="15" thickBot="1"/>
    <row r="5" spans="1:25" ht="19.350000000000001" customHeight="1">
      <c r="B5" s="337" t="s">
        <v>62</v>
      </c>
      <c r="C5" s="338"/>
      <c r="D5" s="338"/>
      <c r="E5" s="338"/>
      <c r="F5" s="338"/>
      <c r="G5" s="338"/>
      <c r="H5" s="338"/>
      <c r="I5" s="338"/>
      <c r="J5" s="338"/>
      <c r="K5" s="338"/>
      <c r="L5" s="338"/>
      <c r="M5" s="338"/>
      <c r="N5" s="338"/>
      <c r="O5" s="338"/>
      <c r="P5" s="338"/>
      <c r="Q5" s="338"/>
      <c r="R5" s="338"/>
      <c r="S5" s="339"/>
      <c r="T5" s="62"/>
      <c r="X5" s="34">
        <v>1</v>
      </c>
      <c r="Y5" s="34">
        <v>2</v>
      </c>
    </row>
    <row r="6" spans="1:25" ht="15.75" customHeight="1">
      <c r="B6" s="316" t="s">
        <v>7</v>
      </c>
      <c r="C6" s="317"/>
      <c r="D6" s="317"/>
      <c r="E6" s="317"/>
      <c r="F6" s="317"/>
      <c r="G6" s="317"/>
      <c r="H6" s="317"/>
      <c r="I6" s="317"/>
      <c r="J6" s="317"/>
      <c r="K6" s="317"/>
      <c r="L6" s="317"/>
      <c r="M6" s="317"/>
      <c r="N6" s="317"/>
      <c r="O6" s="317"/>
      <c r="P6" s="317"/>
      <c r="Q6" s="317"/>
      <c r="R6" s="317"/>
      <c r="S6" s="318"/>
      <c r="T6" s="58"/>
      <c r="W6" s="48"/>
      <c r="X6" s="48"/>
      <c r="Y6" s="49"/>
    </row>
    <row r="7" spans="1:25" ht="15.75" customHeight="1">
      <c r="B7" s="313" t="s">
        <v>63</v>
      </c>
      <c r="C7" s="314"/>
      <c r="D7" s="314"/>
      <c r="E7" s="314"/>
      <c r="F7" s="314"/>
      <c r="G7" s="314"/>
      <c r="H7" s="314"/>
      <c r="I7" s="314"/>
      <c r="J7" s="314"/>
      <c r="K7" s="314"/>
      <c r="L7" s="314"/>
      <c r="M7" s="314"/>
      <c r="N7" s="314"/>
      <c r="O7" s="314"/>
      <c r="P7" s="314"/>
      <c r="Q7" s="314"/>
      <c r="R7" s="314"/>
      <c r="S7" s="315"/>
      <c r="T7" s="59"/>
      <c r="W7" s="48"/>
    </row>
    <row r="8" spans="1:25" ht="15.75" customHeight="1">
      <c r="B8" s="316" t="s">
        <v>9</v>
      </c>
      <c r="C8" s="317"/>
      <c r="D8" s="317"/>
      <c r="E8" s="317"/>
      <c r="F8" s="317"/>
      <c r="G8" s="317"/>
      <c r="H8" s="317"/>
      <c r="I8" s="317"/>
      <c r="J8" s="317"/>
      <c r="K8" s="317"/>
      <c r="L8" s="317"/>
      <c r="M8" s="317"/>
      <c r="N8" s="317"/>
      <c r="O8" s="317"/>
      <c r="P8" s="317"/>
      <c r="Q8" s="317"/>
      <c r="R8" s="317"/>
      <c r="S8" s="318"/>
      <c r="T8" s="58"/>
      <c r="W8" s="48"/>
      <c r="X8" s="48"/>
    </row>
    <row r="9" spans="1:25" ht="15" customHeight="1">
      <c r="B9" s="313" t="s">
        <v>64</v>
      </c>
      <c r="C9" s="314"/>
      <c r="D9" s="314"/>
      <c r="E9" s="314"/>
      <c r="F9" s="314"/>
      <c r="G9" s="314"/>
      <c r="H9" s="314"/>
      <c r="I9" s="314"/>
      <c r="J9" s="314"/>
      <c r="K9" s="314"/>
      <c r="L9" s="314"/>
      <c r="M9" s="314"/>
      <c r="N9" s="314"/>
      <c r="O9" s="314"/>
      <c r="P9" s="314"/>
      <c r="Q9" s="314"/>
      <c r="R9" s="314"/>
      <c r="S9" s="315"/>
      <c r="T9" s="59"/>
    </row>
    <row r="10" spans="1:25" ht="15.75" customHeight="1">
      <c r="B10" s="316" t="s">
        <v>65</v>
      </c>
      <c r="C10" s="317"/>
      <c r="D10" s="317"/>
      <c r="E10" s="317"/>
      <c r="F10" s="317"/>
      <c r="G10" s="317"/>
      <c r="H10" s="317"/>
      <c r="I10" s="317"/>
      <c r="J10" s="317"/>
      <c r="K10" s="317"/>
      <c r="L10" s="317"/>
      <c r="M10" s="317"/>
      <c r="N10" s="317"/>
      <c r="O10" s="317"/>
      <c r="P10" s="317"/>
      <c r="Q10" s="317"/>
      <c r="R10" s="317"/>
      <c r="S10" s="318"/>
      <c r="T10" s="58"/>
    </row>
    <row r="11" spans="1:25" ht="15" thickBot="1">
      <c r="B11" s="324" t="s">
        <v>66</v>
      </c>
      <c r="C11" s="325"/>
      <c r="D11" s="325"/>
      <c r="E11" s="325"/>
      <c r="F11" s="325"/>
      <c r="G11" s="325"/>
      <c r="H11" s="325"/>
      <c r="I11" s="325"/>
      <c r="J11" s="325"/>
      <c r="K11" s="325"/>
      <c r="L11" s="325"/>
      <c r="M11" s="325"/>
      <c r="N11" s="325"/>
      <c r="O11" s="325"/>
      <c r="P11" s="325"/>
      <c r="Q11" s="325"/>
      <c r="R11" s="325"/>
      <c r="S11" s="326"/>
      <c r="T11" s="60"/>
    </row>
    <row r="12" spans="1:25" s="2" customFormat="1" ht="18.600000000000001" customHeight="1">
      <c r="B12" s="327" t="s">
        <v>13</v>
      </c>
      <c r="C12" s="334" t="s">
        <v>67</v>
      </c>
      <c r="D12" s="329" t="s">
        <v>68</v>
      </c>
      <c r="E12" s="330"/>
      <c r="F12" s="330"/>
      <c r="G12" s="330"/>
      <c r="H12" s="331"/>
      <c r="I12" s="57"/>
      <c r="J12" s="57"/>
      <c r="K12" s="57"/>
      <c r="L12" s="343" t="s">
        <v>69</v>
      </c>
      <c r="M12" s="349" t="s">
        <v>70</v>
      </c>
      <c r="N12" s="345" t="s">
        <v>71</v>
      </c>
      <c r="O12" s="312" t="s">
        <v>72</v>
      </c>
      <c r="P12" s="312" t="s">
        <v>73</v>
      </c>
      <c r="Q12" s="312"/>
      <c r="R12" s="312"/>
      <c r="S12" s="341" t="s">
        <v>74</v>
      </c>
      <c r="T12" s="312" t="s">
        <v>75</v>
      </c>
    </row>
    <row r="13" spans="1:25" s="2" customFormat="1" ht="62.45" customHeight="1">
      <c r="B13" s="328"/>
      <c r="C13" s="335"/>
      <c r="D13" s="70" t="s">
        <v>76</v>
      </c>
      <c r="E13" s="71" t="s">
        <v>77</v>
      </c>
      <c r="F13" s="71" t="s">
        <v>78</v>
      </c>
      <c r="G13" s="71" t="s">
        <v>79</v>
      </c>
      <c r="H13" s="67" t="s">
        <v>80</v>
      </c>
      <c r="I13" s="63" t="s">
        <v>81</v>
      </c>
      <c r="J13" s="63" t="s">
        <v>82</v>
      </c>
      <c r="K13" s="63" t="s">
        <v>83</v>
      </c>
      <c r="L13" s="344"/>
      <c r="M13" s="350"/>
      <c r="N13" s="346"/>
      <c r="O13" s="340"/>
      <c r="P13" s="63" t="s">
        <v>84</v>
      </c>
      <c r="Q13" s="63" t="s">
        <v>85</v>
      </c>
      <c r="R13" s="63" t="s">
        <v>86</v>
      </c>
      <c r="S13" s="342"/>
      <c r="T13" s="312"/>
    </row>
    <row r="14" spans="1:25" ht="114.6" customHeight="1">
      <c r="A14" s="34">
        <v>1</v>
      </c>
      <c r="B14" s="36" t="s">
        <v>87</v>
      </c>
      <c r="C14" s="36" t="s">
        <v>88</v>
      </c>
      <c r="D14" s="54" t="s">
        <v>89</v>
      </c>
      <c r="E14" s="36" t="s">
        <v>90</v>
      </c>
      <c r="F14" s="37" t="s">
        <v>91</v>
      </c>
      <c r="G14" s="37" t="s">
        <v>92</v>
      </c>
      <c r="H14" s="68" t="s">
        <v>93</v>
      </c>
      <c r="I14" s="37" t="s">
        <v>94</v>
      </c>
      <c r="J14" s="68" t="s">
        <v>95</v>
      </c>
      <c r="K14" s="99" t="s">
        <v>96</v>
      </c>
      <c r="L14" s="51" t="s">
        <v>89</v>
      </c>
      <c r="M14" s="43">
        <v>2</v>
      </c>
      <c r="N14" s="53" t="s">
        <v>97</v>
      </c>
      <c r="O14" s="53">
        <v>0</v>
      </c>
      <c r="P14" s="205">
        <v>6803000</v>
      </c>
      <c r="Q14" s="206">
        <f>(1449833/2)</f>
        <v>724916.5</v>
      </c>
      <c r="R14" s="53"/>
      <c r="S14" s="103" t="s">
        <v>98</v>
      </c>
      <c r="T14" s="133" t="s">
        <v>99</v>
      </c>
    </row>
    <row r="15" spans="1:25" ht="95.45" customHeight="1">
      <c r="A15" s="34">
        <v>2</v>
      </c>
      <c r="B15" s="36" t="s">
        <v>100</v>
      </c>
      <c r="C15" s="36" t="s">
        <v>101</v>
      </c>
      <c r="D15" s="54" t="s">
        <v>102</v>
      </c>
      <c r="E15" s="36" t="s">
        <v>103</v>
      </c>
      <c r="F15" s="37" t="s">
        <v>91</v>
      </c>
      <c r="G15" s="37" t="s">
        <v>92</v>
      </c>
      <c r="H15" s="68" t="s">
        <v>93</v>
      </c>
      <c r="I15" s="37" t="s">
        <v>94</v>
      </c>
      <c r="J15" s="99" t="s">
        <v>104</v>
      </c>
      <c r="K15" s="99" t="s">
        <v>104</v>
      </c>
      <c r="L15" s="51" t="s">
        <v>102</v>
      </c>
      <c r="M15" s="43">
        <v>2</v>
      </c>
      <c r="N15" s="53" t="s">
        <v>105</v>
      </c>
      <c r="O15" s="53">
        <v>50</v>
      </c>
      <c r="P15" s="205">
        <v>1531000</v>
      </c>
      <c r="Q15" s="205">
        <v>4336500</v>
      </c>
      <c r="R15" s="53"/>
      <c r="S15" s="103" t="s">
        <v>98</v>
      </c>
      <c r="T15" s="133" t="s">
        <v>106</v>
      </c>
    </row>
    <row r="16" spans="1:25" ht="15" thickBot="1"/>
    <row r="17" spans="1:20" ht="15.75" customHeight="1">
      <c r="B17" s="337" t="s">
        <v>107</v>
      </c>
      <c r="C17" s="338"/>
      <c r="D17" s="338"/>
      <c r="E17" s="338"/>
      <c r="F17" s="338"/>
      <c r="G17" s="338"/>
      <c r="H17" s="338"/>
      <c r="I17" s="338"/>
      <c r="J17" s="338"/>
      <c r="K17" s="338"/>
      <c r="L17" s="338"/>
      <c r="M17" s="338"/>
      <c r="N17" s="338"/>
      <c r="O17" s="338"/>
      <c r="P17" s="338"/>
      <c r="Q17" s="338"/>
      <c r="R17" s="338"/>
      <c r="S17" s="339"/>
      <c r="T17" s="62"/>
    </row>
    <row r="18" spans="1:20" ht="15.75" customHeight="1">
      <c r="B18" s="316" t="s">
        <v>7</v>
      </c>
      <c r="C18" s="317"/>
      <c r="D18" s="317"/>
      <c r="E18" s="317"/>
      <c r="F18" s="317"/>
      <c r="G18" s="317"/>
      <c r="H18" s="317"/>
      <c r="I18" s="317"/>
      <c r="J18" s="317"/>
      <c r="K18" s="317"/>
      <c r="L18" s="317"/>
      <c r="M18" s="317"/>
      <c r="N18" s="317"/>
      <c r="O18" s="317"/>
      <c r="P18" s="317"/>
      <c r="Q18" s="317"/>
      <c r="R18" s="317"/>
      <c r="S18" s="318"/>
      <c r="T18" s="58"/>
    </row>
    <row r="19" spans="1:20" ht="15.75" customHeight="1">
      <c r="B19" s="313" t="s">
        <v>108</v>
      </c>
      <c r="C19" s="314"/>
      <c r="D19" s="314"/>
      <c r="E19" s="314"/>
      <c r="F19" s="314"/>
      <c r="G19" s="314"/>
      <c r="H19" s="314"/>
      <c r="I19" s="314"/>
      <c r="J19" s="314"/>
      <c r="K19" s="314"/>
      <c r="L19" s="314"/>
      <c r="M19" s="314"/>
      <c r="N19" s="314"/>
      <c r="O19" s="314"/>
      <c r="P19" s="314"/>
      <c r="Q19" s="314"/>
      <c r="R19" s="314"/>
      <c r="S19" s="315"/>
      <c r="T19" s="59"/>
    </row>
    <row r="20" spans="1:20" ht="15.75" customHeight="1">
      <c r="B20" s="316" t="s">
        <v>9</v>
      </c>
      <c r="C20" s="317"/>
      <c r="D20" s="317"/>
      <c r="E20" s="317"/>
      <c r="F20" s="317"/>
      <c r="G20" s="317"/>
      <c r="H20" s="317"/>
      <c r="I20" s="317"/>
      <c r="J20" s="317"/>
      <c r="K20" s="317"/>
      <c r="L20" s="317"/>
      <c r="M20" s="317"/>
      <c r="N20" s="317"/>
      <c r="O20" s="317"/>
      <c r="P20" s="317"/>
      <c r="Q20" s="317"/>
      <c r="R20" s="317"/>
      <c r="S20" s="318"/>
      <c r="T20" s="58"/>
    </row>
    <row r="21" spans="1:20" ht="15" customHeight="1">
      <c r="B21" s="313" t="s">
        <v>109</v>
      </c>
      <c r="C21" s="314"/>
      <c r="D21" s="314"/>
      <c r="E21" s="314"/>
      <c r="F21" s="314"/>
      <c r="G21" s="314"/>
      <c r="H21" s="314"/>
      <c r="I21" s="314"/>
      <c r="J21" s="314"/>
      <c r="K21" s="314"/>
      <c r="L21" s="314"/>
      <c r="M21" s="314"/>
      <c r="N21" s="314"/>
      <c r="O21" s="314"/>
      <c r="P21" s="314"/>
      <c r="Q21" s="314"/>
      <c r="R21" s="314"/>
      <c r="S21" s="315"/>
      <c r="T21" s="59"/>
    </row>
    <row r="22" spans="1:20" ht="15.75" customHeight="1">
      <c r="B22" s="316" t="s">
        <v>65</v>
      </c>
      <c r="C22" s="317"/>
      <c r="D22" s="317"/>
      <c r="E22" s="317"/>
      <c r="F22" s="317"/>
      <c r="G22" s="317"/>
      <c r="H22" s="317"/>
      <c r="I22" s="317"/>
      <c r="J22" s="317"/>
      <c r="K22" s="317"/>
      <c r="L22" s="317"/>
      <c r="M22" s="317"/>
      <c r="N22" s="317"/>
      <c r="O22" s="317"/>
      <c r="P22" s="317"/>
      <c r="Q22" s="317"/>
      <c r="R22" s="317"/>
      <c r="S22" s="318"/>
      <c r="T22" s="58"/>
    </row>
    <row r="23" spans="1:20" ht="38.1" customHeight="1" thickBot="1">
      <c r="B23" s="324" t="s">
        <v>110</v>
      </c>
      <c r="C23" s="325"/>
      <c r="D23" s="325"/>
      <c r="E23" s="325"/>
      <c r="F23" s="325"/>
      <c r="G23" s="325"/>
      <c r="H23" s="325"/>
      <c r="I23" s="325"/>
      <c r="J23" s="325"/>
      <c r="K23" s="325"/>
      <c r="L23" s="325"/>
      <c r="M23" s="325"/>
      <c r="N23" s="325"/>
      <c r="O23" s="325"/>
      <c r="P23" s="325"/>
      <c r="Q23" s="325"/>
      <c r="R23" s="325"/>
      <c r="S23" s="326"/>
      <c r="T23" s="60"/>
    </row>
    <row r="24" spans="1:20" s="2" customFormat="1" ht="19.350000000000001" customHeight="1">
      <c r="A24" s="34"/>
      <c r="B24" s="327" t="s">
        <v>13</v>
      </c>
      <c r="C24" s="334" t="s">
        <v>67</v>
      </c>
      <c r="D24" s="329" t="s">
        <v>68</v>
      </c>
      <c r="E24" s="330"/>
      <c r="F24" s="330"/>
      <c r="G24" s="330"/>
      <c r="H24" s="331"/>
      <c r="I24" s="312" t="s">
        <v>81</v>
      </c>
      <c r="J24" s="312" t="s">
        <v>82</v>
      </c>
      <c r="K24" s="312" t="s">
        <v>83</v>
      </c>
      <c r="L24" s="347" t="s">
        <v>69</v>
      </c>
      <c r="M24" s="349" t="s">
        <v>70</v>
      </c>
      <c r="N24" s="351" t="s">
        <v>111</v>
      </c>
      <c r="O24" s="351"/>
      <c r="P24" s="351" t="s">
        <v>73</v>
      </c>
      <c r="Q24" s="351"/>
      <c r="R24" s="347"/>
      <c r="S24" s="332" t="s">
        <v>74</v>
      </c>
      <c r="T24" s="354" t="s">
        <v>75</v>
      </c>
    </row>
    <row r="25" spans="1:20" s="2" customFormat="1" ht="64.349999999999994" customHeight="1">
      <c r="A25" s="34"/>
      <c r="B25" s="328"/>
      <c r="C25" s="335"/>
      <c r="D25" s="70" t="s">
        <v>76</v>
      </c>
      <c r="E25" s="71" t="s">
        <v>77</v>
      </c>
      <c r="F25" s="71" t="s">
        <v>78</v>
      </c>
      <c r="G25" s="71" t="s">
        <v>79</v>
      </c>
      <c r="H25" s="67" t="s">
        <v>80</v>
      </c>
      <c r="I25" s="312"/>
      <c r="J25" s="312"/>
      <c r="K25" s="312"/>
      <c r="L25" s="348"/>
      <c r="M25" s="350"/>
      <c r="N25" s="63" t="s">
        <v>71</v>
      </c>
      <c r="O25" s="64" t="s">
        <v>72</v>
      </c>
      <c r="P25" s="64" t="s">
        <v>84</v>
      </c>
      <c r="Q25" s="64" t="s">
        <v>85</v>
      </c>
      <c r="R25" s="64" t="s">
        <v>112</v>
      </c>
      <c r="S25" s="333"/>
      <c r="T25" s="354"/>
    </row>
    <row r="26" spans="1:20" ht="90.6" customHeight="1">
      <c r="A26" s="34">
        <v>3</v>
      </c>
      <c r="B26" s="36" t="s">
        <v>113</v>
      </c>
      <c r="C26" s="36" t="s">
        <v>114</v>
      </c>
      <c r="D26" s="54" t="s">
        <v>115</v>
      </c>
      <c r="E26" s="36" t="s">
        <v>116</v>
      </c>
      <c r="F26" s="37" t="s">
        <v>91</v>
      </c>
      <c r="G26" s="37" t="s">
        <v>92</v>
      </c>
      <c r="H26" s="68" t="s">
        <v>93</v>
      </c>
      <c r="I26" s="97" t="s">
        <v>94</v>
      </c>
      <c r="J26" s="37" t="s">
        <v>117</v>
      </c>
      <c r="K26" s="37" t="s">
        <v>117</v>
      </c>
      <c r="L26" s="51" t="s">
        <v>115</v>
      </c>
      <c r="M26" s="43">
        <v>1</v>
      </c>
      <c r="N26" s="99" t="s">
        <v>118</v>
      </c>
      <c r="O26" s="53">
        <v>100</v>
      </c>
      <c r="P26" s="139" t="s">
        <v>119</v>
      </c>
      <c r="Q26" s="139" t="s">
        <v>119</v>
      </c>
      <c r="R26" s="36" t="s">
        <v>120</v>
      </c>
      <c r="S26" s="103" t="s">
        <v>121</v>
      </c>
      <c r="T26" s="178" t="s">
        <v>122</v>
      </c>
    </row>
    <row r="27" spans="1:20" ht="126.75" customHeight="1">
      <c r="A27" s="34">
        <v>4</v>
      </c>
      <c r="B27" s="36" t="s">
        <v>123</v>
      </c>
      <c r="C27" s="36" t="s">
        <v>124</v>
      </c>
      <c r="D27" s="54" t="s">
        <v>125</v>
      </c>
      <c r="E27" s="36" t="s">
        <v>126</v>
      </c>
      <c r="F27" s="37" t="s">
        <v>91</v>
      </c>
      <c r="G27" s="37" t="s">
        <v>92</v>
      </c>
      <c r="H27" s="68" t="s">
        <v>93</v>
      </c>
      <c r="I27" s="97" t="s">
        <v>94</v>
      </c>
      <c r="J27" s="37" t="s">
        <v>117</v>
      </c>
      <c r="K27" s="37" t="s">
        <v>117</v>
      </c>
      <c r="L27" s="51" t="s">
        <v>125</v>
      </c>
      <c r="M27" s="43">
        <v>1</v>
      </c>
      <c r="N27" s="99" t="s">
        <v>127</v>
      </c>
      <c r="O27" s="53">
        <v>100</v>
      </c>
      <c r="P27" s="139" t="s">
        <v>119</v>
      </c>
      <c r="Q27" s="139" t="s">
        <v>119</v>
      </c>
      <c r="R27" s="36" t="s">
        <v>128</v>
      </c>
      <c r="S27" s="103" t="s">
        <v>129</v>
      </c>
      <c r="T27" s="178" t="s">
        <v>130</v>
      </c>
    </row>
    <row r="28" spans="1:20" ht="87" customHeight="1">
      <c r="A28" s="34">
        <v>5</v>
      </c>
      <c r="B28" s="36" t="s">
        <v>131</v>
      </c>
      <c r="C28" s="68" t="s">
        <v>132</v>
      </c>
      <c r="D28" s="54" t="s">
        <v>133</v>
      </c>
      <c r="E28" s="36" t="s">
        <v>134</v>
      </c>
      <c r="F28" s="37" t="s">
        <v>91</v>
      </c>
      <c r="G28" s="37" t="s">
        <v>92</v>
      </c>
      <c r="H28" s="68" t="s">
        <v>93</v>
      </c>
      <c r="I28" s="99" t="s">
        <v>135</v>
      </c>
      <c r="J28" s="99" t="s">
        <v>104</v>
      </c>
      <c r="K28" s="99" t="s">
        <v>117</v>
      </c>
      <c r="L28" s="51" t="s">
        <v>89</v>
      </c>
      <c r="M28" s="43">
        <v>2</v>
      </c>
      <c r="N28" s="99" t="s">
        <v>136</v>
      </c>
      <c r="O28" s="53">
        <v>100</v>
      </c>
      <c r="P28" s="139">
        <v>20409000</v>
      </c>
      <c r="Q28" s="206">
        <f>(1449833/2)+661333</f>
        <v>1386249.5</v>
      </c>
      <c r="R28" s="53"/>
      <c r="S28" s="103" t="s">
        <v>137</v>
      </c>
      <c r="T28" s="133" t="s">
        <v>138</v>
      </c>
    </row>
    <row r="29" spans="1:20" ht="153" customHeight="1">
      <c r="A29" s="34">
        <v>6</v>
      </c>
      <c r="B29" s="36" t="s">
        <v>139</v>
      </c>
      <c r="C29" s="72" t="s">
        <v>140</v>
      </c>
      <c r="D29" s="54" t="s">
        <v>133</v>
      </c>
      <c r="E29" s="36" t="s">
        <v>134</v>
      </c>
      <c r="F29" s="37" t="s">
        <v>91</v>
      </c>
      <c r="G29" s="37" t="s">
        <v>92</v>
      </c>
      <c r="H29" s="68" t="s">
        <v>93</v>
      </c>
      <c r="I29" s="99" t="s">
        <v>135</v>
      </c>
      <c r="J29" s="159" t="s">
        <v>141</v>
      </c>
      <c r="K29" s="160" t="s">
        <v>142</v>
      </c>
      <c r="L29" s="51" t="s">
        <v>89</v>
      </c>
      <c r="M29" s="43">
        <v>2</v>
      </c>
      <c r="N29" s="99" t="s">
        <v>136</v>
      </c>
      <c r="O29" s="53">
        <v>50</v>
      </c>
      <c r="P29" s="205">
        <v>18200000</v>
      </c>
      <c r="Q29" s="205">
        <v>18200000</v>
      </c>
      <c r="R29" s="53" t="s">
        <v>143</v>
      </c>
      <c r="S29" s="103" t="s">
        <v>137</v>
      </c>
      <c r="T29" s="163" t="s">
        <v>144</v>
      </c>
    </row>
    <row r="30" spans="1:20" ht="201.95" customHeight="1">
      <c r="A30" s="34">
        <v>7</v>
      </c>
      <c r="B30" s="36" t="s">
        <v>145</v>
      </c>
      <c r="C30" s="68" t="s">
        <v>146</v>
      </c>
      <c r="D30" s="54" t="s">
        <v>147</v>
      </c>
      <c r="E30" s="36" t="s">
        <v>148</v>
      </c>
      <c r="F30" s="37" t="s">
        <v>149</v>
      </c>
      <c r="G30" s="37" t="s">
        <v>150</v>
      </c>
      <c r="H30" s="68" t="s">
        <v>93</v>
      </c>
      <c r="I30" s="99" t="s">
        <v>135</v>
      </c>
      <c r="J30" s="98" t="s">
        <v>151</v>
      </c>
      <c r="K30" s="98" t="s">
        <v>152</v>
      </c>
      <c r="L30" s="51" t="s">
        <v>153</v>
      </c>
      <c r="M30" s="43">
        <v>1</v>
      </c>
      <c r="N30" s="99" t="s">
        <v>154</v>
      </c>
      <c r="O30" s="53">
        <v>10</v>
      </c>
      <c r="P30" s="139">
        <v>111320000</v>
      </c>
      <c r="Q30" s="205">
        <v>2899667</v>
      </c>
      <c r="R30" s="53"/>
      <c r="S30" s="103" t="s">
        <v>155</v>
      </c>
      <c r="T30" s="102" t="s">
        <v>104</v>
      </c>
    </row>
    <row r="31" spans="1:20" ht="92.45" customHeight="1">
      <c r="A31" s="34">
        <v>8</v>
      </c>
      <c r="B31" s="36" t="s">
        <v>156</v>
      </c>
      <c r="C31" s="36" t="s">
        <v>157</v>
      </c>
      <c r="D31" s="54" t="s">
        <v>147</v>
      </c>
      <c r="E31" s="36" t="s">
        <v>148</v>
      </c>
      <c r="F31" s="37" t="s">
        <v>149</v>
      </c>
      <c r="G31" s="37" t="s">
        <v>150</v>
      </c>
      <c r="H31" s="68" t="s">
        <v>93</v>
      </c>
      <c r="I31" s="99" t="s">
        <v>135</v>
      </c>
      <c r="J31" s="68" t="s">
        <v>158</v>
      </c>
      <c r="K31" s="68" t="s">
        <v>159</v>
      </c>
      <c r="L31" s="51" t="s">
        <v>153</v>
      </c>
      <c r="M31" s="43">
        <v>1</v>
      </c>
      <c r="N31" s="99" t="s">
        <v>154</v>
      </c>
      <c r="O31" s="53">
        <v>100</v>
      </c>
      <c r="P31" s="172" t="s">
        <v>160</v>
      </c>
      <c r="Q31" s="173" t="s">
        <v>160</v>
      </c>
      <c r="R31" s="53" t="s">
        <v>143</v>
      </c>
      <c r="S31" s="103" t="s">
        <v>155</v>
      </c>
      <c r="T31" s="194" t="s">
        <v>161</v>
      </c>
    </row>
    <row r="33" spans="1:20" ht="15" thickBot="1"/>
    <row r="34" spans="1:20" ht="17.100000000000001" customHeight="1">
      <c r="B34" s="337" t="s">
        <v>162</v>
      </c>
      <c r="C34" s="338"/>
      <c r="D34" s="338"/>
      <c r="E34" s="338"/>
      <c r="F34" s="338"/>
      <c r="G34" s="338"/>
      <c r="H34" s="338"/>
      <c r="I34" s="338"/>
      <c r="J34" s="338"/>
      <c r="K34" s="338"/>
      <c r="L34" s="338"/>
      <c r="M34" s="338"/>
      <c r="N34" s="338"/>
      <c r="O34" s="338"/>
      <c r="P34" s="338"/>
      <c r="Q34" s="338"/>
      <c r="R34" s="338"/>
      <c r="S34" s="339"/>
      <c r="T34" s="62"/>
    </row>
    <row r="35" spans="1:20" ht="15.75" customHeight="1">
      <c r="B35" s="316" t="s">
        <v>7</v>
      </c>
      <c r="C35" s="317"/>
      <c r="D35" s="317"/>
      <c r="E35" s="317"/>
      <c r="F35" s="317"/>
      <c r="G35" s="317"/>
      <c r="H35" s="317"/>
      <c r="I35" s="317"/>
      <c r="J35" s="317"/>
      <c r="K35" s="317"/>
      <c r="L35" s="317"/>
      <c r="M35" s="317"/>
      <c r="N35" s="317"/>
      <c r="O35" s="317"/>
      <c r="P35" s="317"/>
      <c r="Q35" s="317"/>
      <c r="R35" s="317"/>
      <c r="S35" s="318"/>
      <c r="T35" s="58"/>
    </row>
    <row r="36" spans="1:20" ht="17.45" customHeight="1">
      <c r="B36" s="313" t="s">
        <v>163</v>
      </c>
      <c r="C36" s="314"/>
      <c r="D36" s="314"/>
      <c r="E36" s="314"/>
      <c r="F36" s="314"/>
      <c r="G36" s="314"/>
      <c r="H36" s="314"/>
      <c r="I36" s="314"/>
      <c r="J36" s="314"/>
      <c r="K36" s="314"/>
      <c r="L36" s="314"/>
      <c r="M36" s="314"/>
      <c r="N36" s="314"/>
      <c r="O36" s="314"/>
      <c r="P36" s="314"/>
      <c r="Q36" s="314"/>
      <c r="R36" s="314"/>
      <c r="S36" s="315"/>
      <c r="T36" s="59"/>
    </row>
    <row r="37" spans="1:20" ht="15.75" customHeight="1">
      <c r="B37" s="316" t="s">
        <v>9</v>
      </c>
      <c r="C37" s="317"/>
      <c r="D37" s="317"/>
      <c r="E37" s="317"/>
      <c r="F37" s="317"/>
      <c r="G37" s="317"/>
      <c r="H37" s="317"/>
      <c r="I37" s="317"/>
      <c r="J37" s="317"/>
      <c r="K37" s="317"/>
      <c r="L37" s="317"/>
      <c r="M37" s="317"/>
      <c r="N37" s="317"/>
      <c r="O37" s="317"/>
      <c r="P37" s="317"/>
      <c r="Q37" s="317"/>
      <c r="R37" s="317"/>
      <c r="S37" s="318"/>
      <c r="T37" s="58"/>
    </row>
    <row r="38" spans="1:20" ht="17.45" customHeight="1">
      <c r="B38" s="313" t="s">
        <v>164</v>
      </c>
      <c r="C38" s="314"/>
      <c r="D38" s="314"/>
      <c r="E38" s="314"/>
      <c r="F38" s="314"/>
      <c r="G38" s="314"/>
      <c r="H38" s="314"/>
      <c r="I38" s="314"/>
      <c r="J38" s="314"/>
      <c r="K38" s="314"/>
      <c r="L38" s="314"/>
      <c r="M38" s="314"/>
      <c r="N38" s="314"/>
      <c r="O38" s="314"/>
      <c r="P38" s="314"/>
      <c r="Q38" s="314"/>
      <c r="R38" s="314"/>
      <c r="S38" s="315"/>
      <c r="T38" s="59"/>
    </row>
    <row r="39" spans="1:20" ht="15.75" customHeight="1">
      <c r="B39" s="316" t="s">
        <v>65</v>
      </c>
      <c r="C39" s="317"/>
      <c r="D39" s="317"/>
      <c r="E39" s="317"/>
      <c r="F39" s="317"/>
      <c r="G39" s="317"/>
      <c r="H39" s="317"/>
      <c r="I39" s="317"/>
      <c r="J39" s="317"/>
      <c r="K39" s="317"/>
      <c r="L39" s="317"/>
      <c r="M39" s="317"/>
      <c r="N39" s="317"/>
      <c r="O39" s="317"/>
      <c r="P39" s="317"/>
      <c r="Q39" s="317"/>
      <c r="R39" s="317"/>
      <c r="S39" s="318"/>
      <c r="T39" s="58"/>
    </row>
    <row r="40" spans="1:20" ht="17.100000000000001" customHeight="1" thickBot="1">
      <c r="B40" s="324" t="s">
        <v>165</v>
      </c>
      <c r="C40" s="325"/>
      <c r="D40" s="325"/>
      <c r="E40" s="325"/>
      <c r="F40" s="325"/>
      <c r="G40" s="325"/>
      <c r="H40" s="325"/>
      <c r="I40" s="325"/>
      <c r="J40" s="325"/>
      <c r="K40" s="325"/>
      <c r="L40" s="325"/>
      <c r="M40" s="325"/>
      <c r="N40" s="325"/>
      <c r="O40" s="325"/>
      <c r="P40" s="325"/>
      <c r="Q40" s="325"/>
      <c r="R40" s="325"/>
      <c r="S40" s="326"/>
      <c r="T40" s="60"/>
    </row>
    <row r="41" spans="1:20" s="2" customFormat="1" ht="21" customHeight="1">
      <c r="A41" s="34"/>
      <c r="B41" s="327" t="s">
        <v>13</v>
      </c>
      <c r="C41" s="334" t="s">
        <v>67</v>
      </c>
      <c r="D41" s="329" t="s">
        <v>68</v>
      </c>
      <c r="E41" s="330"/>
      <c r="F41" s="330"/>
      <c r="G41" s="330"/>
      <c r="H41" s="331"/>
      <c r="I41" s="312" t="s">
        <v>81</v>
      </c>
      <c r="J41" s="312" t="s">
        <v>82</v>
      </c>
      <c r="K41" s="312" t="s">
        <v>83</v>
      </c>
      <c r="L41" s="332" t="s">
        <v>69</v>
      </c>
      <c r="M41" s="349" t="s">
        <v>70</v>
      </c>
      <c r="N41" s="351" t="s">
        <v>111</v>
      </c>
      <c r="O41" s="351"/>
      <c r="P41" s="351" t="s">
        <v>73</v>
      </c>
      <c r="Q41" s="351"/>
      <c r="R41" s="347"/>
      <c r="S41" s="332" t="s">
        <v>74</v>
      </c>
      <c r="T41" s="354" t="s">
        <v>75</v>
      </c>
    </row>
    <row r="42" spans="1:20" s="2" customFormat="1" ht="63" customHeight="1" thickBot="1">
      <c r="A42" s="34"/>
      <c r="B42" s="352"/>
      <c r="C42" s="335"/>
      <c r="D42" s="70" t="s">
        <v>76</v>
      </c>
      <c r="E42" s="71" t="s">
        <v>77</v>
      </c>
      <c r="F42" s="71" t="s">
        <v>78</v>
      </c>
      <c r="G42" s="71" t="s">
        <v>79</v>
      </c>
      <c r="H42" s="67" t="s">
        <v>80</v>
      </c>
      <c r="I42" s="312"/>
      <c r="J42" s="312"/>
      <c r="K42" s="312"/>
      <c r="L42" s="333"/>
      <c r="M42" s="355"/>
      <c r="N42" s="63" t="s">
        <v>71</v>
      </c>
      <c r="O42" s="63" t="s">
        <v>72</v>
      </c>
      <c r="P42" s="63" t="s">
        <v>84</v>
      </c>
      <c r="Q42" s="63" t="s">
        <v>85</v>
      </c>
      <c r="R42" s="63" t="s">
        <v>112</v>
      </c>
      <c r="S42" s="333"/>
      <c r="T42" s="354"/>
    </row>
    <row r="43" spans="1:20" ht="104.1" customHeight="1">
      <c r="A43" s="34">
        <f>'[1]INST SPA'!A43</f>
        <v>9</v>
      </c>
      <c r="B43" s="41" t="s">
        <v>166</v>
      </c>
      <c r="C43" s="204" t="s">
        <v>167</v>
      </c>
      <c r="D43" s="54" t="s">
        <v>168</v>
      </c>
      <c r="E43" s="36" t="s">
        <v>169</v>
      </c>
      <c r="F43" s="37" t="s">
        <v>170</v>
      </c>
      <c r="G43" s="37" t="s">
        <v>92</v>
      </c>
      <c r="H43" s="37" t="s">
        <v>171</v>
      </c>
      <c r="I43" s="37" t="s">
        <v>135</v>
      </c>
      <c r="J43" s="68" t="s">
        <v>172</v>
      </c>
      <c r="K43" s="37" t="s">
        <v>173</v>
      </c>
      <c r="L43" s="51" t="s">
        <v>174</v>
      </c>
      <c r="M43" s="43">
        <v>1</v>
      </c>
      <c r="N43" s="53" t="s">
        <v>175</v>
      </c>
      <c r="O43" s="53">
        <v>0</v>
      </c>
      <c r="P43" s="139">
        <v>83490000</v>
      </c>
      <c r="Q43" s="205">
        <v>3237961</v>
      </c>
      <c r="R43" s="53"/>
      <c r="S43" s="81" t="s">
        <v>16</v>
      </c>
      <c r="T43" s="102" t="s">
        <v>104</v>
      </c>
    </row>
    <row r="45" spans="1:20" ht="15" thickBot="1"/>
    <row r="46" spans="1:20" ht="18" customHeight="1">
      <c r="B46" s="337" t="s">
        <v>176</v>
      </c>
      <c r="C46" s="338"/>
      <c r="D46" s="338"/>
      <c r="E46" s="338"/>
      <c r="F46" s="338"/>
      <c r="G46" s="338"/>
      <c r="H46" s="338"/>
      <c r="I46" s="338"/>
      <c r="J46" s="338"/>
      <c r="K46" s="338"/>
      <c r="L46" s="338"/>
      <c r="M46" s="338"/>
      <c r="N46" s="338"/>
      <c r="O46" s="338"/>
      <c r="P46" s="338"/>
      <c r="Q46" s="338"/>
      <c r="R46" s="338"/>
      <c r="S46" s="339"/>
      <c r="T46" s="62"/>
    </row>
    <row r="47" spans="1:20" ht="15.75" customHeight="1">
      <c r="B47" s="316" t="s">
        <v>7</v>
      </c>
      <c r="C47" s="317"/>
      <c r="D47" s="317"/>
      <c r="E47" s="317"/>
      <c r="F47" s="317"/>
      <c r="G47" s="317"/>
      <c r="H47" s="317"/>
      <c r="I47" s="317"/>
      <c r="J47" s="317"/>
      <c r="K47" s="317"/>
      <c r="L47" s="317"/>
      <c r="M47" s="317"/>
      <c r="N47" s="317"/>
      <c r="O47" s="317"/>
      <c r="P47" s="317"/>
      <c r="Q47" s="317"/>
      <c r="R47" s="317"/>
      <c r="S47" s="318"/>
      <c r="T47" s="58"/>
    </row>
    <row r="48" spans="1:20" ht="20.100000000000001" customHeight="1">
      <c r="B48" s="313" t="s">
        <v>177</v>
      </c>
      <c r="C48" s="314"/>
      <c r="D48" s="314"/>
      <c r="E48" s="314"/>
      <c r="F48" s="314"/>
      <c r="G48" s="314"/>
      <c r="H48" s="314"/>
      <c r="I48" s="314"/>
      <c r="J48" s="314"/>
      <c r="K48" s="314"/>
      <c r="L48" s="314"/>
      <c r="M48" s="314"/>
      <c r="N48" s="314"/>
      <c r="O48" s="314"/>
      <c r="P48" s="314"/>
      <c r="Q48" s="314"/>
      <c r="R48" s="314"/>
      <c r="S48" s="315"/>
      <c r="T48" s="59"/>
    </row>
    <row r="49" spans="1:21" ht="15.75" customHeight="1">
      <c r="B49" s="316" t="s">
        <v>9</v>
      </c>
      <c r="C49" s="317"/>
      <c r="D49" s="317"/>
      <c r="E49" s="317"/>
      <c r="F49" s="317"/>
      <c r="G49" s="317"/>
      <c r="H49" s="317"/>
      <c r="I49" s="317"/>
      <c r="J49" s="317"/>
      <c r="K49" s="317"/>
      <c r="L49" s="317"/>
      <c r="M49" s="317"/>
      <c r="N49" s="317"/>
      <c r="O49" s="317"/>
      <c r="P49" s="317"/>
      <c r="Q49" s="317"/>
      <c r="R49" s="317"/>
      <c r="S49" s="318"/>
      <c r="T49" s="58"/>
    </row>
    <row r="50" spans="1:21" ht="20.100000000000001" customHeight="1" thickBot="1">
      <c r="B50" s="313" t="s">
        <v>178</v>
      </c>
      <c r="C50" s="314"/>
      <c r="D50" s="314"/>
      <c r="E50" s="314"/>
      <c r="F50" s="314"/>
      <c r="G50" s="314"/>
      <c r="H50" s="314"/>
      <c r="I50" s="314"/>
      <c r="J50" s="314"/>
      <c r="K50" s="314"/>
      <c r="L50" s="314"/>
      <c r="M50" s="314"/>
      <c r="N50" s="314"/>
      <c r="O50" s="314"/>
      <c r="P50" s="314"/>
      <c r="Q50" s="314"/>
      <c r="R50" s="314"/>
      <c r="S50" s="315"/>
      <c r="T50" s="59"/>
    </row>
    <row r="51" spans="1:21" ht="15.75" customHeight="1" thickBot="1">
      <c r="B51" s="319" t="s">
        <v>65</v>
      </c>
      <c r="C51" s="320"/>
      <c r="D51" s="321"/>
      <c r="E51" s="321"/>
      <c r="F51" s="321"/>
      <c r="G51" s="321"/>
      <c r="H51" s="321"/>
      <c r="I51" s="321"/>
      <c r="J51" s="321"/>
      <c r="K51" s="321"/>
      <c r="L51" s="321"/>
      <c r="M51" s="321"/>
      <c r="N51" s="322"/>
      <c r="O51" s="322"/>
      <c r="P51" s="322"/>
      <c r="Q51" s="322"/>
      <c r="R51" s="322"/>
      <c r="S51" s="323"/>
      <c r="T51" s="58"/>
    </row>
    <row r="52" spans="1:21" ht="20.45" customHeight="1" thickBot="1">
      <c r="B52" s="324" t="s">
        <v>179</v>
      </c>
      <c r="C52" s="325"/>
      <c r="D52" s="325"/>
      <c r="E52" s="325"/>
      <c r="F52" s="325"/>
      <c r="G52" s="325"/>
      <c r="H52" s="325"/>
      <c r="I52" s="325"/>
      <c r="J52" s="325"/>
      <c r="K52" s="325"/>
      <c r="L52" s="325"/>
      <c r="M52" s="325"/>
      <c r="N52" s="325"/>
      <c r="O52" s="325"/>
      <c r="P52" s="325"/>
      <c r="Q52" s="325"/>
      <c r="R52" s="325"/>
      <c r="S52" s="326"/>
      <c r="T52" s="60"/>
    </row>
    <row r="53" spans="1:21" s="2" customFormat="1" ht="19.350000000000001" customHeight="1">
      <c r="A53" s="34"/>
      <c r="B53" s="327" t="s">
        <v>13</v>
      </c>
      <c r="C53" s="334" t="s">
        <v>67</v>
      </c>
      <c r="D53" s="329" t="s">
        <v>68</v>
      </c>
      <c r="E53" s="330"/>
      <c r="F53" s="330"/>
      <c r="G53" s="330"/>
      <c r="H53" s="331"/>
      <c r="I53" s="312" t="s">
        <v>81</v>
      </c>
      <c r="J53" s="312" t="s">
        <v>82</v>
      </c>
      <c r="K53" s="312" t="s">
        <v>83</v>
      </c>
      <c r="L53" s="332" t="s">
        <v>69</v>
      </c>
      <c r="M53" s="349" t="s">
        <v>70</v>
      </c>
      <c r="N53" s="351" t="s">
        <v>111</v>
      </c>
      <c r="O53" s="351"/>
      <c r="P53" s="351" t="s">
        <v>73</v>
      </c>
      <c r="Q53" s="351"/>
      <c r="R53" s="347"/>
      <c r="S53" s="332" t="s">
        <v>74</v>
      </c>
      <c r="T53" s="354" t="s">
        <v>75</v>
      </c>
    </row>
    <row r="54" spans="1:21" s="2" customFormat="1" ht="49.35" customHeight="1" thickBot="1">
      <c r="A54" s="34"/>
      <c r="B54" s="328"/>
      <c r="C54" s="335"/>
      <c r="D54" s="70" t="s">
        <v>76</v>
      </c>
      <c r="E54" s="71" t="s">
        <v>77</v>
      </c>
      <c r="F54" s="71" t="s">
        <v>78</v>
      </c>
      <c r="G54" s="71" t="s">
        <v>79</v>
      </c>
      <c r="H54" s="67" t="s">
        <v>80</v>
      </c>
      <c r="I54" s="312"/>
      <c r="J54" s="312"/>
      <c r="K54" s="312"/>
      <c r="L54" s="333"/>
      <c r="M54" s="353"/>
      <c r="N54" s="63" t="s">
        <v>71</v>
      </c>
      <c r="O54" s="64" t="s">
        <v>72</v>
      </c>
      <c r="P54" s="63" t="s">
        <v>84</v>
      </c>
      <c r="Q54" s="63" t="s">
        <v>85</v>
      </c>
      <c r="R54" s="63" t="s">
        <v>112</v>
      </c>
      <c r="S54" s="333"/>
      <c r="T54" s="354"/>
    </row>
    <row r="55" spans="1:21" ht="81" customHeight="1" thickBot="1">
      <c r="A55" s="34">
        <v>10</v>
      </c>
      <c r="B55" s="36" t="s">
        <v>180</v>
      </c>
      <c r="C55" s="36" t="s">
        <v>181</v>
      </c>
      <c r="D55" s="54" t="s">
        <v>89</v>
      </c>
      <c r="E55" s="36" t="s">
        <v>182</v>
      </c>
      <c r="F55" s="37" t="s">
        <v>91</v>
      </c>
      <c r="G55" s="37" t="s">
        <v>92</v>
      </c>
      <c r="H55" s="68" t="s">
        <v>93</v>
      </c>
      <c r="I55" s="37" t="s">
        <v>135</v>
      </c>
      <c r="J55" s="99" t="s">
        <v>104</v>
      </c>
      <c r="K55" s="99" t="s">
        <v>104</v>
      </c>
      <c r="L55" s="51" t="s">
        <v>89</v>
      </c>
      <c r="M55" s="95">
        <v>2</v>
      </c>
      <c r="N55" s="53" t="s">
        <v>183</v>
      </c>
      <c r="O55" s="53">
        <v>50</v>
      </c>
      <c r="P55" s="139">
        <v>16795000</v>
      </c>
      <c r="Q55" s="205">
        <f>P55/2</f>
        <v>8397500</v>
      </c>
      <c r="R55" s="53"/>
      <c r="S55" s="193" t="s">
        <v>184</v>
      </c>
      <c r="T55" s="133" t="s">
        <v>185</v>
      </c>
      <c r="U55" s="47"/>
    </row>
    <row r="56" spans="1:21" ht="108.75" customHeight="1" thickBot="1">
      <c r="A56" s="34">
        <v>11</v>
      </c>
      <c r="B56" s="36" t="s">
        <v>186</v>
      </c>
      <c r="C56" s="36" t="s">
        <v>187</v>
      </c>
      <c r="D56" s="54" t="s">
        <v>89</v>
      </c>
      <c r="E56" s="36" t="s">
        <v>182</v>
      </c>
      <c r="F56" s="37" t="s">
        <v>91</v>
      </c>
      <c r="G56" s="37" t="s">
        <v>92</v>
      </c>
      <c r="H56" s="68" t="s">
        <v>93</v>
      </c>
      <c r="I56" s="37" t="s">
        <v>135</v>
      </c>
      <c r="J56" s="37" t="s">
        <v>143</v>
      </c>
      <c r="K56" s="37" t="s">
        <v>143</v>
      </c>
      <c r="L56" s="51" t="s">
        <v>89</v>
      </c>
      <c r="M56" s="95">
        <v>2</v>
      </c>
      <c r="N56" s="53" t="s">
        <v>183</v>
      </c>
      <c r="O56" s="53">
        <v>50</v>
      </c>
      <c r="P56" s="172" t="s">
        <v>188</v>
      </c>
      <c r="Q56" s="173" t="s">
        <v>188</v>
      </c>
      <c r="R56" s="53" t="s">
        <v>143</v>
      </c>
      <c r="S56" s="193" t="s">
        <v>184</v>
      </c>
      <c r="T56" s="133" t="s">
        <v>189</v>
      </c>
      <c r="U56" s="47"/>
    </row>
  </sheetData>
  <mergeCells count="75">
    <mergeCell ref="T12:T13"/>
    <mergeCell ref="N53:O53"/>
    <mergeCell ref="P53:R53"/>
    <mergeCell ref="M53:M54"/>
    <mergeCell ref="T24:T25"/>
    <mergeCell ref="M12:M13"/>
    <mergeCell ref="T41:T42"/>
    <mergeCell ref="T53:T54"/>
    <mergeCell ref="P24:R24"/>
    <mergeCell ref="N41:O41"/>
    <mergeCell ref="P41:R41"/>
    <mergeCell ref="M41:M42"/>
    <mergeCell ref="B46:S46"/>
    <mergeCell ref="B38:S38"/>
    <mergeCell ref="B39:S39"/>
    <mergeCell ref="B40:S40"/>
    <mergeCell ref="B41:B42"/>
    <mergeCell ref="D41:H41"/>
    <mergeCell ref="L41:L42"/>
    <mergeCell ref="S41:S42"/>
    <mergeCell ref="K41:K42"/>
    <mergeCell ref="C41:C42"/>
    <mergeCell ref="B37:S37"/>
    <mergeCell ref="B24:B25"/>
    <mergeCell ref="D24:H24"/>
    <mergeCell ref="L24:L25"/>
    <mergeCell ref="B23:S23"/>
    <mergeCell ref="S24:S25"/>
    <mergeCell ref="M24:M25"/>
    <mergeCell ref="N24:O24"/>
    <mergeCell ref="B34:S34"/>
    <mergeCell ref="B35:S35"/>
    <mergeCell ref="I24:I25"/>
    <mergeCell ref="J24:J25"/>
    <mergeCell ref="C24:C25"/>
    <mergeCell ref="B8:S8"/>
    <mergeCell ref="O12:O13"/>
    <mergeCell ref="B7:S7"/>
    <mergeCell ref="B22:S22"/>
    <mergeCell ref="B36:S36"/>
    <mergeCell ref="S12:S13"/>
    <mergeCell ref="D12:H12"/>
    <mergeCell ref="C12:C13"/>
    <mergeCell ref="L12:L13"/>
    <mergeCell ref="N12:N13"/>
    <mergeCell ref="B9:S9"/>
    <mergeCell ref="B47:S47"/>
    <mergeCell ref="B3:S3"/>
    <mergeCell ref="B17:S17"/>
    <mergeCell ref="B18:S18"/>
    <mergeCell ref="B19:S19"/>
    <mergeCell ref="B20:S20"/>
    <mergeCell ref="B21:S21"/>
    <mergeCell ref="P12:R12"/>
    <mergeCell ref="K24:K25"/>
    <mergeCell ref="I41:I42"/>
    <mergeCell ref="J41:J42"/>
    <mergeCell ref="B5:S5"/>
    <mergeCell ref="B11:S11"/>
    <mergeCell ref="B10:S10"/>
    <mergeCell ref="B6:S6"/>
    <mergeCell ref="B12:B13"/>
    <mergeCell ref="I53:I54"/>
    <mergeCell ref="J53:J54"/>
    <mergeCell ref="K53:K54"/>
    <mergeCell ref="B48:S48"/>
    <mergeCell ref="B49:S49"/>
    <mergeCell ref="B50:S50"/>
    <mergeCell ref="B51:S51"/>
    <mergeCell ref="B52:S52"/>
    <mergeCell ref="B53:B54"/>
    <mergeCell ref="D53:H53"/>
    <mergeCell ref="L53:L54"/>
    <mergeCell ref="S53:S54"/>
    <mergeCell ref="C53:C54"/>
  </mergeCells>
  <hyperlinks>
    <hyperlink ref="T56" r:id="rId1" xr:uid="{47328799-4852-445A-8FA0-0EB0E21A4364}"/>
    <hyperlink ref="T27" r:id="rId2" xr:uid="{3176EEB1-A896-4925-BFDB-B03DF9469062}"/>
    <hyperlink ref="T29" r:id="rId3" xr:uid="{DF520686-EB2F-4BBD-8FB9-786F0DA15015}"/>
    <hyperlink ref="T31" r:id="rId4" display="https://www.uaesp.gov.co/content/generalidades-del-registro-unico-registradores-oficio-ruro" xr:uid="{BB3FCEB2-A47F-480F-893D-1C2FEDC5377E}"/>
    <hyperlink ref="T14" r:id="rId5" xr:uid="{94FE4CC2-D454-4D6E-B35B-8E59D0F9B5F6}"/>
    <hyperlink ref="T15" r:id="rId6" xr:uid="{9958397F-F552-40D7-A5AB-24555DB4F01A}"/>
    <hyperlink ref="T28" r:id="rId7" xr:uid="{B958E036-C8BB-438A-A165-31C070582C52}"/>
    <hyperlink ref="T55" r:id="rId8" xr:uid="{CD2A522B-C6D9-46BD-A710-5522D4ACEA41}"/>
    <hyperlink ref="T26" r:id="rId9" xr:uid="{D1DE49A8-CBFB-4F1C-A57D-2228A8664BE3}"/>
  </hyperlinks>
  <printOptions horizontalCentered="1" verticalCentered="1"/>
  <pageMargins left="0.70866141732283472" right="0.70866141732283472" top="0.74803149606299213" bottom="0.74803149606299213" header="0.31496062992125984" footer="0.31496062992125984"/>
  <pageSetup paperSize="3" fitToHeight="0" orientation="landscape" horizontalDpi="4294967295" verticalDpi="4294967295" r:id="rId10"/>
  <headerFooter>
    <oddHeader>&amp;R&amp;G</oddHeader>
  </headerFooter>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2:T70"/>
  <sheetViews>
    <sheetView showGridLines="0" zoomScale="120" zoomScaleNormal="120" workbookViewId="0">
      <selection activeCell="I55" sqref="I55"/>
    </sheetView>
  </sheetViews>
  <sheetFormatPr defaultColWidth="8.5703125" defaultRowHeight="15"/>
  <cols>
    <col min="1" max="1" width="3.140625" customWidth="1"/>
    <col min="2" max="2" width="37.140625" customWidth="1"/>
    <col min="3" max="3" width="53.5703125" customWidth="1"/>
    <col min="4" max="4" width="15.42578125" customWidth="1"/>
    <col min="5" max="5" width="21" customWidth="1"/>
    <col min="6" max="6" width="11.42578125" customWidth="1"/>
    <col min="7" max="7" width="12.5703125" customWidth="1"/>
    <col min="8" max="8" width="17.42578125" customWidth="1"/>
    <col min="9" max="9" width="22.85546875" customWidth="1"/>
    <col min="10" max="10" width="35.42578125" customWidth="1"/>
    <col min="11" max="11" width="30" customWidth="1"/>
    <col min="12" max="12" width="20.5703125" customWidth="1"/>
    <col min="13" max="13" width="5.140625" customWidth="1"/>
    <col min="14" max="15" width="23.42578125" customWidth="1"/>
    <col min="16" max="16" width="19.85546875" customWidth="1"/>
    <col min="17" max="17" width="23.42578125" customWidth="1"/>
    <col min="18" max="18" width="25" customWidth="1"/>
    <col min="19" max="19" width="14.42578125" customWidth="1"/>
    <col min="20" max="20" width="46.42578125" customWidth="1"/>
    <col min="21" max="246" width="11.42578125" customWidth="1"/>
  </cols>
  <sheetData>
    <row r="2" spans="1:20">
      <c r="B2" s="336" t="s">
        <v>190</v>
      </c>
      <c r="C2" s="336"/>
      <c r="D2" s="336"/>
      <c r="E2" s="336"/>
      <c r="F2" s="336"/>
      <c r="G2" s="336"/>
      <c r="H2" s="336"/>
      <c r="I2" s="336"/>
      <c r="J2" s="336"/>
      <c r="K2" s="336"/>
      <c r="L2" s="336"/>
      <c r="M2" s="336"/>
      <c r="N2" s="336"/>
      <c r="O2" s="336"/>
      <c r="P2" s="336"/>
      <c r="Q2" s="336"/>
      <c r="R2" s="336"/>
      <c r="S2" s="336"/>
      <c r="T2" s="61"/>
    </row>
    <row r="3" spans="1:20" ht="15.75" thickBot="1"/>
    <row r="4" spans="1:20" s="34" customFormat="1" ht="17.45" customHeight="1">
      <c r="B4" s="337" t="s">
        <v>191</v>
      </c>
      <c r="C4" s="338"/>
      <c r="D4" s="338"/>
      <c r="E4" s="338"/>
      <c r="F4" s="338"/>
      <c r="G4" s="338"/>
      <c r="H4" s="338"/>
      <c r="I4" s="338"/>
      <c r="J4" s="338"/>
      <c r="K4" s="338"/>
      <c r="L4" s="338"/>
      <c r="M4" s="338"/>
      <c r="N4" s="338"/>
      <c r="O4" s="338"/>
      <c r="P4" s="338"/>
      <c r="Q4" s="338"/>
      <c r="R4" s="338"/>
      <c r="S4" s="339"/>
      <c r="T4" s="62"/>
    </row>
    <row r="5" spans="1:20" s="34" customFormat="1" ht="14.25">
      <c r="B5" s="316" t="s">
        <v>7</v>
      </c>
      <c r="C5" s="317"/>
      <c r="D5" s="317"/>
      <c r="E5" s="317"/>
      <c r="F5" s="317"/>
      <c r="G5" s="317"/>
      <c r="H5" s="317"/>
      <c r="I5" s="317"/>
      <c r="J5" s="317"/>
      <c r="K5" s="317"/>
      <c r="L5" s="317"/>
      <c r="M5" s="317"/>
      <c r="N5" s="317"/>
      <c r="O5" s="317"/>
      <c r="P5" s="317"/>
      <c r="Q5" s="317"/>
      <c r="R5" s="317"/>
      <c r="S5" s="318"/>
      <c r="T5" s="58"/>
    </row>
    <row r="6" spans="1:20" s="34" customFormat="1" ht="14.25">
      <c r="B6" s="313" t="s">
        <v>192</v>
      </c>
      <c r="C6" s="314"/>
      <c r="D6" s="314"/>
      <c r="E6" s="314"/>
      <c r="F6" s="314"/>
      <c r="G6" s="314"/>
      <c r="H6" s="314"/>
      <c r="I6" s="314"/>
      <c r="J6" s="314"/>
      <c r="K6" s="314"/>
      <c r="L6" s="314"/>
      <c r="M6" s="314"/>
      <c r="N6" s="314"/>
      <c r="O6" s="314"/>
      <c r="P6" s="314"/>
      <c r="Q6" s="314"/>
      <c r="R6" s="314"/>
      <c r="S6" s="315"/>
      <c r="T6" s="59"/>
    </row>
    <row r="7" spans="1:20" s="34" customFormat="1" ht="14.25">
      <c r="B7" s="316" t="s">
        <v>9</v>
      </c>
      <c r="C7" s="317"/>
      <c r="D7" s="317"/>
      <c r="E7" s="317"/>
      <c r="F7" s="317"/>
      <c r="G7" s="317"/>
      <c r="H7" s="317"/>
      <c r="I7" s="317"/>
      <c r="J7" s="317"/>
      <c r="K7" s="317"/>
      <c r="L7" s="317"/>
      <c r="M7" s="317"/>
      <c r="N7" s="317"/>
      <c r="O7" s="317"/>
      <c r="P7" s="317"/>
      <c r="Q7" s="317"/>
      <c r="R7" s="317"/>
      <c r="S7" s="318"/>
      <c r="T7" s="58"/>
    </row>
    <row r="8" spans="1:20" s="34" customFormat="1" ht="14.25">
      <c r="B8" s="313" t="s">
        <v>193</v>
      </c>
      <c r="C8" s="314"/>
      <c r="D8" s="314"/>
      <c r="E8" s="314"/>
      <c r="F8" s="314"/>
      <c r="G8" s="314"/>
      <c r="H8" s="314"/>
      <c r="I8" s="314"/>
      <c r="J8" s="314"/>
      <c r="K8" s="314"/>
      <c r="L8" s="314"/>
      <c r="M8" s="314"/>
      <c r="N8" s="314"/>
      <c r="O8" s="314"/>
      <c r="P8" s="314"/>
      <c r="Q8" s="314"/>
      <c r="R8" s="314"/>
      <c r="S8" s="315"/>
      <c r="T8" s="59"/>
    </row>
    <row r="9" spans="1:20" s="34" customFormat="1" ht="14.25">
      <c r="B9" s="316" t="s">
        <v>65</v>
      </c>
      <c r="C9" s="317"/>
      <c r="D9" s="317"/>
      <c r="E9" s="317"/>
      <c r="F9" s="317"/>
      <c r="G9" s="317"/>
      <c r="H9" s="317"/>
      <c r="I9" s="317"/>
      <c r="J9" s="317"/>
      <c r="K9" s="317"/>
      <c r="L9" s="317"/>
      <c r="M9" s="317"/>
      <c r="N9" s="317"/>
      <c r="O9" s="317"/>
      <c r="P9" s="317"/>
      <c r="Q9" s="317"/>
      <c r="R9" s="317"/>
      <c r="S9" s="318"/>
      <c r="T9" s="58"/>
    </row>
    <row r="10" spans="1:20" s="34" customFormat="1" ht="44.25" customHeight="1" thickBot="1">
      <c r="B10" s="324" t="s">
        <v>194</v>
      </c>
      <c r="C10" s="325"/>
      <c r="D10" s="325"/>
      <c r="E10" s="325"/>
      <c r="F10" s="325"/>
      <c r="G10" s="325"/>
      <c r="H10" s="325"/>
      <c r="I10" s="325"/>
      <c r="J10" s="325"/>
      <c r="K10" s="325"/>
      <c r="L10" s="325"/>
      <c r="M10" s="325"/>
      <c r="N10" s="325"/>
      <c r="O10" s="325"/>
      <c r="P10" s="325"/>
      <c r="Q10" s="325"/>
      <c r="R10" s="325"/>
      <c r="S10" s="326"/>
      <c r="T10" s="60"/>
    </row>
    <row r="11" spans="1:20" s="2" customFormat="1" ht="17.100000000000001" customHeight="1">
      <c r="B11" s="327" t="s">
        <v>13</v>
      </c>
      <c r="C11" s="334" t="s">
        <v>67</v>
      </c>
      <c r="D11" s="329" t="s">
        <v>68</v>
      </c>
      <c r="E11" s="330"/>
      <c r="F11" s="330"/>
      <c r="G11" s="330"/>
      <c r="H11" s="331"/>
      <c r="I11" s="312" t="s">
        <v>81</v>
      </c>
      <c r="J11" s="312" t="s">
        <v>82</v>
      </c>
      <c r="K11" s="312" t="s">
        <v>83</v>
      </c>
      <c r="L11" s="332" t="s">
        <v>69</v>
      </c>
      <c r="M11" s="349" t="s">
        <v>70</v>
      </c>
      <c r="N11" s="345" t="s">
        <v>71</v>
      </c>
      <c r="O11" s="312" t="s">
        <v>72</v>
      </c>
      <c r="P11" s="351" t="s">
        <v>73</v>
      </c>
      <c r="Q11" s="351"/>
      <c r="R11" s="347"/>
      <c r="S11" s="341" t="s">
        <v>74</v>
      </c>
      <c r="T11" s="354" t="s">
        <v>75</v>
      </c>
    </row>
    <row r="12" spans="1:20" s="2" customFormat="1" ht="71.45" customHeight="1">
      <c r="B12" s="328"/>
      <c r="C12" s="335"/>
      <c r="D12" s="70" t="s">
        <v>76</v>
      </c>
      <c r="E12" s="71" t="s">
        <v>77</v>
      </c>
      <c r="F12" s="71" t="s">
        <v>78</v>
      </c>
      <c r="G12" s="71" t="s">
        <v>79</v>
      </c>
      <c r="H12" s="67" t="s">
        <v>80</v>
      </c>
      <c r="I12" s="312"/>
      <c r="J12" s="312"/>
      <c r="K12" s="312"/>
      <c r="L12" s="348"/>
      <c r="M12" s="350"/>
      <c r="N12" s="346"/>
      <c r="O12" s="340"/>
      <c r="P12" s="63" t="s">
        <v>84</v>
      </c>
      <c r="Q12" s="63" t="s">
        <v>85</v>
      </c>
      <c r="R12" s="63" t="s">
        <v>195</v>
      </c>
      <c r="S12" s="342"/>
      <c r="T12" s="354"/>
    </row>
    <row r="13" spans="1:20" s="2" customFormat="1" ht="119.45" customHeight="1">
      <c r="A13" s="2">
        <v>1</v>
      </c>
      <c r="B13" s="36" t="s">
        <v>196</v>
      </c>
      <c r="C13" s="36" t="s">
        <v>197</v>
      </c>
      <c r="D13" s="54" t="s">
        <v>198</v>
      </c>
      <c r="E13" s="36" t="s">
        <v>199</v>
      </c>
      <c r="F13" s="37" t="s">
        <v>200</v>
      </c>
      <c r="G13" s="37" t="s">
        <v>92</v>
      </c>
      <c r="H13" s="68" t="s">
        <v>93</v>
      </c>
      <c r="I13" s="37" t="s">
        <v>201</v>
      </c>
      <c r="J13" s="36" t="s">
        <v>202</v>
      </c>
      <c r="K13" s="36" t="s">
        <v>203</v>
      </c>
      <c r="L13" s="36" t="s">
        <v>204</v>
      </c>
      <c r="M13" s="43"/>
      <c r="N13" s="51" t="s">
        <v>205</v>
      </c>
      <c r="O13" s="223">
        <v>0</v>
      </c>
      <c r="P13" s="139">
        <v>1282504000</v>
      </c>
      <c r="Q13" s="205">
        <v>7420800</v>
      </c>
      <c r="R13" s="101"/>
      <c r="S13" s="81" t="s">
        <v>206</v>
      </c>
      <c r="T13" s="190"/>
    </row>
    <row r="14" spans="1:20" s="34" customFormat="1" ht="175.5" customHeight="1">
      <c r="A14" s="34">
        <v>2</v>
      </c>
      <c r="B14" s="36" t="s">
        <v>207</v>
      </c>
      <c r="C14" s="36" t="s">
        <v>208</v>
      </c>
      <c r="D14" s="54" t="s">
        <v>209</v>
      </c>
      <c r="E14" s="36" t="s">
        <v>210</v>
      </c>
      <c r="F14" s="37" t="s">
        <v>211</v>
      </c>
      <c r="G14" s="37" t="s">
        <v>92</v>
      </c>
      <c r="H14" s="68" t="s">
        <v>93</v>
      </c>
      <c r="I14" s="37" t="s">
        <v>94</v>
      </c>
      <c r="J14" s="68" t="s">
        <v>212</v>
      </c>
      <c r="K14" s="68" t="s">
        <v>213</v>
      </c>
      <c r="L14" s="36" t="s">
        <v>214</v>
      </c>
      <c r="M14" s="43">
        <v>1</v>
      </c>
      <c r="N14" s="53" t="s">
        <v>215</v>
      </c>
      <c r="O14" s="144">
        <v>0</v>
      </c>
      <c r="P14" s="53"/>
      <c r="Q14" s="205"/>
      <c r="R14" s="53"/>
      <c r="S14" s="103" t="s">
        <v>216</v>
      </c>
      <c r="T14" s="55"/>
    </row>
    <row r="15" spans="1:20" s="34" customFormat="1" ht="144.6" customHeight="1">
      <c r="A15" s="34">
        <v>3</v>
      </c>
      <c r="B15" s="36" t="s">
        <v>217</v>
      </c>
      <c r="C15" s="36" t="s">
        <v>218</v>
      </c>
      <c r="D15" s="54" t="s">
        <v>219</v>
      </c>
      <c r="E15" s="36" t="s">
        <v>220</v>
      </c>
      <c r="F15" s="44">
        <v>45291</v>
      </c>
      <c r="G15" s="37" t="s">
        <v>92</v>
      </c>
      <c r="H15" s="68" t="s">
        <v>93</v>
      </c>
      <c r="I15" s="37" t="s">
        <v>221</v>
      </c>
      <c r="J15" s="99" t="s">
        <v>222</v>
      </c>
      <c r="K15" s="99" t="s">
        <v>222</v>
      </c>
      <c r="L15" s="36" t="s">
        <v>223</v>
      </c>
      <c r="M15" s="43">
        <v>1</v>
      </c>
      <c r="N15" s="53" t="s">
        <v>224</v>
      </c>
      <c r="O15" s="223">
        <v>40</v>
      </c>
      <c r="P15" s="139">
        <v>70155000</v>
      </c>
      <c r="Q15" s="205">
        <v>7011111</v>
      </c>
      <c r="R15" s="53"/>
      <c r="S15" s="81" t="s">
        <v>225</v>
      </c>
      <c r="T15" s="137" t="s">
        <v>226</v>
      </c>
    </row>
    <row r="16" spans="1:20" s="34" customFormat="1" ht="127.5" customHeight="1">
      <c r="A16" s="34">
        <v>4</v>
      </c>
      <c r="B16" s="36" t="s">
        <v>227</v>
      </c>
      <c r="C16" s="36" t="s">
        <v>228</v>
      </c>
      <c r="D16" s="54" t="s">
        <v>229</v>
      </c>
      <c r="E16" s="36" t="s">
        <v>230</v>
      </c>
      <c r="F16" s="37" t="s">
        <v>231</v>
      </c>
      <c r="G16" s="37" t="s">
        <v>92</v>
      </c>
      <c r="H16" s="68" t="s">
        <v>93</v>
      </c>
      <c r="I16" s="37" t="s">
        <v>201</v>
      </c>
      <c r="J16" s="99" t="s">
        <v>222</v>
      </c>
      <c r="K16" s="99" t="s">
        <v>104</v>
      </c>
      <c r="L16" s="36" t="s">
        <v>232</v>
      </c>
      <c r="M16" s="43">
        <v>1</v>
      </c>
      <c r="N16" s="53" t="s">
        <v>233</v>
      </c>
      <c r="O16" s="223">
        <v>30</v>
      </c>
      <c r="P16" s="139">
        <v>142436000</v>
      </c>
      <c r="Q16" s="205">
        <f>15223943+6418714</f>
        <v>21642657</v>
      </c>
      <c r="R16" s="53"/>
      <c r="S16" s="81" t="s">
        <v>234</v>
      </c>
      <c r="T16" s="137" t="s">
        <v>235</v>
      </c>
    </row>
    <row r="18" spans="1:20" ht="15.75" thickBot="1"/>
    <row r="19" spans="1:20" s="34" customFormat="1" ht="14.25">
      <c r="B19" s="337" t="s">
        <v>236</v>
      </c>
      <c r="C19" s="338"/>
      <c r="D19" s="338"/>
      <c r="E19" s="338"/>
      <c r="F19" s="338"/>
      <c r="G19" s="338"/>
      <c r="H19" s="338"/>
      <c r="I19" s="338"/>
      <c r="J19" s="338"/>
      <c r="K19" s="338"/>
      <c r="L19" s="338"/>
      <c r="M19" s="338"/>
      <c r="N19" s="338"/>
      <c r="O19" s="338"/>
      <c r="P19" s="338"/>
      <c r="Q19" s="338"/>
      <c r="R19" s="338"/>
      <c r="S19" s="339"/>
      <c r="T19" s="62"/>
    </row>
    <row r="20" spans="1:20" s="34" customFormat="1" ht="14.25">
      <c r="B20" s="316" t="s">
        <v>7</v>
      </c>
      <c r="C20" s="317"/>
      <c r="D20" s="317"/>
      <c r="E20" s="317"/>
      <c r="F20" s="317"/>
      <c r="G20" s="317"/>
      <c r="H20" s="317"/>
      <c r="I20" s="317"/>
      <c r="J20" s="317"/>
      <c r="K20" s="317"/>
      <c r="L20" s="317"/>
      <c r="M20" s="317"/>
      <c r="N20" s="317"/>
      <c r="O20" s="317"/>
      <c r="P20" s="317"/>
      <c r="Q20" s="317"/>
      <c r="R20" s="317"/>
      <c r="S20" s="318"/>
      <c r="T20" s="58"/>
    </row>
    <row r="21" spans="1:20" s="34" customFormat="1" ht="14.25">
      <c r="B21" s="313" t="s">
        <v>237</v>
      </c>
      <c r="C21" s="314"/>
      <c r="D21" s="314"/>
      <c r="E21" s="314"/>
      <c r="F21" s="314"/>
      <c r="G21" s="314"/>
      <c r="H21" s="314"/>
      <c r="I21" s="314"/>
      <c r="J21" s="314"/>
      <c r="K21" s="314"/>
      <c r="L21" s="314"/>
      <c r="M21" s="314"/>
      <c r="N21" s="314"/>
      <c r="O21" s="314"/>
      <c r="P21" s="314"/>
      <c r="Q21" s="314"/>
      <c r="R21" s="314"/>
      <c r="S21" s="315"/>
      <c r="T21" s="59"/>
    </row>
    <row r="22" spans="1:20" s="34" customFormat="1" ht="14.25">
      <c r="B22" s="316" t="s">
        <v>9</v>
      </c>
      <c r="C22" s="317"/>
      <c r="D22" s="317"/>
      <c r="E22" s="317"/>
      <c r="F22" s="317"/>
      <c r="G22" s="317"/>
      <c r="H22" s="317"/>
      <c r="I22" s="317"/>
      <c r="J22" s="317"/>
      <c r="K22" s="317"/>
      <c r="L22" s="317"/>
      <c r="M22" s="317"/>
      <c r="N22" s="317"/>
      <c r="O22" s="317"/>
      <c r="P22" s="317"/>
      <c r="Q22" s="317"/>
      <c r="R22" s="317"/>
      <c r="S22" s="318"/>
      <c r="T22" s="58"/>
    </row>
    <row r="23" spans="1:20" s="34" customFormat="1" ht="14.25">
      <c r="B23" s="313" t="s">
        <v>238</v>
      </c>
      <c r="C23" s="314"/>
      <c r="D23" s="314"/>
      <c r="E23" s="314"/>
      <c r="F23" s="314"/>
      <c r="G23" s="314"/>
      <c r="H23" s="314"/>
      <c r="I23" s="314"/>
      <c r="J23" s="314"/>
      <c r="K23" s="314"/>
      <c r="L23" s="314"/>
      <c r="M23" s="314"/>
      <c r="N23" s="314"/>
      <c r="O23" s="314"/>
      <c r="P23" s="314"/>
      <c r="Q23" s="314"/>
      <c r="R23" s="314"/>
      <c r="S23" s="315"/>
      <c r="T23" s="59"/>
    </row>
    <row r="24" spans="1:20" s="34" customFormat="1" ht="14.25">
      <c r="B24" s="316" t="s">
        <v>65</v>
      </c>
      <c r="C24" s="317"/>
      <c r="D24" s="317"/>
      <c r="E24" s="317"/>
      <c r="F24" s="317"/>
      <c r="G24" s="317"/>
      <c r="H24" s="317"/>
      <c r="I24" s="317"/>
      <c r="J24" s="317"/>
      <c r="K24" s="317"/>
      <c r="L24" s="317"/>
      <c r="M24" s="317"/>
      <c r="N24" s="317"/>
      <c r="O24" s="317"/>
      <c r="P24" s="317"/>
      <c r="Q24" s="317"/>
      <c r="R24" s="317"/>
      <c r="S24" s="318"/>
      <c r="T24" s="58"/>
    </row>
    <row r="25" spans="1:20" s="34" customFormat="1" ht="47.25" customHeight="1" thickBot="1">
      <c r="B25" s="324" t="s">
        <v>239</v>
      </c>
      <c r="C25" s="325"/>
      <c r="D25" s="325"/>
      <c r="E25" s="325"/>
      <c r="F25" s="325"/>
      <c r="G25" s="325"/>
      <c r="H25" s="325"/>
      <c r="I25" s="325"/>
      <c r="J25" s="325"/>
      <c r="K25" s="325"/>
      <c r="L25" s="325"/>
      <c r="M25" s="325"/>
      <c r="N25" s="325"/>
      <c r="O25" s="325"/>
      <c r="P25" s="325"/>
      <c r="Q25" s="325"/>
      <c r="R25" s="325"/>
      <c r="S25" s="326"/>
      <c r="T25" s="60"/>
    </row>
    <row r="26" spans="1:20" s="2" customFormat="1" ht="17.100000000000001" customHeight="1">
      <c r="B26" s="327" t="s">
        <v>13</v>
      </c>
      <c r="C26" s="334" t="s">
        <v>67</v>
      </c>
      <c r="D26" s="329" t="s">
        <v>68</v>
      </c>
      <c r="E26" s="330"/>
      <c r="F26" s="330"/>
      <c r="G26" s="330"/>
      <c r="H26" s="331"/>
      <c r="I26" s="312" t="s">
        <v>81</v>
      </c>
      <c r="J26" s="312" t="s">
        <v>82</v>
      </c>
      <c r="K26" s="312" t="s">
        <v>83</v>
      </c>
      <c r="L26" s="332" t="s">
        <v>69</v>
      </c>
      <c r="M26" s="349" t="s">
        <v>70</v>
      </c>
      <c r="N26" s="345" t="s">
        <v>71</v>
      </c>
      <c r="O26" s="312" t="s">
        <v>72</v>
      </c>
      <c r="P26" s="312" t="s">
        <v>73</v>
      </c>
      <c r="Q26" s="312"/>
      <c r="R26" s="312"/>
      <c r="S26" s="341" t="s">
        <v>74</v>
      </c>
      <c r="T26" s="312" t="s">
        <v>75</v>
      </c>
    </row>
    <row r="27" spans="1:20" s="2" customFormat="1" ht="56.1" customHeight="1">
      <c r="B27" s="328"/>
      <c r="C27" s="335"/>
      <c r="D27" s="70" t="s">
        <v>76</v>
      </c>
      <c r="E27" s="71" t="s">
        <v>77</v>
      </c>
      <c r="F27" s="71" t="s">
        <v>78</v>
      </c>
      <c r="G27" s="71" t="s">
        <v>79</v>
      </c>
      <c r="H27" s="67" t="s">
        <v>80</v>
      </c>
      <c r="I27" s="312"/>
      <c r="J27" s="312"/>
      <c r="K27" s="312"/>
      <c r="L27" s="333"/>
      <c r="M27" s="350"/>
      <c r="N27" s="346"/>
      <c r="O27" s="340"/>
      <c r="P27" s="63" t="s">
        <v>84</v>
      </c>
      <c r="Q27" s="63" t="s">
        <v>85</v>
      </c>
      <c r="R27" s="63" t="s">
        <v>112</v>
      </c>
      <c r="S27" s="342"/>
      <c r="T27" s="312"/>
    </row>
    <row r="28" spans="1:20" s="34" customFormat="1" ht="110.45" customHeight="1">
      <c r="A28" s="34">
        <v>5</v>
      </c>
      <c r="B28" s="36" t="s">
        <v>240</v>
      </c>
      <c r="C28" s="36" t="s">
        <v>241</v>
      </c>
      <c r="D28" s="54" t="s">
        <v>242</v>
      </c>
      <c r="E28" s="36" t="s">
        <v>243</v>
      </c>
      <c r="F28" s="37" t="s">
        <v>244</v>
      </c>
      <c r="G28" s="37" t="s">
        <v>92</v>
      </c>
      <c r="H28" s="68" t="s">
        <v>93</v>
      </c>
      <c r="I28" s="37" t="s">
        <v>201</v>
      </c>
      <c r="J28" s="99" t="s">
        <v>104</v>
      </c>
      <c r="K28" s="99" t="s">
        <v>104</v>
      </c>
      <c r="L28" s="36" t="s">
        <v>245</v>
      </c>
      <c r="M28" s="43">
        <v>12</v>
      </c>
      <c r="N28" s="51" t="s">
        <v>246</v>
      </c>
      <c r="O28" s="223">
        <v>50</v>
      </c>
      <c r="P28" s="139">
        <v>0</v>
      </c>
      <c r="Q28" s="139">
        <v>0</v>
      </c>
      <c r="R28" s="53"/>
      <c r="S28" s="179" t="s">
        <v>247</v>
      </c>
      <c r="T28" s="137" t="s">
        <v>248</v>
      </c>
    </row>
    <row r="29" spans="1:20" s="34" customFormat="1" ht="120" customHeight="1">
      <c r="A29" s="34">
        <v>6</v>
      </c>
      <c r="B29" s="36" t="s">
        <v>249</v>
      </c>
      <c r="C29" s="36" t="s">
        <v>250</v>
      </c>
      <c r="D29" s="54" t="s">
        <v>251</v>
      </c>
      <c r="E29" s="36" t="s">
        <v>252</v>
      </c>
      <c r="F29" s="37" t="s">
        <v>244</v>
      </c>
      <c r="G29" s="37" t="s">
        <v>92</v>
      </c>
      <c r="H29" s="68" t="s">
        <v>93</v>
      </c>
      <c r="I29" s="37" t="s">
        <v>201</v>
      </c>
      <c r="J29" s="68" t="s">
        <v>253</v>
      </c>
      <c r="K29" s="68" t="s">
        <v>254</v>
      </c>
      <c r="L29" s="36" t="s">
        <v>255</v>
      </c>
      <c r="M29" s="43">
        <v>12</v>
      </c>
      <c r="N29" s="54" t="s">
        <v>256</v>
      </c>
      <c r="O29" s="223">
        <v>30.33</v>
      </c>
      <c r="P29" s="139">
        <v>11693000</v>
      </c>
      <c r="Q29" s="205">
        <v>3929733</v>
      </c>
      <c r="R29" s="53"/>
      <c r="S29" s="81" t="s">
        <v>16</v>
      </c>
      <c r="T29" s="137" t="s">
        <v>257</v>
      </c>
    </row>
    <row r="30" spans="1:20" s="34" customFormat="1" ht="142.5" customHeight="1">
      <c r="A30" s="34">
        <v>7</v>
      </c>
      <c r="B30" s="36" t="s">
        <v>258</v>
      </c>
      <c r="C30" s="36" t="s">
        <v>259</v>
      </c>
      <c r="D30" s="54" t="s">
        <v>260</v>
      </c>
      <c r="E30" s="36" t="s">
        <v>261</v>
      </c>
      <c r="F30" s="37" t="s">
        <v>244</v>
      </c>
      <c r="G30" s="37" t="s">
        <v>92</v>
      </c>
      <c r="H30" s="68" t="s">
        <v>93</v>
      </c>
      <c r="I30" s="37" t="s">
        <v>262</v>
      </c>
      <c r="J30" s="208" t="s">
        <v>263</v>
      </c>
      <c r="K30" s="209" t="s">
        <v>264</v>
      </c>
      <c r="L30" s="36" t="s">
        <v>265</v>
      </c>
      <c r="M30" s="43">
        <v>1</v>
      </c>
      <c r="N30" s="51" t="s">
        <v>266</v>
      </c>
      <c r="O30" s="223">
        <v>50</v>
      </c>
      <c r="P30" s="139">
        <v>34015000</v>
      </c>
      <c r="Q30" s="205">
        <v>1808493</v>
      </c>
      <c r="R30" s="53"/>
      <c r="S30" s="81" t="s">
        <v>16</v>
      </c>
      <c r="T30" s="137" t="s">
        <v>267</v>
      </c>
    </row>
    <row r="32" spans="1:20" ht="15.75" thickBot="1"/>
    <row r="33" spans="1:20" s="34" customFormat="1" ht="19.350000000000001" customHeight="1">
      <c r="B33" s="337" t="s">
        <v>268</v>
      </c>
      <c r="C33" s="338"/>
      <c r="D33" s="338"/>
      <c r="E33" s="338"/>
      <c r="F33" s="338"/>
      <c r="G33" s="338"/>
      <c r="H33" s="338"/>
      <c r="I33" s="338"/>
      <c r="J33" s="338"/>
      <c r="K33" s="338"/>
      <c r="L33" s="338"/>
      <c r="M33" s="338"/>
      <c r="N33" s="338"/>
      <c r="O33" s="338"/>
      <c r="P33" s="338"/>
      <c r="Q33" s="338"/>
      <c r="R33" s="338"/>
      <c r="S33" s="339"/>
      <c r="T33" s="62"/>
    </row>
    <row r="34" spans="1:20" s="34" customFormat="1" ht="14.25">
      <c r="B34" s="316" t="s">
        <v>7</v>
      </c>
      <c r="C34" s="317"/>
      <c r="D34" s="317"/>
      <c r="E34" s="317"/>
      <c r="F34" s="317"/>
      <c r="G34" s="317"/>
      <c r="H34" s="317"/>
      <c r="I34" s="317"/>
      <c r="J34" s="317"/>
      <c r="K34" s="317"/>
      <c r="L34" s="317"/>
      <c r="M34" s="317"/>
      <c r="N34" s="317"/>
      <c r="O34" s="317"/>
      <c r="P34" s="317"/>
      <c r="Q34" s="317"/>
      <c r="R34" s="317"/>
      <c r="S34" s="318"/>
      <c r="T34" s="58"/>
    </row>
    <row r="35" spans="1:20" s="34" customFormat="1" ht="14.25">
      <c r="B35" s="313" t="s">
        <v>269</v>
      </c>
      <c r="C35" s="314"/>
      <c r="D35" s="314"/>
      <c r="E35" s="314"/>
      <c r="F35" s="314"/>
      <c r="G35" s="314"/>
      <c r="H35" s="314"/>
      <c r="I35" s="314"/>
      <c r="J35" s="314"/>
      <c r="K35" s="314"/>
      <c r="L35" s="314"/>
      <c r="M35" s="314"/>
      <c r="N35" s="314"/>
      <c r="O35" s="314"/>
      <c r="P35" s="314"/>
      <c r="Q35" s="314"/>
      <c r="R35" s="314"/>
      <c r="S35" s="315"/>
      <c r="T35" s="59"/>
    </row>
    <row r="36" spans="1:20" s="34" customFormat="1" ht="14.25">
      <c r="B36" s="316" t="s">
        <v>9</v>
      </c>
      <c r="C36" s="317"/>
      <c r="D36" s="317"/>
      <c r="E36" s="317"/>
      <c r="F36" s="317"/>
      <c r="G36" s="317"/>
      <c r="H36" s="317"/>
      <c r="I36" s="317"/>
      <c r="J36" s="317"/>
      <c r="K36" s="317"/>
      <c r="L36" s="317"/>
      <c r="M36" s="317"/>
      <c r="N36" s="317"/>
      <c r="O36" s="317"/>
      <c r="P36" s="317"/>
      <c r="Q36" s="317"/>
      <c r="R36" s="317"/>
      <c r="S36" s="318"/>
      <c r="T36" s="58"/>
    </row>
    <row r="37" spans="1:20" s="34" customFormat="1" ht="14.25">
      <c r="B37" s="313" t="s">
        <v>270</v>
      </c>
      <c r="C37" s="314"/>
      <c r="D37" s="314"/>
      <c r="E37" s="314"/>
      <c r="F37" s="314"/>
      <c r="G37" s="314"/>
      <c r="H37" s="314"/>
      <c r="I37" s="314"/>
      <c r="J37" s="314"/>
      <c r="K37" s="314"/>
      <c r="L37" s="314"/>
      <c r="M37" s="314"/>
      <c r="N37" s="314"/>
      <c r="O37" s="314"/>
      <c r="P37" s="314"/>
      <c r="Q37" s="314"/>
      <c r="R37" s="314"/>
      <c r="S37" s="315"/>
      <c r="T37" s="59"/>
    </row>
    <row r="38" spans="1:20" s="34" customFormat="1" ht="14.25">
      <c r="B38" s="316" t="s">
        <v>65</v>
      </c>
      <c r="C38" s="317"/>
      <c r="D38" s="317"/>
      <c r="E38" s="317"/>
      <c r="F38" s="317"/>
      <c r="G38" s="317"/>
      <c r="H38" s="317"/>
      <c r="I38" s="317"/>
      <c r="J38" s="317"/>
      <c r="K38" s="317"/>
      <c r="L38" s="317"/>
      <c r="M38" s="317"/>
      <c r="N38" s="317"/>
      <c r="O38" s="317"/>
      <c r="P38" s="317"/>
      <c r="Q38" s="317"/>
      <c r="R38" s="317"/>
      <c r="S38" s="318"/>
      <c r="T38" s="58"/>
    </row>
    <row r="39" spans="1:20" s="34" customFormat="1" ht="18" customHeight="1" thickBot="1">
      <c r="B39" s="324" t="s">
        <v>271</v>
      </c>
      <c r="C39" s="325"/>
      <c r="D39" s="325"/>
      <c r="E39" s="325"/>
      <c r="F39" s="325"/>
      <c r="G39" s="325"/>
      <c r="H39" s="325"/>
      <c r="I39" s="325"/>
      <c r="J39" s="325"/>
      <c r="K39" s="325"/>
      <c r="L39" s="325"/>
      <c r="M39" s="325"/>
      <c r="N39" s="325"/>
      <c r="O39" s="325"/>
      <c r="P39" s="325"/>
      <c r="Q39" s="325"/>
      <c r="R39" s="325"/>
      <c r="S39" s="326"/>
      <c r="T39" s="60"/>
    </row>
    <row r="40" spans="1:20" s="2" customFormat="1" ht="24" customHeight="1">
      <c r="B40" s="327" t="s">
        <v>13</v>
      </c>
      <c r="C40" s="334" t="s">
        <v>67</v>
      </c>
      <c r="D40" s="329" t="s">
        <v>68</v>
      </c>
      <c r="E40" s="330"/>
      <c r="F40" s="330"/>
      <c r="G40" s="330"/>
      <c r="H40" s="331"/>
      <c r="I40" s="312" t="s">
        <v>81</v>
      </c>
      <c r="J40" s="312" t="s">
        <v>82</v>
      </c>
      <c r="K40" s="312" t="s">
        <v>83</v>
      </c>
      <c r="L40" s="332" t="s">
        <v>69</v>
      </c>
      <c r="M40" s="356" t="s">
        <v>70</v>
      </c>
      <c r="N40" s="312" t="s">
        <v>71</v>
      </c>
      <c r="O40" s="312" t="s">
        <v>72</v>
      </c>
      <c r="P40" s="359" t="s">
        <v>272</v>
      </c>
      <c r="Q40" s="360"/>
      <c r="R40" s="361"/>
      <c r="S40" s="341" t="s">
        <v>74</v>
      </c>
      <c r="T40" s="312" t="s">
        <v>75</v>
      </c>
    </row>
    <row r="41" spans="1:20" s="2" customFormat="1" ht="48.6" customHeight="1">
      <c r="B41" s="328"/>
      <c r="C41" s="335"/>
      <c r="D41" s="70" t="s">
        <v>76</v>
      </c>
      <c r="E41" s="71" t="s">
        <v>77</v>
      </c>
      <c r="F41" s="71" t="s">
        <v>78</v>
      </c>
      <c r="G41" s="71" t="s">
        <v>79</v>
      </c>
      <c r="H41" s="67" t="s">
        <v>80</v>
      </c>
      <c r="I41" s="312"/>
      <c r="J41" s="312"/>
      <c r="K41" s="312"/>
      <c r="L41" s="333"/>
      <c r="M41" s="357"/>
      <c r="N41" s="312"/>
      <c r="O41" s="340"/>
      <c r="P41" s="65" t="s">
        <v>84</v>
      </c>
      <c r="Q41" s="65" t="s">
        <v>85</v>
      </c>
      <c r="R41" s="65" t="s">
        <v>273</v>
      </c>
      <c r="S41" s="342"/>
      <c r="T41" s="312"/>
    </row>
    <row r="42" spans="1:20" s="34" customFormat="1" ht="140.44999999999999" customHeight="1">
      <c r="A42" s="358">
        <v>8</v>
      </c>
      <c r="B42" s="358" t="s">
        <v>274</v>
      </c>
      <c r="C42" s="358" t="s">
        <v>275</v>
      </c>
      <c r="D42" s="363" t="s">
        <v>276</v>
      </c>
      <c r="E42" s="364" t="s">
        <v>277</v>
      </c>
      <c r="F42" s="365" t="s">
        <v>278</v>
      </c>
      <c r="G42" s="366" t="s">
        <v>92</v>
      </c>
      <c r="H42" s="366" t="s">
        <v>93</v>
      </c>
      <c r="I42" s="366" t="s">
        <v>201</v>
      </c>
      <c r="J42" s="368" t="s">
        <v>279</v>
      </c>
      <c r="K42" s="368" t="s">
        <v>280</v>
      </c>
      <c r="L42" s="370" t="s">
        <v>281</v>
      </c>
      <c r="M42" s="372">
        <v>1</v>
      </c>
      <c r="N42" s="374" t="s">
        <v>282</v>
      </c>
      <c r="O42" s="376">
        <v>50</v>
      </c>
      <c r="P42" s="378">
        <v>207276000</v>
      </c>
      <c r="Q42" s="374"/>
      <c r="R42" s="374"/>
      <c r="S42" s="380" t="s">
        <v>283</v>
      </c>
      <c r="T42" s="210" t="s">
        <v>284</v>
      </c>
    </row>
    <row r="43" spans="1:20" ht="30">
      <c r="A43" s="358"/>
      <c r="B43" s="358"/>
      <c r="C43" s="358"/>
      <c r="D43" s="363"/>
      <c r="E43" s="364"/>
      <c r="F43" s="365"/>
      <c r="G43" s="367"/>
      <c r="H43" s="367"/>
      <c r="I43" s="367"/>
      <c r="J43" s="369"/>
      <c r="K43" s="369"/>
      <c r="L43" s="371"/>
      <c r="M43" s="373"/>
      <c r="N43" s="375"/>
      <c r="O43" s="377"/>
      <c r="P43" s="379"/>
      <c r="Q43" s="375"/>
      <c r="R43" s="375"/>
      <c r="S43" s="381"/>
      <c r="T43" s="210" t="s">
        <v>285</v>
      </c>
    </row>
    <row r="44" spans="1:20" ht="15.75" thickBot="1"/>
    <row r="45" spans="1:20" s="34" customFormat="1" ht="18" customHeight="1">
      <c r="B45" s="337" t="s">
        <v>286</v>
      </c>
      <c r="C45" s="338"/>
      <c r="D45" s="338"/>
      <c r="E45" s="338"/>
      <c r="F45" s="338"/>
      <c r="G45" s="338"/>
      <c r="H45" s="338"/>
      <c r="I45" s="338"/>
      <c r="J45" s="338"/>
      <c r="K45" s="338"/>
      <c r="L45" s="338"/>
      <c r="M45" s="338"/>
      <c r="N45" s="338"/>
      <c r="O45" s="338"/>
      <c r="P45" s="338"/>
      <c r="Q45" s="338"/>
      <c r="R45" s="338"/>
      <c r="S45" s="339"/>
      <c r="T45" s="62"/>
    </row>
    <row r="46" spans="1:20" s="34" customFormat="1" ht="14.25">
      <c r="B46" s="316" t="s">
        <v>7</v>
      </c>
      <c r="C46" s="317"/>
      <c r="D46" s="317"/>
      <c r="E46" s="317"/>
      <c r="F46" s="317"/>
      <c r="G46" s="317"/>
      <c r="H46" s="317"/>
      <c r="I46" s="317"/>
      <c r="J46" s="317"/>
      <c r="K46" s="317"/>
      <c r="L46" s="317"/>
      <c r="M46" s="317"/>
      <c r="N46" s="317"/>
      <c r="O46" s="317"/>
      <c r="P46" s="317"/>
      <c r="Q46" s="317"/>
      <c r="R46" s="317"/>
      <c r="S46" s="318"/>
      <c r="T46" s="58"/>
    </row>
    <row r="47" spans="1:20" s="34" customFormat="1" ht="14.25">
      <c r="B47" s="313" t="s">
        <v>287</v>
      </c>
      <c r="C47" s="314"/>
      <c r="D47" s="314"/>
      <c r="E47" s="314"/>
      <c r="F47" s="314"/>
      <c r="G47" s="314"/>
      <c r="H47" s="314"/>
      <c r="I47" s="314"/>
      <c r="J47" s="314"/>
      <c r="K47" s="314"/>
      <c r="L47" s="314"/>
      <c r="M47" s="314"/>
      <c r="N47" s="314"/>
      <c r="O47" s="314"/>
      <c r="P47" s="314"/>
      <c r="Q47" s="314"/>
      <c r="R47" s="314"/>
      <c r="S47" s="315"/>
      <c r="T47" s="59"/>
    </row>
    <row r="48" spans="1:20" s="34" customFormat="1" ht="14.25">
      <c r="B48" s="316" t="s">
        <v>9</v>
      </c>
      <c r="C48" s="317"/>
      <c r="D48" s="317"/>
      <c r="E48" s="317"/>
      <c r="F48" s="317"/>
      <c r="G48" s="317"/>
      <c r="H48" s="317"/>
      <c r="I48" s="317"/>
      <c r="J48" s="317"/>
      <c r="K48" s="317"/>
      <c r="L48" s="317"/>
      <c r="M48" s="317"/>
      <c r="N48" s="317"/>
      <c r="O48" s="317"/>
      <c r="P48" s="317"/>
      <c r="Q48" s="317"/>
      <c r="R48" s="317"/>
      <c r="S48" s="318"/>
      <c r="T48" s="58"/>
    </row>
    <row r="49" spans="1:20" s="34" customFormat="1" ht="14.25">
      <c r="B49" s="313" t="s">
        <v>288</v>
      </c>
      <c r="C49" s="314"/>
      <c r="D49" s="314"/>
      <c r="E49" s="314"/>
      <c r="F49" s="314"/>
      <c r="G49" s="314"/>
      <c r="H49" s="314"/>
      <c r="I49" s="314"/>
      <c r="J49" s="314"/>
      <c r="K49" s="314"/>
      <c r="L49" s="314"/>
      <c r="M49" s="314"/>
      <c r="N49" s="314"/>
      <c r="O49" s="314"/>
      <c r="P49" s="314"/>
      <c r="Q49" s="314"/>
      <c r="R49" s="314"/>
      <c r="S49" s="315"/>
      <c r="T49" s="59"/>
    </row>
    <row r="50" spans="1:20" s="34" customFormat="1" ht="14.25">
      <c r="B50" s="316" t="s">
        <v>65</v>
      </c>
      <c r="C50" s="317"/>
      <c r="D50" s="317"/>
      <c r="E50" s="317"/>
      <c r="F50" s="317"/>
      <c r="G50" s="317"/>
      <c r="H50" s="317"/>
      <c r="I50" s="317"/>
      <c r="J50" s="317"/>
      <c r="K50" s="317"/>
      <c r="L50" s="317"/>
      <c r="M50" s="317"/>
      <c r="N50" s="317"/>
      <c r="O50" s="317"/>
      <c r="P50" s="317"/>
      <c r="Q50" s="317"/>
      <c r="R50" s="317"/>
      <c r="S50" s="318"/>
      <c r="T50" s="58"/>
    </row>
    <row r="51" spans="1:20" s="34" customFormat="1" ht="50.1" customHeight="1" thickBot="1">
      <c r="B51" s="324" t="s">
        <v>289</v>
      </c>
      <c r="C51" s="325"/>
      <c r="D51" s="325"/>
      <c r="E51" s="325"/>
      <c r="F51" s="325"/>
      <c r="G51" s="325"/>
      <c r="H51" s="325"/>
      <c r="I51" s="325"/>
      <c r="J51" s="325"/>
      <c r="K51" s="325"/>
      <c r="L51" s="325"/>
      <c r="M51" s="325"/>
      <c r="N51" s="325"/>
      <c r="O51" s="325"/>
      <c r="P51" s="325"/>
      <c r="Q51" s="325"/>
      <c r="R51" s="325"/>
      <c r="S51" s="326"/>
      <c r="T51" s="60"/>
    </row>
    <row r="52" spans="1:20" s="2" customFormat="1" ht="24" customHeight="1">
      <c r="B52" s="327" t="s">
        <v>13</v>
      </c>
      <c r="C52" s="334" t="s">
        <v>67</v>
      </c>
      <c r="D52" s="329" t="s">
        <v>68</v>
      </c>
      <c r="E52" s="330"/>
      <c r="F52" s="330"/>
      <c r="G52" s="330"/>
      <c r="H52" s="331"/>
      <c r="I52" s="312" t="s">
        <v>81</v>
      </c>
      <c r="J52" s="312" t="s">
        <v>82</v>
      </c>
      <c r="K52" s="312" t="s">
        <v>83</v>
      </c>
      <c r="L52" s="332" t="s">
        <v>69</v>
      </c>
      <c r="M52" s="356" t="s">
        <v>70</v>
      </c>
      <c r="N52" s="312" t="s">
        <v>71</v>
      </c>
      <c r="O52" s="312" t="s">
        <v>72</v>
      </c>
      <c r="P52" s="359" t="s">
        <v>272</v>
      </c>
      <c r="Q52" s="360"/>
      <c r="R52" s="361"/>
      <c r="S52" s="312" t="s">
        <v>74</v>
      </c>
      <c r="T52" s="312" t="s">
        <v>75</v>
      </c>
    </row>
    <row r="53" spans="1:20" s="2" customFormat="1" ht="50.1" customHeight="1">
      <c r="B53" s="328"/>
      <c r="C53" s="335"/>
      <c r="D53" s="70" t="s">
        <v>76</v>
      </c>
      <c r="E53" s="71" t="s">
        <v>77</v>
      </c>
      <c r="F53" s="71" t="s">
        <v>78</v>
      </c>
      <c r="G53" s="71" t="s">
        <v>79</v>
      </c>
      <c r="H53" s="67" t="s">
        <v>80</v>
      </c>
      <c r="I53" s="312"/>
      <c r="J53" s="312"/>
      <c r="K53" s="312"/>
      <c r="L53" s="333"/>
      <c r="M53" s="357"/>
      <c r="N53" s="340"/>
      <c r="O53" s="340"/>
      <c r="P53" s="65" t="s">
        <v>84</v>
      </c>
      <c r="Q53" s="65" t="s">
        <v>85</v>
      </c>
      <c r="R53" s="65" t="s">
        <v>273</v>
      </c>
      <c r="S53" s="312"/>
      <c r="T53" s="312"/>
    </row>
    <row r="54" spans="1:20" s="34" customFormat="1" ht="153" customHeight="1">
      <c r="A54" s="34">
        <v>9</v>
      </c>
      <c r="B54" s="36" t="s">
        <v>290</v>
      </c>
      <c r="C54" s="192" t="s">
        <v>291</v>
      </c>
      <c r="D54" s="54" t="s">
        <v>209</v>
      </c>
      <c r="E54" s="36" t="s">
        <v>210</v>
      </c>
      <c r="F54" s="37" t="s">
        <v>211</v>
      </c>
      <c r="G54" s="37" t="s">
        <v>92</v>
      </c>
      <c r="H54" s="68" t="s">
        <v>93</v>
      </c>
      <c r="I54" s="37" t="s">
        <v>94</v>
      </c>
      <c r="J54" s="68" t="s">
        <v>292</v>
      </c>
      <c r="K54" s="68" t="s">
        <v>293</v>
      </c>
      <c r="L54" s="36" t="s">
        <v>294</v>
      </c>
      <c r="M54" s="45">
        <v>0.1</v>
      </c>
      <c r="N54" s="73" t="s">
        <v>295</v>
      </c>
      <c r="O54" s="224">
        <v>0</v>
      </c>
      <c r="P54" s="73"/>
      <c r="Q54" s="73"/>
      <c r="R54" s="73"/>
      <c r="S54" s="81" t="s">
        <v>16</v>
      </c>
      <c r="T54" s="212" t="s">
        <v>296</v>
      </c>
    </row>
    <row r="55" spans="1:20" s="34" customFormat="1" ht="153" customHeight="1">
      <c r="A55" s="225">
        <v>10</v>
      </c>
      <c r="B55" s="36" t="s">
        <v>297</v>
      </c>
      <c r="C55" s="110" t="s">
        <v>298</v>
      </c>
      <c r="D55" s="54" t="s">
        <v>299</v>
      </c>
      <c r="E55" s="36" t="s">
        <v>300</v>
      </c>
      <c r="F55" s="37" t="s">
        <v>301</v>
      </c>
      <c r="G55" s="37" t="s">
        <v>92</v>
      </c>
      <c r="H55" s="68" t="s">
        <v>302</v>
      </c>
      <c r="I55" s="68"/>
      <c r="J55" s="37" t="s">
        <v>303</v>
      </c>
      <c r="K55" s="68" t="s">
        <v>304</v>
      </c>
      <c r="L55" s="36" t="s">
        <v>305</v>
      </c>
      <c r="M55" s="43">
        <v>1</v>
      </c>
      <c r="N55" s="53" t="s">
        <v>306</v>
      </c>
      <c r="O55" s="223">
        <v>0</v>
      </c>
      <c r="P55" s="53"/>
      <c r="Q55" s="53"/>
      <c r="R55" s="53"/>
      <c r="S55" s="81" t="s">
        <v>307</v>
      </c>
      <c r="T55" s="212" t="s">
        <v>296</v>
      </c>
    </row>
    <row r="56" spans="1:20" s="34" customFormat="1" ht="148.35" customHeight="1">
      <c r="A56" s="34">
        <v>11</v>
      </c>
      <c r="B56" s="36" t="s">
        <v>308</v>
      </c>
      <c r="C56" s="36" t="s">
        <v>309</v>
      </c>
      <c r="D56" s="54" t="s">
        <v>299</v>
      </c>
      <c r="E56" s="36" t="s">
        <v>300</v>
      </c>
      <c r="F56" s="37" t="s">
        <v>301</v>
      </c>
      <c r="G56" s="37" t="s">
        <v>92</v>
      </c>
      <c r="H56" s="68" t="s">
        <v>302</v>
      </c>
      <c r="J56" s="68" t="s">
        <v>310</v>
      </c>
      <c r="K56" s="68" t="s">
        <v>304</v>
      </c>
      <c r="L56" s="36" t="s">
        <v>305</v>
      </c>
      <c r="M56" s="43">
        <v>1</v>
      </c>
      <c r="N56" s="53" t="s">
        <v>306</v>
      </c>
      <c r="O56" s="223">
        <v>20</v>
      </c>
      <c r="P56" s="139">
        <v>1981913000</v>
      </c>
      <c r="Q56" s="205">
        <v>289200</v>
      </c>
      <c r="R56" s="53"/>
      <c r="S56" s="81" t="s">
        <v>307</v>
      </c>
      <c r="T56" s="137" t="s">
        <v>311</v>
      </c>
    </row>
    <row r="57" spans="1:20" s="34" customFormat="1" ht="148.35" customHeight="1">
      <c r="A57" s="226">
        <v>12</v>
      </c>
      <c r="B57" s="36" t="s">
        <v>312</v>
      </c>
      <c r="C57" s="36" t="s">
        <v>313</v>
      </c>
      <c r="D57" s="54" t="s">
        <v>314</v>
      </c>
      <c r="E57" s="36" t="s">
        <v>315</v>
      </c>
      <c r="F57" s="37" t="s">
        <v>301</v>
      </c>
      <c r="G57" s="37" t="s">
        <v>92</v>
      </c>
      <c r="H57" s="68" t="s">
        <v>302</v>
      </c>
      <c r="I57" s="68"/>
      <c r="J57" s="82" t="s">
        <v>303</v>
      </c>
      <c r="K57" s="82" t="s">
        <v>304</v>
      </c>
      <c r="L57" s="36" t="s">
        <v>314</v>
      </c>
      <c r="M57" s="43">
        <v>1</v>
      </c>
      <c r="N57" s="53" t="s">
        <v>316</v>
      </c>
      <c r="O57" s="144">
        <v>0</v>
      </c>
      <c r="P57" s="53"/>
      <c r="Q57" s="53"/>
      <c r="R57" s="53"/>
      <c r="S57" s="81" t="s">
        <v>206</v>
      </c>
      <c r="T57" s="212" t="s">
        <v>143</v>
      </c>
    </row>
    <row r="58" spans="1:20" s="34" customFormat="1" ht="137.44999999999999" customHeight="1">
      <c r="A58" s="34">
        <v>13</v>
      </c>
      <c r="B58" s="36" t="s">
        <v>317</v>
      </c>
      <c r="C58" s="36" t="s">
        <v>318</v>
      </c>
      <c r="D58" s="54" t="s">
        <v>314</v>
      </c>
      <c r="E58" s="36" t="s">
        <v>315</v>
      </c>
      <c r="F58" s="37" t="s">
        <v>301</v>
      </c>
      <c r="G58" s="37" t="s">
        <v>92</v>
      </c>
      <c r="H58" s="68" t="s">
        <v>302</v>
      </c>
      <c r="I58" s="68"/>
      <c r="J58" s="68" t="s">
        <v>319</v>
      </c>
      <c r="K58" s="68" t="s">
        <v>304</v>
      </c>
      <c r="L58" s="36" t="s">
        <v>314</v>
      </c>
      <c r="M58" s="43">
        <v>1</v>
      </c>
      <c r="N58" s="53" t="s">
        <v>316</v>
      </c>
      <c r="O58" s="223">
        <v>50</v>
      </c>
      <c r="P58" s="139">
        <v>452239000</v>
      </c>
      <c r="Q58" s="53"/>
      <c r="R58" s="53"/>
      <c r="S58" s="81" t="s">
        <v>206</v>
      </c>
      <c r="T58" s="137" t="s">
        <v>320</v>
      </c>
    </row>
    <row r="60" spans="1:20" ht="15.75" thickBot="1"/>
    <row r="61" spans="1:20" s="34" customFormat="1" ht="14.25">
      <c r="B61" s="337" t="s">
        <v>321</v>
      </c>
      <c r="C61" s="338"/>
      <c r="D61" s="338"/>
      <c r="E61" s="338"/>
      <c r="F61" s="338"/>
      <c r="G61" s="338"/>
      <c r="H61" s="338"/>
      <c r="I61" s="338"/>
      <c r="J61" s="338"/>
      <c r="K61" s="338"/>
      <c r="L61" s="338"/>
      <c r="M61" s="338"/>
      <c r="N61" s="338"/>
      <c r="O61" s="338"/>
      <c r="P61" s="338"/>
      <c r="Q61" s="338"/>
      <c r="R61" s="338"/>
      <c r="S61" s="339"/>
      <c r="T61" s="62"/>
    </row>
    <row r="62" spans="1:20" s="34" customFormat="1" ht="14.25">
      <c r="B62" s="316" t="s">
        <v>7</v>
      </c>
      <c r="C62" s="317"/>
      <c r="D62" s="317"/>
      <c r="E62" s="317"/>
      <c r="F62" s="317"/>
      <c r="G62" s="317"/>
      <c r="H62" s="317"/>
      <c r="I62" s="317"/>
      <c r="J62" s="317"/>
      <c r="K62" s="317"/>
      <c r="L62" s="317"/>
      <c r="M62" s="317"/>
      <c r="N62" s="317"/>
      <c r="O62" s="317"/>
      <c r="P62" s="317"/>
      <c r="Q62" s="317"/>
      <c r="R62" s="317"/>
      <c r="S62" s="318"/>
      <c r="T62" s="58"/>
    </row>
    <row r="63" spans="1:20" s="34" customFormat="1" ht="14.25">
      <c r="B63" s="313" t="s">
        <v>322</v>
      </c>
      <c r="C63" s="314"/>
      <c r="D63" s="314"/>
      <c r="E63" s="314"/>
      <c r="F63" s="314"/>
      <c r="G63" s="314"/>
      <c r="H63" s="314"/>
      <c r="I63" s="314"/>
      <c r="J63" s="314"/>
      <c r="K63" s="314"/>
      <c r="L63" s="314"/>
      <c r="M63" s="314"/>
      <c r="N63" s="314"/>
      <c r="O63" s="314"/>
      <c r="P63" s="314"/>
      <c r="Q63" s="314"/>
      <c r="R63" s="314"/>
      <c r="S63" s="315"/>
      <c r="T63" s="59"/>
    </row>
    <row r="64" spans="1:20" s="34" customFormat="1" ht="14.25">
      <c r="B64" s="316" t="s">
        <v>9</v>
      </c>
      <c r="C64" s="317"/>
      <c r="D64" s="317"/>
      <c r="E64" s="317"/>
      <c r="F64" s="317"/>
      <c r="G64" s="317"/>
      <c r="H64" s="317"/>
      <c r="I64" s="317"/>
      <c r="J64" s="317"/>
      <c r="K64" s="317"/>
      <c r="L64" s="317"/>
      <c r="M64" s="317"/>
      <c r="N64" s="317"/>
      <c r="O64" s="317"/>
      <c r="P64" s="317"/>
      <c r="Q64" s="317"/>
      <c r="R64" s="317"/>
      <c r="S64" s="318"/>
      <c r="T64" s="58"/>
    </row>
    <row r="65" spans="1:20" s="34" customFormat="1" ht="14.25">
      <c r="B65" s="313" t="s">
        <v>323</v>
      </c>
      <c r="C65" s="314"/>
      <c r="D65" s="314"/>
      <c r="E65" s="314"/>
      <c r="F65" s="314"/>
      <c r="G65" s="314"/>
      <c r="H65" s="314"/>
      <c r="I65" s="314"/>
      <c r="J65" s="314"/>
      <c r="K65" s="314"/>
      <c r="L65" s="314"/>
      <c r="M65" s="314"/>
      <c r="N65" s="314"/>
      <c r="O65" s="314"/>
      <c r="P65" s="314"/>
      <c r="Q65" s="314"/>
      <c r="R65" s="314"/>
      <c r="S65" s="315"/>
      <c r="T65" s="59"/>
    </row>
    <row r="66" spans="1:20" s="34" customFormat="1" ht="14.25">
      <c r="B66" s="316" t="s">
        <v>65</v>
      </c>
      <c r="C66" s="317"/>
      <c r="D66" s="317"/>
      <c r="E66" s="317"/>
      <c r="F66" s="317"/>
      <c r="G66" s="317"/>
      <c r="H66" s="317"/>
      <c r="I66" s="317"/>
      <c r="J66" s="317"/>
      <c r="K66" s="317"/>
      <c r="L66" s="317"/>
      <c r="M66" s="317"/>
      <c r="N66" s="317"/>
      <c r="O66" s="317"/>
      <c r="P66" s="317"/>
      <c r="Q66" s="317"/>
      <c r="R66" s="317"/>
      <c r="S66" s="318"/>
      <c r="T66" s="58"/>
    </row>
    <row r="67" spans="1:20" s="34" customFormat="1" thickBot="1">
      <c r="B67" s="324" t="s">
        <v>324</v>
      </c>
      <c r="C67" s="325"/>
      <c r="D67" s="325"/>
      <c r="E67" s="325"/>
      <c r="F67" s="325"/>
      <c r="G67" s="325"/>
      <c r="H67" s="325"/>
      <c r="I67" s="325"/>
      <c r="J67" s="325"/>
      <c r="K67" s="325"/>
      <c r="L67" s="325"/>
      <c r="M67" s="325"/>
      <c r="N67" s="325"/>
      <c r="O67" s="325"/>
      <c r="P67" s="325"/>
      <c r="Q67" s="325"/>
      <c r="R67" s="325"/>
      <c r="S67" s="326"/>
      <c r="T67" s="60"/>
    </row>
    <row r="68" spans="1:20" s="2" customFormat="1" ht="24.6" customHeight="1">
      <c r="B68" s="327" t="s">
        <v>13</v>
      </c>
      <c r="C68" s="334" t="s">
        <v>67</v>
      </c>
      <c r="D68" s="329" t="s">
        <v>68</v>
      </c>
      <c r="E68" s="330"/>
      <c r="F68" s="330"/>
      <c r="G68" s="330"/>
      <c r="H68" s="331"/>
      <c r="I68" s="312" t="s">
        <v>81</v>
      </c>
      <c r="J68" s="312" t="s">
        <v>82</v>
      </c>
      <c r="K68" s="312" t="s">
        <v>83</v>
      </c>
      <c r="L68" s="332" t="s">
        <v>69</v>
      </c>
      <c r="M68" s="356" t="s">
        <v>70</v>
      </c>
      <c r="N68" s="312" t="s">
        <v>71</v>
      </c>
      <c r="O68" s="312" t="s">
        <v>72</v>
      </c>
      <c r="P68" s="359" t="s">
        <v>272</v>
      </c>
      <c r="Q68" s="360"/>
      <c r="R68" s="361"/>
      <c r="S68" s="312" t="s">
        <v>74</v>
      </c>
      <c r="T68" s="312" t="s">
        <v>75</v>
      </c>
    </row>
    <row r="69" spans="1:20" s="2" customFormat="1" ht="48" customHeight="1">
      <c r="B69" s="328"/>
      <c r="C69" s="335"/>
      <c r="D69" s="70" t="s">
        <v>76</v>
      </c>
      <c r="E69" s="71" t="s">
        <v>77</v>
      </c>
      <c r="F69" s="71" t="s">
        <v>78</v>
      </c>
      <c r="G69" s="71" t="s">
        <v>79</v>
      </c>
      <c r="H69" s="67" t="s">
        <v>80</v>
      </c>
      <c r="I69" s="312"/>
      <c r="J69" s="312"/>
      <c r="K69" s="312"/>
      <c r="L69" s="333"/>
      <c r="M69" s="362"/>
      <c r="N69" s="340"/>
      <c r="O69" s="340"/>
      <c r="P69" s="65" t="s">
        <v>84</v>
      </c>
      <c r="Q69" s="65" t="s">
        <v>85</v>
      </c>
      <c r="R69" s="65" t="s">
        <v>273</v>
      </c>
      <c r="S69" s="312"/>
      <c r="T69" s="312"/>
    </row>
    <row r="70" spans="1:20" s="34" customFormat="1" ht="120" customHeight="1" thickBot="1">
      <c r="A70" s="34">
        <v>14</v>
      </c>
      <c r="B70" s="36" t="s">
        <v>325</v>
      </c>
      <c r="C70" s="36" t="s">
        <v>326</v>
      </c>
      <c r="D70" s="54" t="s">
        <v>276</v>
      </c>
      <c r="E70" s="36" t="s">
        <v>327</v>
      </c>
      <c r="F70" s="44">
        <v>45291</v>
      </c>
      <c r="G70" s="37" t="s">
        <v>92</v>
      </c>
      <c r="H70" s="68" t="s">
        <v>93</v>
      </c>
      <c r="I70" s="37" t="s">
        <v>201</v>
      </c>
      <c r="J70" s="99" t="s">
        <v>104</v>
      </c>
      <c r="K70" s="99" t="s">
        <v>104</v>
      </c>
      <c r="L70" s="36" t="s">
        <v>328</v>
      </c>
      <c r="M70" s="43">
        <v>1</v>
      </c>
      <c r="N70" s="53" t="s">
        <v>329</v>
      </c>
      <c r="O70" s="223">
        <v>30</v>
      </c>
      <c r="P70" s="139">
        <v>1721987000</v>
      </c>
      <c r="Q70" s="205">
        <v>1854000</v>
      </c>
      <c r="R70" s="53"/>
      <c r="S70" s="180" t="s">
        <v>16</v>
      </c>
      <c r="T70" s="137" t="s">
        <v>330</v>
      </c>
    </row>
  </sheetData>
  <mergeCells count="120">
    <mergeCell ref="K68:K69"/>
    <mergeCell ref="B65:S65"/>
    <mergeCell ref="B62:S62"/>
    <mergeCell ref="B63:S63"/>
    <mergeCell ref="B64:S64"/>
    <mergeCell ref="M68:M69"/>
    <mergeCell ref="B42:B43"/>
    <mergeCell ref="C42:C43"/>
    <mergeCell ref="D42:D43"/>
    <mergeCell ref="E42:E43"/>
    <mergeCell ref="F42:F43"/>
    <mergeCell ref="G42:G43"/>
    <mergeCell ref="H42:H43"/>
    <mergeCell ref="I42:I43"/>
    <mergeCell ref="J42:J43"/>
    <mergeCell ref="K42:K43"/>
    <mergeCell ref="L42:L43"/>
    <mergeCell ref="M42:M43"/>
    <mergeCell ref="N42:N43"/>
    <mergeCell ref="O42:O43"/>
    <mergeCell ref="P42:P43"/>
    <mergeCell ref="Q42:Q43"/>
    <mergeCell ref="R42:R43"/>
    <mergeCell ref="S42:S43"/>
    <mergeCell ref="S52:S53"/>
    <mergeCell ref="K52:K53"/>
    <mergeCell ref="N52:N53"/>
    <mergeCell ref="B67:S67"/>
    <mergeCell ref="B68:B69"/>
    <mergeCell ref="D68:H68"/>
    <mergeCell ref="C52:C53"/>
    <mergeCell ref="C68:C69"/>
    <mergeCell ref="N11:N12"/>
    <mergeCell ref="O11:O12"/>
    <mergeCell ref="M11:M12"/>
    <mergeCell ref="M52:M53"/>
    <mergeCell ref="O52:O53"/>
    <mergeCell ref="O26:O27"/>
    <mergeCell ref="B24:S24"/>
    <mergeCell ref="P52:R52"/>
    <mergeCell ref="P26:R26"/>
    <mergeCell ref="L68:L69"/>
    <mergeCell ref="S68:S69"/>
    <mergeCell ref="B61:S61"/>
    <mergeCell ref="I52:I53"/>
    <mergeCell ref="J52:J53"/>
    <mergeCell ref="I68:I69"/>
    <mergeCell ref="J68:J69"/>
    <mergeCell ref="N26:N27"/>
    <mergeCell ref="D26:H26"/>
    <mergeCell ref="L26:L27"/>
    <mergeCell ref="S26:S27"/>
    <mergeCell ref="C26:C27"/>
    <mergeCell ref="B26:B27"/>
    <mergeCell ref="T52:T53"/>
    <mergeCell ref="T40:T41"/>
    <mergeCell ref="T68:T69"/>
    <mergeCell ref="N68:N69"/>
    <mergeCell ref="O68:O69"/>
    <mergeCell ref="P68:R68"/>
    <mergeCell ref="B45:S45"/>
    <mergeCell ref="B46:S46"/>
    <mergeCell ref="B47:S47"/>
    <mergeCell ref="L40:L41"/>
    <mergeCell ref="B48:S48"/>
    <mergeCell ref="B49:S49"/>
    <mergeCell ref="B50:S50"/>
    <mergeCell ref="B66:S66"/>
    <mergeCell ref="B51:S51"/>
    <mergeCell ref="B52:B53"/>
    <mergeCell ref="D52:H52"/>
    <mergeCell ref="L52:L53"/>
    <mergeCell ref="B5:S5"/>
    <mergeCell ref="B6:S6"/>
    <mergeCell ref="B7:S7"/>
    <mergeCell ref="B8:S8"/>
    <mergeCell ref="B9:S9"/>
    <mergeCell ref="D11:H11"/>
    <mergeCell ref="L11:L12"/>
    <mergeCell ref="A42:A43"/>
    <mergeCell ref="T11:T12"/>
    <mergeCell ref="S11:S12"/>
    <mergeCell ref="C11:C12"/>
    <mergeCell ref="P11:R11"/>
    <mergeCell ref="I11:I12"/>
    <mergeCell ref="J11:J12"/>
    <mergeCell ref="T26:T27"/>
    <mergeCell ref="C40:C41"/>
    <mergeCell ref="N40:N41"/>
    <mergeCell ref="O40:O41"/>
    <mergeCell ref="P40:R40"/>
    <mergeCell ref="B38:S38"/>
    <mergeCell ref="B39:S39"/>
    <mergeCell ref="B40:B41"/>
    <mergeCell ref="D40:H40"/>
    <mergeCell ref="M26:M27"/>
    <mergeCell ref="B2:S2"/>
    <mergeCell ref="B19:S19"/>
    <mergeCell ref="B20:S20"/>
    <mergeCell ref="B21:S21"/>
    <mergeCell ref="B22:S22"/>
    <mergeCell ref="B23:S23"/>
    <mergeCell ref="B10:S10"/>
    <mergeCell ref="B11:B12"/>
    <mergeCell ref="S40:S41"/>
    <mergeCell ref="B33:S33"/>
    <mergeCell ref="B34:S34"/>
    <mergeCell ref="B35:S35"/>
    <mergeCell ref="B36:S36"/>
    <mergeCell ref="B37:S37"/>
    <mergeCell ref="M40:M41"/>
    <mergeCell ref="I40:I41"/>
    <mergeCell ref="J40:J41"/>
    <mergeCell ref="K40:K41"/>
    <mergeCell ref="K11:K12"/>
    <mergeCell ref="I26:I27"/>
    <mergeCell ref="J26:J27"/>
    <mergeCell ref="K26:K27"/>
    <mergeCell ref="B25:S25"/>
    <mergeCell ref="B4:S4"/>
  </mergeCells>
  <hyperlinks>
    <hyperlink ref="T15" r:id="rId1" xr:uid="{693BEFA5-164C-47A5-8EC2-5BAE4108005C}"/>
    <hyperlink ref="T16" r:id="rId2" xr:uid="{E9CA9F60-5927-4D74-AA36-0A63FE7F9D79}"/>
    <hyperlink ref="T28" r:id="rId3" xr:uid="{76BB449B-D9C9-4C81-AE64-F37CD8CE30D0}"/>
    <hyperlink ref="T29" r:id="rId4" xr:uid="{3C99E0EE-AA6D-41FD-B601-A041BB016919}"/>
    <hyperlink ref="T30" r:id="rId5" xr:uid="{0E053755-4DA3-4142-A0C7-3EF30EB84267}"/>
    <hyperlink ref="T42" r:id="rId6" xr:uid="{63DC776F-33A1-4863-934F-E5E999E89B7A}"/>
    <hyperlink ref="T43" r:id="rId7" xr:uid="{8A795EF4-92DE-4022-8683-C740D2AEBB2B}"/>
    <hyperlink ref="T56" r:id="rId8" xr:uid="{76807213-01B9-46B7-9319-A61CCF1AC095}"/>
    <hyperlink ref="T58" r:id="rId9" xr:uid="{23E69BA0-C1F3-458F-B889-EEAA389CCDFA}"/>
    <hyperlink ref="T70" r:id="rId10" xr:uid="{F76FB23E-DE88-4EA4-B863-8CF3A6740A59}"/>
  </hyperlinks>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2:T28"/>
  <sheetViews>
    <sheetView showGridLines="0" zoomScale="120" zoomScaleNormal="120" workbookViewId="0">
      <selection activeCell="A13" sqref="A13"/>
    </sheetView>
  </sheetViews>
  <sheetFormatPr defaultColWidth="8.5703125" defaultRowHeight="15"/>
  <cols>
    <col min="1" max="1" width="3.140625" customWidth="1"/>
    <col min="2" max="2" width="31.140625" customWidth="1"/>
    <col min="3" max="3" width="52" customWidth="1"/>
    <col min="4" max="4" width="14" customWidth="1"/>
    <col min="5" max="5" width="16.42578125" customWidth="1"/>
    <col min="6" max="6" width="15.5703125" customWidth="1"/>
    <col min="7" max="7" width="11.42578125" customWidth="1"/>
    <col min="8" max="8" width="12.5703125" customWidth="1"/>
    <col min="9" max="9" width="27.85546875" customWidth="1"/>
    <col min="10" max="10" width="29.42578125" customWidth="1"/>
    <col min="11" max="11" width="28.42578125" customWidth="1"/>
    <col min="12" max="12" width="20.42578125" customWidth="1"/>
    <col min="13" max="13" width="6.140625" customWidth="1"/>
    <col min="14" max="14" width="24.5703125" customWidth="1"/>
    <col min="15" max="15" width="23.140625" customWidth="1"/>
    <col min="16" max="16" width="21.5703125" customWidth="1"/>
    <col min="17" max="17" width="21.85546875" customWidth="1"/>
    <col min="18" max="18" width="23.85546875" customWidth="1"/>
    <col min="19" max="19" width="16.140625" customWidth="1"/>
    <col min="20" max="20" width="48.85546875" customWidth="1"/>
    <col min="21" max="246" width="11.42578125" customWidth="1"/>
  </cols>
  <sheetData>
    <row r="2" spans="1:20">
      <c r="B2" s="336" t="s">
        <v>331</v>
      </c>
      <c r="C2" s="336"/>
      <c r="D2" s="336"/>
      <c r="E2" s="336"/>
      <c r="F2" s="336"/>
      <c r="G2" s="336"/>
      <c r="H2" s="336"/>
      <c r="I2" s="336"/>
      <c r="J2" s="336"/>
      <c r="K2" s="336"/>
      <c r="L2" s="336"/>
      <c r="M2" s="336"/>
      <c r="N2" s="336"/>
      <c r="O2" s="336"/>
      <c r="P2" s="336"/>
      <c r="Q2" s="336"/>
      <c r="R2" s="336"/>
      <c r="S2" s="336"/>
      <c r="T2" s="61"/>
    </row>
    <row r="3" spans="1:20" ht="15.75" thickBot="1"/>
    <row r="4" spans="1:20" s="34" customFormat="1" ht="19.350000000000001" customHeight="1">
      <c r="B4" s="337" t="s">
        <v>332</v>
      </c>
      <c r="C4" s="338"/>
      <c r="D4" s="338"/>
      <c r="E4" s="338"/>
      <c r="F4" s="338"/>
      <c r="G4" s="338"/>
      <c r="H4" s="338"/>
      <c r="I4" s="338"/>
      <c r="J4" s="338"/>
      <c r="K4" s="338"/>
      <c r="L4" s="338"/>
      <c r="M4" s="338"/>
      <c r="N4" s="338"/>
      <c r="O4" s="338"/>
      <c r="P4" s="338"/>
      <c r="Q4" s="338"/>
      <c r="R4" s="338"/>
      <c r="S4" s="339"/>
      <c r="T4" s="62"/>
    </row>
    <row r="5" spans="1:20" s="34" customFormat="1" ht="14.25">
      <c r="B5" s="316" t="s">
        <v>7</v>
      </c>
      <c r="C5" s="317"/>
      <c r="D5" s="317"/>
      <c r="E5" s="317"/>
      <c r="F5" s="317"/>
      <c r="G5" s="317"/>
      <c r="H5" s="317"/>
      <c r="I5" s="317"/>
      <c r="J5" s="317"/>
      <c r="K5" s="317"/>
      <c r="L5" s="317"/>
      <c r="M5" s="317"/>
      <c r="N5" s="317"/>
      <c r="O5" s="317"/>
      <c r="P5" s="317"/>
      <c r="Q5" s="317"/>
      <c r="R5" s="317"/>
      <c r="S5" s="318"/>
      <c r="T5" s="58"/>
    </row>
    <row r="6" spans="1:20" s="34" customFormat="1" ht="14.25">
      <c r="B6" s="313" t="s">
        <v>333</v>
      </c>
      <c r="C6" s="314"/>
      <c r="D6" s="314"/>
      <c r="E6" s="314"/>
      <c r="F6" s="314"/>
      <c r="G6" s="314"/>
      <c r="H6" s="314"/>
      <c r="I6" s="314"/>
      <c r="J6" s="314"/>
      <c r="K6" s="314"/>
      <c r="L6" s="314"/>
      <c r="M6" s="314"/>
      <c r="N6" s="314"/>
      <c r="O6" s="314"/>
      <c r="P6" s="314"/>
      <c r="Q6" s="314"/>
      <c r="R6" s="314"/>
      <c r="S6" s="315"/>
      <c r="T6" s="59"/>
    </row>
    <row r="7" spans="1:20" s="34" customFormat="1" ht="14.25">
      <c r="B7" s="316" t="s">
        <v>9</v>
      </c>
      <c r="C7" s="317"/>
      <c r="D7" s="317"/>
      <c r="E7" s="317"/>
      <c r="F7" s="317"/>
      <c r="G7" s="317"/>
      <c r="H7" s="317"/>
      <c r="I7" s="317"/>
      <c r="J7" s="317"/>
      <c r="K7" s="317"/>
      <c r="L7" s="317"/>
      <c r="M7" s="317"/>
      <c r="N7" s="317"/>
      <c r="O7" s="317"/>
      <c r="P7" s="317"/>
      <c r="Q7" s="317"/>
      <c r="R7" s="317"/>
      <c r="S7" s="318"/>
      <c r="T7" s="58"/>
    </row>
    <row r="8" spans="1:20" s="34" customFormat="1" ht="14.25">
      <c r="B8" s="313" t="s">
        <v>334</v>
      </c>
      <c r="C8" s="314"/>
      <c r="D8" s="314"/>
      <c r="E8" s="314"/>
      <c r="F8" s="314"/>
      <c r="G8" s="314"/>
      <c r="H8" s="314"/>
      <c r="I8" s="314"/>
      <c r="J8" s="314"/>
      <c r="K8" s="314"/>
      <c r="L8" s="314"/>
      <c r="M8" s="314"/>
      <c r="N8" s="314"/>
      <c r="O8" s="314"/>
      <c r="P8" s="314"/>
      <c r="Q8" s="314"/>
      <c r="R8" s="314"/>
      <c r="S8" s="315"/>
      <c r="T8" s="59"/>
    </row>
    <row r="9" spans="1:20" s="34" customFormat="1" ht="14.25">
      <c r="B9" s="316" t="s">
        <v>65</v>
      </c>
      <c r="C9" s="317"/>
      <c r="D9" s="317"/>
      <c r="E9" s="317"/>
      <c r="F9" s="317"/>
      <c r="G9" s="317"/>
      <c r="H9" s="317"/>
      <c r="I9" s="317"/>
      <c r="J9" s="317"/>
      <c r="K9" s="317"/>
      <c r="L9" s="317"/>
      <c r="M9" s="317"/>
      <c r="N9" s="317"/>
      <c r="O9" s="317"/>
      <c r="P9" s="317"/>
      <c r="Q9" s="317"/>
      <c r="R9" s="317"/>
      <c r="S9" s="318"/>
      <c r="T9" s="58"/>
    </row>
    <row r="10" spans="1:20" s="34" customFormat="1" ht="63" customHeight="1" thickBot="1">
      <c r="B10" s="324" t="s">
        <v>335</v>
      </c>
      <c r="C10" s="325"/>
      <c r="D10" s="325"/>
      <c r="E10" s="325"/>
      <c r="F10" s="325"/>
      <c r="G10" s="325"/>
      <c r="H10" s="325"/>
      <c r="I10" s="325"/>
      <c r="J10" s="325"/>
      <c r="K10" s="325"/>
      <c r="L10" s="325"/>
      <c r="M10" s="325"/>
      <c r="N10" s="325"/>
      <c r="O10" s="325"/>
      <c r="P10" s="325"/>
      <c r="Q10" s="325"/>
      <c r="R10" s="325"/>
      <c r="S10" s="326"/>
      <c r="T10" s="60"/>
    </row>
    <row r="11" spans="1:20" s="2" customFormat="1" ht="12" customHeight="1">
      <c r="B11" s="327" t="s">
        <v>13</v>
      </c>
      <c r="C11" s="334" t="s">
        <v>67</v>
      </c>
      <c r="D11" s="329" t="s">
        <v>68</v>
      </c>
      <c r="E11" s="330"/>
      <c r="F11" s="330"/>
      <c r="G11" s="330"/>
      <c r="H11" s="331"/>
      <c r="I11" s="57"/>
      <c r="J11" s="57"/>
      <c r="K11" s="57"/>
      <c r="L11" s="332" t="s">
        <v>69</v>
      </c>
      <c r="M11" s="349" t="s">
        <v>70</v>
      </c>
      <c r="N11" s="345" t="s">
        <v>71</v>
      </c>
      <c r="O11" s="312" t="s">
        <v>72</v>
      </c>
      <c r="P11" s="351" t="s">
        <v>73</v>
      </c>
      <c r="Q11" s="351"/>
      <c r="R11" s="347"/>
      <c r="S11" s="341" t="s">
        <v>74</v>
      </c>
      <c r="T11" s="354" t="s">
        <v>75</v>
      </c>
    </row>
    <row r="12" spans="1:20" s="2" customFormat="1" ht="84" customHeight="1">
      <c r="B12" s="328"/>
      <c r="C12" s="335"/>
      <c r="D12" s="70" t="s">
        <v>76</v>
      </c>
      <c r="E12" s="71" t="s">
        <v>77</v>
      </c>
      <c r="F12" s="71" t="s">
        <v>78</v>
      </c>
      <c r="G12" s="71" t="s">
        <v>79</v>
      </c>
      <c r="H12" s="67" t="s">
        <v>80</v>
      </c>
      <c r="I12" s="63" t="s">
        <v>81</v>
      </c>
      <c r="J12" s="63" t="s">
        <v>82</v>
      </c>
      <c r="K12" s="63" t="s">
        <v>83</v>
      </c>
      <c r="L12" s="348"/>
      <c r="M12" s="350"/>
      <c r="N12" s="346"/>
      <c r="O12" s="340"/>
      <c r="P12" s="63" t="s">
        <v>84</v>
      </c>
      <c r="Q12" s="63" t="s">
        <v>85</v>
      </c>
      <c r="R12" s="63" t="s">
        <v>195</v>
      </c>
      <c r="S12" s="342"/>
      <c r="T12" s="354"/>
    </row>
    <row r="13" spans="1:20" s="34" customFormat="1" ht="145.5" customHeight="1">
      <c r="A13" s="34">
        <v>1</v>
      </c>
      <c r="B13" s="36" t="s">
        <v>336</v>
      </c>
      <c r="C13" s="36" t="s">
        <v>337</v>
      </c>
      <c r="D13" s="54" t="s">
        <v>338</v>
      </c>
      <c r="E13" s="36" t="s">
        <v>339</v>
      </c>
      <c r="F13" s="37" t="s">
        <v>340</v>
      </c>
      <c r="G13" s="37" t="s">
        <v>92</v>
      </c>
      <c r="H13" s="68" t="s">
        <v>171</v>
      </c>
      <c r="I13" s="68" t="s">
        <v>341</v>
      </c>
      <c r="J13" s="82" t="s">
        <v>342</v>
      </c>
      <c r="K13" s="68" t="s">
        <v>343</v>
      </c>
      <c r="L13" s="36" t="s">
        <v>344</v>
      </c>
      <c r="M13" s="43">
        <v>1</v>
      </c>
      <c r="N13" s="53" t="s">
        <v>345</v>
      </c>
      <c r="O13" s="53">
        <v>100</v>
      </c>
      <c r="P13" s="164">
        <v>48683000</v>
      </c>
      <c r="Q13" s="164">
        <v>2190562</v>
      </c>
      <c r="R13" s="53"/>
      <c r="S13" s="103" t="s">
        <v>346</v>
      </c>
      <c r="T13" s="133" t="s">
        <v>347</v>
      </c>
    </row>
    <row r="14" spans="1:20" s="34" customFormat="1" ht="102" customHeight="1">
      <c r="A14" s="34">
        <v>2</v>
      </c>
      <c r="B14" s="36" t="s">
        <v>348</v>
      </c>
      <c r="C14" s="36" t="s">
        <v>349</v>
      </c>
      <c r="D14" s="54" t="s">
        <v>350</v>
      </c>
      <c r="E14" s="36" t="s">
        <v>351</v>
      </c>
      <c r="F14" s="37" t="s">
        <v>352</v>
      </c>
      <c r="G14" s="37" t="s">
        <v>92</v>
      </c>
      <c r="H14" s="68" t="s">
        <v>171</v>
      </c>
      <c r="I14" s="68" t="s">
        <v>353</v>
      </c>
      <c r="J14" s="68" t="s">
        <v>354</v>
      </c>
      <c r="K14" s="68" t="s">
        <v>355</v>
      </c>
      <c r="L14" s="36" t="s">
        <v>356</v>
      </c>
      <c r="M14" s="43">
        <v>1</v>
      </c>
      <c r="N14" s="53" t="s">
        <v>357</v>
      </c>
      <c r="O14" s="53">
        <v>40</v>
      </c>
      <c r="P14" s="164">
        <v>0</v>
      </c>
      <c r="Q14" s="53"/>
      <c r="R14" s="53"/>
      <c r="S14" s="103" t="s">
        <v>358</v>
      </c>
      <c r="T14" s="133" t="s">
        <v>359</v>
      </c>
    </row>
    <row r="15" spans="1:20" s="34" customFormat="1" ht="159.75" customHeight="1">
      <c r="A15" s="34">
        <v>3</v>
      </c>
      <c r="B15" s="36" t="s">
        <v>360</v>
      </c>
      <c r="C15" s="36" t="s">
        <v>361</v>
      </c>
      <c r="D15" s="54" t="s">
        <v>276</v>
      </c>
      <c r="E15" s="36" t="s">
        <v>362</v>
      </c>
      <c r="F15" s="37" t="s">
        <v>363</v>
      </c>
      <c r="G15" s="37" t="s">
        <v>92</v>
      </c>
      <c r="H15" s="68" t="s">
        <v>171</v>
      </c>
      <c r="I15" s="68" t="s">
        <v>364</v>
      </c>
      <c r="J15" s="68" t="s">
        <v>354</v>
      </c>
      <c r="K15" s="68" t="s">
        <v>355</v>
      </c>
      <c r="L15" s="36" t="s">
        <v>365</v>
      </c>
      <c r="M15" s="43">
        <v>1</v>
      </c>
      <c r="N15" s="53" t="s">
        <v>366</v>
      </c>
      <c r="O15" s="53">
        <v>40</v>
      </c>
      <c r="P15" s="164">
        <v>5102000</v>
      </c>
      <c r="Q15" s="164">
        <v>1727062</v>
      </c>
      <c r="R15" s="53"/>
      <c r="S15" s="103" t="s">
        <v>367</v>
      </c>
      <c r="T15" s="133" t="s">
        <v>368</v>
      </c>
    </row>
    <row r="17" spans="1:20" ht="15.75" thickBot="1"/>
    <row r="18" spans="1:20" s="34" customFormat="1" ht="14.25">
      <c r="B18" s="337" t="s">
        <v>369</v>
      </c>
      <c r="C18" s="338"/>
      <c r="D18" s="338"/>
      <c r="E18" s="338"/>
      <c r="F18" s="338"/>
      <c r="G18" s="338"/>
      <c r="H18" s="338"/>
      <c r="I18" s="338"/>
      <c r="J18" s="338"/>
      <c r="K18" s="338"/>
      <c r="L18" s="338"/>
      <c r="M18" s="338"/>
      <c r="N18" s="338"/>
      <c r="O18" s="338"/>
      <c r="P18" s="338"/>
      <c r="Q18" s="338"/>
      <c r="R18" s="338"/>
      <c r="S18" s="339"/>
      <c r="T18" s="62"/>
    </row>
    <row r="19" spans="1:20" s="34" customFormat="1" ht="14.25">
      <c r="B19" s="316" t="s">
        <v>7</v>
      </c>
      <c r="C19" s="317"/>
      <c r="D19" s="317"/>
      <c r="E19" s="317"/>
      <c r="F19" s="317"/>
      <c r="G19" s="317"/>
      <c r="H19" s="317"/>
      <c r="I19" s="317"/>
      <c r="J19" s="317"/>
      <c r="K19" s="317"/>
      <c r="L19" s="317"/>
      <c r="M19" s="317"/>
      <c r="N19" s="317"/>
      <c r="O19" s="317"/>
      <c r="P19" s="317"/>
      <c r="Q19" s="317"/>
      <c r="R19" s="317"/>
      <c r="S19" s="318"/>
      <c r="T19" s="58"/>
    </row>
    <row r="20" spans="1:20" s="34" customFormat="1" ht="14.25">
      <c r="B20" s="313" t="s">
        <v>370</v>
      </c>
      <c r="C20" s="314"/>
      <c r="D20" s="314"/>
      <c r="E20" s="314"/>
      <c r="F20" s="314"/>
      <c r="G20" s="314"/>
      <c r="H20" s="314"/>
      <c r="I20" s="314"/>
      <c r="J20" s="314"/>
      <c r="K20" s="314"/>
      <c r="L20" s="314"/>
      <c r="M20" s="314"/>
      <c r="N20" s="314"/>
      <c r="O20" s="314"/>
      <c r="P20" s="314"/>
      <c r="Q20" s="314"/>
      <c r="R20" s="314"/>
      <c r="S20" s="315"/>
      <c r="T20" s="59"/>
    </row>
    <row r="21" spans="1:20" s="34" customFormat="1" ht="14.25">
      <c r="B21" s="316" t="s">
        <v>9</v>
      </c>
      <c r="C21" s="317"/>
      <c r="D21" s="317"/>
      <c r="E21" s="317"/>
      <c r="F21" s="317"/>
      <c r="G21" s="317"/>
      <c r="H21" s="317"/>
      <c r="I21" s="317"/>
      <c r="J21" s="317"/>
      <c r="K21" s="317"/>
      <c r="L21" s="317"/>
      <c r="M21" s="317"/>
      <c r="N21" s="317"/>
      <c r="O21" s="317"/>
      <c r="P21" s="317"/>
      <c r="Q21" s="317"/>
      <c r="R21" s="317"/>
      <c r="S21" s="318"/>
      <c r="T21" s="58"/>
    </row>
    <row r="22" spans="1:20" s="34" customFormat="1" ht="14.25">
      <c r="B22" s="313" t="s">
        <v>371</v>
      </c>
      <c r="C22" s="314"/>
      <c r="D22" s="314"/>
      <c r="E22" s="314"/>
      <c r="F22" s="314"/>
      <c r="G22" s="314"/>
      <c r="H22" s="314"/>
      <c r="I22" s="314"/>
      <c r="J22" s="314"/>
      <c r="K22" s="314"/>
      <c r="L22" s="314"/>
      <c r="M22" s="314"/>
      <c r="N22" s="314"/>
      <c r="O22" s="314"/>
      <c r="P22" s="314"/>
      <c r="Q22" s="314"/>
      <c r="R22" s="314"/>
      <c r="S22" s="315"/>
      <c r="T22" s="59"/>
    </row>
    <row r="23" spans="1:20" s="34" customFormat="1" ht="14.25">
      <c r="B23" s="316" t="s">
        <v>65</v>
      </c>
      <c r="C23" s="317"/>
      <c r="D23" s="317"/>
      <c r="E23" s="317"/>
      <c r="F23" s="317"/>
      <c r="G23" s="317"/>
      <c r="H23" s="317"/>
      <c r="I23" s="317"/>
      <c r="J23" s="317"/>
      <c r="K23" s="317"/>
      <c r="L23" s="317"/>
      <c r="M23" s="317"/>
      <c r="N23" s="317"/>
      <c r="O23" s="317"/>
      <c r="P23" s="317"/>
      <c r="Q23" s="317"/>
      <c r="R23" s="317"/>
      <c r="S23" s="318"/>
      <c r="T23" s="58"/>
    </row>
    <row r="24" spans="1:20" s="34" customFormat="1" thickBot="1">
      <c r="B24" s="324" t="s">
        <v>371</v>
      </c>
      <c r="C24" s="325"/>
      <c r="D24" s="325"/>
      <c r="E24" s="325"/>
      <c r="F24" s="325"/>
      <c r="G24" s="325"/>
      <c r="H24" s="325"/>
      <c r="I24" s="325"/>
      <c r="J24" s="325"/>
      <c r="K24" s="325"/>
      <c r="L24" s="325"/>
      <c r="M24" s="325"/>
      <c r="N24" s="325"/>
      <c r="O24" s="325"/>
      <c r="P24" s="325"/>
      <c r="Q24" s="325"/>
      <c r="R24" s="325"/>
      <c r="S24" s="326"/>
      <c r="T24" s="60"/>
    </row>
    <row r="25" spans="1:20" s="2" customFormat="1" ht="20.100000000000001" customHeight="1">
      <c r="B25" s="327" t="s">
        <v>13</v>
      </c>
      <c r="C25" s="334" t="s">
        <v>67</v>
      </c>
      <c r="D25" s="329" t="s">
        <v>68</v>
      </c>
      <c r="E25" s="330"/>
      <c r="F25" s="330"/>
      <c r="G25" s="330"/>
      <c r="H25" s="331"/>
      <c r="I25" s="57"/>
      <c r="J25" s="57"/>
      <c r="K25" s="57"/>
      <c r="L25" s="332" t="s">
        <v>69</v>
      </c>
      <c r="M25" s="349" t="s">
        <v>70</v>
      </c>
      <c r="N25" s="345" t="s">
        <v>71</v>
      </c>
      <c r="O25" s="312" t="s">
        <v>72</v>
      </c>
      <c r="P25" s="351" t="s">
        <v>73</v>
      </c>
      <c r="Q25" s="351"/>
      <c r="R25" s="347"/>
      <c r="S25" s="341" t="s">
        <v>74</v>
      </c>
      <c r="T25" s="100"/>
    </row>
    <row r="26" spans="1:20" s="2" customFormat="1" ht="58.35" customHeight="1">
      <c r="B26" s="328"/>
      <c r="C26" s="335"/>
      <c r="D26" s="70" t="s">
        <v>76</v>
      </c>
      <c r="E26" s="71" t="s">
        <v>77</v>
      </c>
      <c r="F26" s="71" t="s">
        <v>78</v>
      </c>
      <c r="G26" s="71" t="s">
        <v>79</v>
      </c>
      <c r="H26" s="67" t="s">
        <v>80</v>
      </c>
      <c r="I26" s="63" t="s">
        <v>81</v>
      </c>
      <c r="J26" s="63" t="s">
        <v>82</v>
      </c>
      <c r="K26" s="63" t="s">
        <v>83</v>
      </c>
      <c r="L26" s="333"/>
      <c r="M26" s="350"/>
      <c r="N26" s="346"/>
      <c r="O26" s="340"/>
      <c r="P26" s="63" t="s">
        <v>84</v>
      </c>
      <c r="Q26" s="63" t="s">
        <v>85</v>
      </c>
      <c r="R26" s="63" t="s">
        <v>112</v>
      </c>
      <c r="S26" s="342"/>
      <c r="T26" s="100"/>
    </row>
    <row r="27" spans="1:20" s="34" customFormat="1" ht="154.35" customHeight="1">
      <c r="A27" s="34">
        <v>4</v>
      </c>
      <c r="B27" s="36" t="s">
        <v>372</v>
      </c>
      <c r="C27" s="36" t="s">
        <v>373</v>
      </c>
      <c r="D27" s="54" t="s">
        <v>374</v>
      </c>
      <c r="E27" s="36" t="s">
        <v>339</v>
      </c>
      <c r="F27" s="37" t="s">
        <v>375</v>
      </c>
      <c r="G27" s="37" t="s">
        <v>92</v>
      </c>
      <c r="H27" s="68" t="s">
        <v>171</v>
      </c>
      <c r="I27" s="68" t="s">
        <v>376</v>
      </c>
      <c r="J27" s="82" t="s">
        <v>342</v>
      </c>
      <c r="K27" s="68" t="s">
        <v>343</v>
      </c>
      <c r="L27" s="36" t="s">
        <v>344</v>
      </c>
      <c r="M27" s="43">
        <v>1</v>
      </c>
      <c r="N27" s="53" t="s">
        <v>377</v>
      </c>
      <c r="O27" s="53">
        <v>100</v>
      </c>
      <c r="P27" s="164">
        <v>6957000</v>
      </c>
      <c r="Q27" s="164">
        <v>542000</v>
      </c>
      <c r="R27" s="53"/>
      <c r="S27" s="103" t="s">
        <v>378</v>
      </c>
      <c r="T27" s="133" t="s">
        <v>379</v>
      </c>
    </row>
    <row r="28" spans="1:20" s="34" customFormat="1" ht="99.6" customHeight="1">
      <c r="A28" s="34">
        <v>5</v>
      </c>
      <c r="B28" s="36" t="s">
        <v>380</v>
      </c>
      <c r="C28" s="36" t="s">
        <v>381</v>
      </c>
      <c r="D28" s="54" t="s">
        <v>276</v>
      </c>
      <c r="E28" s="36" t="s">
        <v>382</v>
      </c>
      <c r="F28" s="37" t="s">
        <v>383</v>
      </c>
      <c r="G28" s="37" t="s">
        <v>92</v>
      </c>
      <c r="H28" s="68" t="s">
        <v>171</v>
      </c>
      <c r="I28" s="68" t="s">
        <v>384</v>
      </c>
      <c r="J28" s="68" t="s">
        <v>354</v>
      </c>
      <c r="K28" s="68" t="s">
        <v>355</v>
      </c>
      <c r="L28" s="36" t="s">
        <v>385</v>
      </c>
      <c r="M28" s="43">
        <v>1</v>
      </c>
      <c r="N28" s="53" t="s">
        <v>386</v>
      </c>
      <c r="O28" s="53">
        <v>55</v>
      </c>
      <c r="P28" s="164">
        <v>19133000</v>
      </c>
      <c r="Q28" s="164">
        <v>1084442</v>
      </c>
      <c r="R28" s="53"/>
      <c r="S28" s="103" t="s">
        <v>387</v>
      </c>
      <c r="T28" s="133" t="s">
        <v>388</v>
      </c>
    </row>
  </sheetData>
  <mergeCells count="34">
    <mergeCell ref="T11:T12"/>
    <mergeCell ref="N11:N12"/>
    <mergeCell ref="O11:O12"/>
    <mergeCell ref="M11:M12"/>
    <mergeCell ref="S11:S12"/>
    <mergeCell ref="B21:S21"/>
    <mergeCell ref="B4:S4"/>
    <mergeCell ref="B5:S5"/>
    <mergeCell ref="B6:S6"/>
    <mergeCell ref="B7:S7"/>
    <mergeCell ref="B8:S8"/>
    <mergeCell ref="B9:S9"/>
    <mergeCell ref="C11:C12"/>
    <mergeCell ref="B10:S10"/>
    <mergeCell ref="B11:B12"/>
    <mergeCell ref="D11:H11"/>
    <mergeCell ref="L11:L12"/>
    <mergeCell ref="B20:S20"/>
    <mergeCell ref="B2:S2"/>
    <mergeCell ref="B23:S23"/>
    <mergeCell ref="P11:R11"/>
    <mergeCell ref="B24:S24"/>
    <mergeCell ref="B25:B26"/>
    <mergeCell ref="D25:H25"/>
    <mergeCell ref="L25:L26"/>
    <mergeCell ref="S25:S26"/>
    <mergeCell ref="C25:C26"/>
    <mergeCell ref="N25:N26"/>
    <mergeCell ref="O25:O26"/>
    <mergeCell ref="P25:R25"/>
    <mergeCell ref="M25:M26"/>
    <mergeCell ref="B22:S22"/>
    <mergeCell ref="B18:S18"/>
    <mergeCell ref="B19:S19"/>
  </mergeCells>
  <hyperlinks>
    <hyperlink ref="T13" r:id="rId1" xr:uid="{772699CC-1011-4D9B-A179-E2160C213A92}"/>
    <hyperlink ref="T15" r:id="rId2" xr:uid="{E9CF2ACB-5841-4EBF-83D6-6885B98FA407}"/>
    <hyperlink ref="T27" r:id="rId3" xr:uid="{EDD5D15E-3DC1-4148-B9E2-D2A7E4BCD257}"/>
    <hyperlink ref="T28" r:id="rId4" xr:uid="{1C0E172D-2121-42ED-A4C3-A7148F599163}"/>
    <hyperlink ref="T14" r:id="rId5" xr:uid="{02A11EBA-EDBA-4F34-A04F-36CD4F1B1B3C}"/>
  </hyperlinks>
  <pageMargins left="0.7" right="0.7" top="0.75" bottom="0.75" header="0.3" footer="0.3"/>
  <pageSetup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A2:T26"/>
  <sheetViews>
    <sheetView showGridLines="0" zoomScale="120" zoomScaleNormal="120" workbookViewId="0">
      <selection activeCell="A26" sqref="A26"/>
    </sheetView>
  </sheetViews>
  <sheetFormatPr defaultColWidth="8.5703125" defaultRowHeight="15"/>
  <cols>
    <col min="1" max="1" width="3.140625" customWidth="1"/>
    <col min="2" max="2" width="31.140625" customWidth="1"/>
    <col min="3" max="3" width="63.42578125" customWidth="1"/>
    <col min="4" max="4" width="11.42578125" customWidth="1"/>
    <col min="5" max="5" width="22.42578125" customWidth="1"/>
    <col min="6" max="7" width="11.42578125" customWidth="1"/>
    <col min="8" max="8" width="15.85546875" customWidth="1"/>
    <col min="9" max="9" width="25.140625" customWidth="1"/>
    <col min="10" max="10" width="33" customWidth="1"/>
    <col min="11" max="11" width="32" customWidth="1"/>
    <col min="12" max="12" width="24" customWidth="1"/>
    <col min="13" max="13" width="5.140625" customWidth="1"/>
    <col min="14" max="14" width="20" customWidth="1"/>
    <col min="15" max="15" width="23.5703125" customWidth="1"/>
    <col min="16" max="16" width="19.140625" customWidth="1"/>
    <col min="17" max="17" width="17.5703125" customWidth="1"/>
    <col min="18" max="18" width="27.5703125" customWidth="1"/>
    <col min="19" max="19" width="14.5703125" customWidth="1"/>
    <col min="20" max="20" width="48.42578125" customWidth="1"/>
    <col min="21" max="247" width="11.42578125" customWidth="1"/>
  </cols>
  <sheetData>
    <row r="2" spans="1:20">
      <c r="B2" s="336" t="s">
        <v>389</v>
      </c>
      <c r="C2" s="336"/>
      <c r="D2" s="336"/>
      <c r="E2" s="336"/>
      <c r="F2" s="336"/>
      <c r="G2" s="336"/>
      <c r="H2" s="336"/>
      <c r="I2" s="336"/>
      <c r="J2" s="336"/>
      <c r="K2" s="336"/>
      <c r="L2" s="336"/>
      <c r="M2" s="336"/>
      <c r="N2" s="336"/>
      <c r="O2" s="336"/>
      <c r="P2" s="336"/>
      <c r="Q2" s="336"/>
      <c r="R2" s="336"/>
      <c r="S2" s="336"/>
      <c r="T2" s="61"/>
    </row>
    <row r="3" spans="1:20" ht="15.75" thickBot="1"/>
    <row r="4" spans="1:20" s="34" customFormat="1" ht="17.100000000000001" customHeight="1">
      <c r="B4" s="337" t="s">
        <v>390</v>
      </c>
      <c r="C4" s="338"/>
      <c r="D4" s="338"/>
      <c r="E4" s="338"/>
      <c r="F4" s="338"/>
      <c r="G4" s="338"/>
      <c r="H4" s="338"/>
      <c r="I4" s="338"/>
      <c r="J4" s="338"/>
      <c r="K4" s="338"/>
      <c r="L4" s="338"/>
      <c r="M4" s="338"/>
      <c r="N4" s="338"/>
      <c r="O4" s="338"/>
      <c r="P4" s="338"/>
      <c r="Q4" s="338"/>
      <c r="R4" s="338"/>
      <c r="S4" s="339"/>
      <c r="T4" s="62"/>
    </row>
    <row r="5" spans="1:20" s="34" customFormat="1" ht="14.25">
      <c r="B5" s="316" t="s">
        <v>7</v>
      </c>
      <c r="C5" s="317"/>
      <c r="D5" s="317"/>
      <c r="E5" s="317"/>
      <c r="F5" s="317"/>
      <c r="G5" s="317"/>
      <c r="H5" s="317"/>
      <c r="I5" s="317"/>
      <c r="J5" s="317"/>
      <c r="K5" s="317"/>
      <c r="L5" s="317"/>
      <c r="M5" s="317"/>
      <c r="N5" s="317"/>
      <c r="O5" s="317"/>
      <c r="P5" s="317"/>
      <c r="Q5" s="317"/>
      <c r="R5" s="317"/>
      <c r="S5" s="318"/>
      <c r="T5" s="58"/>
    </row>
    <row r="6" spans="1:20" s="34" customFormat="1" ht="14.25">
      <c r="B6" s="313" t="s">
        <v>391</v>
      </c>
      <c r="C6" s="314"/>
      <c r="D6" s="314"/>
      <c r="E6" s="314"/>
      <c r="F6" s="314"/>
      <c r="G6" s="314"/>
      <c r="H6" s="314"/>
      <c r="I6" s="314"/>
      <c r="J6" s="314"/>
      <c r="K6" s="314"/>
      <c r="L6" s="314"/>
      <c r="M6" s="314"/>
      <c r="N6" s="314"/>
      <c r="O6" s="314"/>
      <c r="P6" s="314"/>
      <c r="Q6" s="314"/>
      <c r="R6" s="314"/>
      <c r="S6" s="315"/>
      <c r="T6" s="59"/>
    </row>
    <row r="7" spans="1:20" s="34" customFormat="1" ht="14.25">
      <c r="B7" s="316" t="s">
        <v>9</v>
      </c>
      <c r="C7" s="317"/>
      <c r="D7" s="317"/>
      <c r="E7" s="317"/>
      <c r="F7" s="317"/>
      <c r="G7" s="317"/>
      <c r="H7" s="317"/>
      <c r="I7" s="317"/>
      <c r="J7" s="317"/>
      <c r="K7" s="317"/>
      <c r="L7" s="317"/>
      <c r="M7" s="317"/>
      <c r="N7" s="317"/>
      <c r="O7" s="317"/>
      <c r="P7" s="317"/>
      <c r="Q7" s="317"/>
      <c r="R7" s="317"/>
      <c r="S7" s="318"/>
      <c r="T7" s="58"/>
    </row>
    <row r="8" spans="1:20" s="34" customFormat="1" ht="14.25">
      <c r="B8" s="313" t="s">
        <v>392</v>
      </c>
      <c r="C8" s="314"/>
      <c r="D8" s="314"/>
      <c r="E8" s="314"/>
      <c r="F8" s="314"/>
      <c r="G8" s="314"/>
      <c r="H8" s="314"/>
      <c r="I8" s="314"/>
      <c r="J8" s="314"/>
      <c r="K8" s="314"/>
      <c r="L8" s="314"/>
      <c r="M8" s="314"/>
      <c r="N8" s="314"/>
      <c r="O8" s="314"/>
      <c r="P8" s="314"/>
      <c r="Q8" s="314"/>
      <c r="R8" s="314"/>
      <c r="S8" s="315"/>
      <c r="T8" s="59"/>
    </row>
    <row r="9" spans="1:20" s="34" customFormat="1" ht="14.25">
      <c r="B9" s="316" t="s">
        <v>65</v>
      </c>
      <c r="C9" s="317"/>
      <c r="D9" s="317"/>
      <c r="E9" s="317"/>
      <c r="F9" s="317"/>
      <c r="G9" s="317"/>
      <c r="H9" s="317"/>
      <c r="I9" s="317"/>
      <c r="J9" s="317"/>
      <c r="K9" s="317"/>
      <c r="L9" s="317"/>
      <c r="M9" s="317"/>
      <c r="N9" s="317"/>
      <c r="O9" s="317"/>
      <c r="P9" s="317"/>
      <c r="Q9" s="317"/>
      <c r="R9" s="317"/>
      <c r="S9" s="318"/>
      <c r="T9" s="58"/>
    </row>
    <row r="10" spans="1:20" s="34" customFormat="1" ht="51.75" customHeight="1" thickBot="1">
      <c r="B10" s="324" t="s">
        <v>393</v>
      </c>
      <c r="C10" s="325"/>
      <c r="D10" s="325"/>
      <c r="E10" s="325"/>
      <c r="F10" s="325"/>
      <c r="G10" s="325"/>
      <c r="H10" s="325"/>
      <c r="I10" s="325"/>
      <c r="J10" s="325"/>
      <c r="K10" s="325"/>
      <c r="L10" s="325"/>
      <c r="M10" s="325"/>
      <c r="N10" s="325"/>
      <c r="O10" s="325"/>
      <c r="P10" s="325"/>
      <c r="Q10" s="325"/>
      <c r="R10" s="325"/>
      <c r="S10" s="326"/>
      <c r="T10" s="60"/>
    </row>
    <row r="11" spans="1:20" s="2" customFormat="1" ht="17.45" customHeight="1">
      <c r="B11" s="327" t="s">
        <v>13</v>
      </c>
      <c r="C11" s="334" t="s">
        <v>67</v>
      </c>
      <c r="D11" s="329" t="s">
        <v>68</v>
      </c>
      <c r="E11" s="330"/>
      <c r="F11" s="330"/>
      <c r="G11" s="330"/>
      <c r="H11" s="331"/>
      <c r="I11" s="312" t="s">
        <v>81</v>
      </c>
      <c r="J11" s="312" t="s">
        <v>82</v>
      </c>
      <c r="K11" s="312" t="s">
        <v>83</v>
      </c>
      <c r="L11" s="347" t="s">
        <v>69</v>
      </c>
      <c r="M11" s="349" t="s">
        <v>70</v>
      </c>
      <c r="N11" s="345" t="s">
        <v>71</v>
      </c>
      <c r="O11" s="312" t="s">
        <v>72</v>
      </c>
      <c r="P11" s="351" t="s">
        <v>73</v>
      </c>
      <c r="Q11" s="351"/>
      <c r="R11" s="347"/>
      <c r="S11" s="341" t="s">
        <v>74</v>
      </c>
      <c r="T11" s="354" t="s">
        <v>75</v>
      </c>
    </row>
    <row r="12" spans="1:20" s="2" customFormat="1" ht="62.1" customHeight="1">
      <c r="B12" s="328"/>
      <c r="C12" s="335"/>
      <c r="D12" s="70" t="s">
        <v>76</v>
      </c>
      <c r="E12" s="71" t="s">
        <v>77</v>
      </c>
      <c r="F12" s="71" t="s">
        <v>78</v>
      </c>
      <c r="G12" s="71" t="s">
        <v>79</v>
      </c>
      <c r="H12" s="67" t="s">
        <v>80</v>
      </c>
      <c r="I12" s="312"/>
      <c r="J12" s="312"/>
      <c r="K12" s="312"/>
      <c r="L12" s="348"/>
      <c r="M12" s="350"/>
      <c r="N12" s="346"/>
      <c r="O12" s="340"/>
      <c r="P12" s="63" t="s">
        <v>84</v>
      </c>
      <c r="Q12" s="63" t="s">
        <v>85</v>
      </c>
      <c r="R12" s="63" t="s">
        <v>195</v>
      </c>
      <c r="S12" s="342"/>
      <c r="T12" s="354"/>
    </row>
    <row r="13" spans="1:20" s="34" customFormat="1" ht="138" customHeight="1">
      <c r="A13" s="34">
        <v>1</v>
      </c>
      <c r="B13" s="36" t="s">
        <v>394</v>
      </c>
      <c r="C13" s="36" t="s">
        <v>395</v>
      </c>
      <c r="D13" s="54" t="s">
        <v>396</v>
      </c>
      <c r="E13" s="36" t="s">
        <v>397</v>
      </c>
      <c r="F13" s="37" t="s">
        <v>398</v>
      </c>
      <c r="G13" s="37" t="s">
        <v>92</v>
      </c>
      <c r="H13" s="68" t="s">
        <v>399</v>
      </c>
      <c r="I13" s="37" t="s">
        <v>400</v>
      </c>
      <c r="J13" s="68" t="s">
        <v>401</v>
      </c>
      <c r="K13" s="68" t="s">
        <v>402</v>
      </c>
      <c r="L13" s="36" t="s">
        <v>403</v>
      </c>
      <c r="M13" s="43">
        <v>2</v>
      </c>
      <c r="N13" s="53" t="s">
        <v>396</v>
      </c>
      <c r="O13" s="53">
        <v>50</v>
      </c>
      <c r="P13" s="164">
        <v>2105000</v>
      </c>
      <c r="Q13" s="166">
        <v>3680929.02</v>
      </c>
      <c r="R13" s="53"/>
      <c r="S13" s="103" t="s">
        <v>404</v>
      </c>
      <c r="T13" s="133" t="s">
        <v>405</v>
      </c>
    </row>
    <row r="14" spans="1:20" s="34" customFormat="1" ht="125.25" customHeight="1">
      <c r="A14" s="34">
        <v>2</v>
      </c>
      <c r="B14" s="36" t="s">
        <v>406</v>
      </c>
      <c r="C14" s="36" t="s">
        <v>407</v>
      </c>
      <c r="D14" s="54" t="s">
        <v>408</v>
      </c>
      <c r="E14" s="36" t="s">
        <v>409</v>
      </c>
      <c r="F14" s="37" t="s">
        <v>410</v>
      </c>
      <c r="G14" s="37" t="s">
        <v>92</v>
      </c>
      <c r="H14" s="68" t="s">
        <v>399</v>
      </c>
      <c r="I14" s="37" t="s">
        <v>411</v>
      </c>
      <c r="J14" s="68" t="s">
        <v>412</v>
      </c>
      <c r="K14" s="68" t="s">
        <v>413</v>
      </c>
      <c r="L14" s="36" t="s">
        <v>414</v>
      </c>
      <c r="M14" s="43">
        <v>2</v>
      </c>
      <c r="N14" s="53" t="s">
        <v>415</v>
      </c>
      <c r="O14" s="53">
        <v>35</v>
      </c>
      <c r="P14" s="165">
        <v>58849000</v>
      </c>
      <c r="Q14" s="166">
        <v>8023251.8399999999</v>
      </c>
      <c r="R14" s="53" t="s">
        <v>416</v>
      </c>
      <c r="S14" s="103" t="s">
        <v>417</v>
      </c>
      <c r="T14" s="133" t="s">
        <v>418</v>
      </c>
    </row>
    <row r="16" spans="1:20" ht="15.75" thickBot="1"/>
    <row r="17" spans="1:20" s="34" customFormat="1" ht="17.45" customHeight="1">
      <c r="B17" s="337" t="s">
        <v>419</v>
      </c>
      <c r="C17" s="338"/>
      <c r="D17" s="338"/>
      <c r="E17" s="338"/>
      <c r="F17" s="338"/>
      <c r="G17" s="338"/>
      <c r="H17" s="338"/>
      <c r="I17" s="338"/>
      <c r="J17" s="338"/>
      <c r="K17" s="338"/>
      <c r="L17" s="338"/>
      <c r="M17" s="338"/>
      <c r="N17" s="338"/>
      <c r="O17" s="338"/>
      <c r="P17" s="338"/>
      <c r="Q17" s="338"/>
      <c r="R17" s="338"/>
      <c r="S17" s="339"/>
      <c r="T17" s="62"/>
    </row>
    <row r="18" spans="1:20" s="34" customFormat="1" ht="14.25">
      <c r="B18" s="316" t="s">
        <v>7</v>
      </c>
      <c r="C18" s="317"/>
      <c r="D18" s="317"/>
      <c r="E18" s="317"/>
      <c r="F18" s="317"/>
      <c r="G18" s="317"/>
      <c r="H18" s="317"/>
      <c r="I18" s="317"/>
      <c r="J18" s="317"/>
      <c r="K18" s="317"/>
      <c r="L18" s="317"/>
      <c r="M18" s="317"/>
      <c r="N18" s="317"/>
      <c r="O18" s="317"/>
      <c r="P18" s="317"/>
      <c r="Q18" s="317"/>
      <c r="R18" s="317"/>
      <c r="S18" s="318"/>
      <c r="T18" s="58"/>
    </row>
    <row r="19" spans="1:20" s="34" customFormat="1" ht="14.25">
      <c r="B19" s="313" t="s">
        <v>420</v>
      </c>
      <c r="C19" s="314"/>
      <c r="D19" s="314"/>
      <c r="E19" s="314"/>
      <c r="F19" s="314"/>
      <c r="G19" s="314"/>
      <c r="H19" s="314"/>
      <c r="I19" s="314"/>
      <c r="J19" s="314"/>
      <c r="K19" s="314"/>
      <c r="L19" s="314"/>
      <c r="M19" s="314"/>
      <c r="N19" s="314"/>
      <c r="O19" s="314"/>
      <c r="P19" s="314"/>
      <c r="Q19" s="314"/>
      <c r="R19" s="314"/>
      <c r="S19" s="315"/>
      <c r="T19" s="59"/>
    </row>
    <row r="20" spans="1:20" s="34" customFormat="1" ht="14.25">
      <c r="B20" s="316" t="s">
        <v>9</v>
      </c>
      <c r="C20" s="317"/>
      <c r="D20" s="317"/>
      <c r="E20" s="317"/>
      <c r="F20" s="317"/>
      <c r="G20" s="317"/>
      <c r="H20" s="317"/>
      <c r="I20" s="317"/>
      <c r="J20" s="317"/>
      <c r="K20" s="317"/>
      <c r="L20" s="317"/>
      <c r="M20" s="317"/>
      <c r="N20" s="317"/>
      <c r="O20" s="317"/>
      <c r="P20" s="317"/>
      <c r="Q20" s="317"/>
      <c r="R20" s="317"/>
      <c r="S20" s="318"/>
      <c r="T20" s="58"/>
    </row>
    <row r="21" spans="1:20" s="34" customFormat="1" ht="14.25">
      <c r="B21" s="313" t="s">
        <v>421</v>
      </c>
      <c r="C21" s="314"/>
      <c r="D21" s="314"/>
      <c r="E21" s="314"/>
      <c r="F21" s="314"/>
      <c r="G21" s="314"/>
      <c r="H21" s="314"/>
      <c r="I21" s="314"/>
      <c r="J21" s="314"/>
      <c r="K21" s="314"/>
      <c r="L21" s="314"/>
      <c r="M21" s="314"/>
      <c r="N21" s="314"/>
      <c r="O21" s="314"/>
      <c r="P21" s="314"/>
      <c r="Q21" s="314"/>
      <c r="R21" s="314"/>
      <c r="S21" s="315"/>
      <c r="T21" s="59"/>
    </row>
    <row r="22" spans="1:20" s="34" customFormat="1" ht="14.25">
      <c r="B22" s="316" t="s">
        <v>65</v>
      </c>
      <c r="C22" s="317"/>
      <c r="D22" s="317"/>
      <c r="E22" s="317"/>
      <c r="F22" s="317"/>
      <c r="G22" s="317"/>
      <c r="H22" s="317"/>
      <c r="I22" s="317"/>
      <c r="J22" s="317"/>
      <c r="K22" s="317"/>
      <c r="L22" s="317"/>
      <c r="M22" s="317"/>
      <c r="N22" s="317"/>
      <c r="O22" s="317"/>
      <c r="P22" s="317"/>
      <c r="Q22" s="317"/>
      <c r="R22" s="317"/>
      <c r="S22" s="318"/>
      <c r="T22" s="58"/>
    </row>
    <row r="23" spans="1:20" s="34" customFormat="1" ht="16.5" customHeight="1" thickBot="1">
      <c r="B23" s="324" t="s">
        <v>422</v>
      </c>
      <c r="C23" s="325"/>
      <c r="D23" s="325"/>
      <c r="E23" s="325"/>
      <c r="F23" s="325"/>
      <c r="G23" s="325"/>
      <c r="H23" s="325"/>
      <c r="I23" s="325"/>
      <c r="J23" s="325"/>
      <c r="K23" s="325"/>
      <c r="L23" s="325"/>
      <c r="M23" s="325"/>
      <c r="N23" s="325"/>
      <c r="O23" s="325"/>
      <c r="P23" s="325"/>
      <c r="Q23" s="325"/>
      <c r="R23" s="325"/>
      <c r="S23" s="326"/>
      <c r="T23" s="60"/>
    </row>
    <row r="24" spans="1:20" s="2" customFormat="1" ht="12" customHeight="1">
      <c r="A24" s="2" t="s">
        <v>423</v>
      </c>
      <c r="B24" s="327" t="s">
        <v>13</v>
      </c>
      <c r="C24" s="334" t="s">
        <v>67</v>
      </c>
      <c r="D24" s="329" t="s">
        <v>68</v>
      </c>
      <c r="E24" s="330"/>
      <c r="F24" s="330"/>
      <c r="G24" s="330"/>
      <c r="H24" s="331"/>
      <c r="I24" s="312" t="s">
        <v>81</v>
      </c>
      <c r="J24" s="312" t="s">
        <v>82</v>
      </c>
      <c r="K24" s="312" t="s">
        <v>83</v>
      </c>
      <c r="L24" s="312" t="s">
        <v>69</v>
      </c>
      <c r="M24" s="382" t="s">
        <v>70</v>
      </c>
      <c r="N24" s="345" t="s">
        <v>71</v>
      </c>
      <c r="O24" s="312" t="s">
        <v>72</v>
      </c>
      <c r="P24" s="351" t="s">
        <v>73</v>
      </c>
      <c r="Q24" s="351"/>
      <c r="R24" s="347"/>
      <c r="S24" s="341" t="s">
        <v>74</v>
      </c>
      <c r="T24" s="354" t="s">
        <v>75</v>
      </c>
    </row>
    <row r="25" spans="1:20" s="2" customFormat="1" ht="63" customHeight="1">
      <c r="B25" s="328"/>
      <c r="C25" s="335"/>
      <c r="D25" s="70" t="s">
        <v>76</v>
      </c>
      <c r="E25" s="71" t="s">
        <v>77</v>
      </c>
      <c r="F25" s="71" t="s">
        <v>78</v>
      </c>
      <c r="G25" s="71" t="s">
        <v>79</v>
      </c>
      <c r="H25" s="67" t="s">
        <v>80</v>
      </c>
      <c r="I25" s="312"/>
      <c r="J25" s="312"/>
      <c r="K25" s="312"/>
      <c r="L25" s="312"/>
      <c r="M25" s="383"/>
      <c r="N25" s="346"/>
      <c r="O25" s="340"/>
      <c r="P25" s="63" t="s">
        <v>84</v>
      </c>
      <c r="Q25" s="63" t="s">
        <v>85</v>
      </c>
      <c r="R25" s="63" t="s">
        <v>112</v>
      </c>
      <c r="S25" s="342"/>
      <c r="T25" s="354"/>
    </row>
    <row r="26" spans="1:20" s="34" customFormat="1" ht="408" customHeight="1">
      <c r="A26" s="34">
        <v>3</v>
      </c>
      <c r="B26" s="36" t="s">
        <v>424</v>
      </c>
      <c r="C26" s="68" t="s">
        <v>425</v>
      </c>
      <c r="D26" s="54" t="s">
        <v>396</v>
      </c>
      <c r="E26" s="36" t="s">
        <v>426</v>
      </c>
      <c r="F26" s="37" t="s">
        <v>91</v>
      </c>
      <c r="G26" s="37" t="s">
        <v>92</v>
      </c>
      <c r="H26" s="68" t="s">
        <v>171</v>
      </c>
      <c r="I26" s="37" t="s">
        <v>427</v>
      </c>
      <c r="J26" s="68" t="s">
        <v>428</v>
      </c>
      <c r="K26" s="68" t="s">
        <v>429</v>
      </c>
      <c r="L26" s="36" t="s">
        <v>430</v>
      </c>
      <c r="M26" s="43">
        <v>1</v>
      </c>
      <c r="N26" s="53" t="s">
        <v>431</v>
      </c>
      <c r="O26" s="53">
        <v>100</v>
      </c>
      <c r="P26" s="164">
        <v>19293000</v>
      </c>
      <c r="Q26" s="164">
        <v>7122731.1699999999</v>
      </c>
      <c r="R26" s="53" t="s">
        <v>432</v>
      </c>
      <c r="S26" s="181" t="s">
        <v>433</v>
      </c>
      <c r="T26" s="133" t="s">
        <v>434</v>
      </c>
    </row>
  </sheetData>
  <mergeCells count="41">
    <mergeCell ref="T24:T25"/>
    <mergeCell ref="N11:N12"/>
    <mergeCell ref="O11:O12"/>
    <mergeCell ref="N24:N25"/>
    <mergeCell ref="O24:O25"/>
    <mergeCell ref="S24:S25"/>
    <mergeCell ref="B23:S23"/>
    <mergeCell ref="B22:S22"/>
    <mergeCell ref="J11:J12"/>
    <mergeCell ref="I11:I12"/>
    <mergeCell ref="B20:S20"/>
    <mergeCell ref="C11:C12"/>
    <mergeCell ref="S11:S12"/>
    <mergeCell ref="P11:R11"/>
    <mergeCell ref="M24:M25"/>
    <mergeCell ref="T11:T12"/>
    <mergeCell ref="P24:R24"/>
    <mergeCell ref="K11:K12"/>
    <mergeCell ref="B21:S21"/>
    <mergeCell ref="C24:C25"/>
    <mergeCell ref="I24:I25"/>
    <mergeCell ref="J24:J25"/>
    <mergeCell ref="B24:B25"/>
    <mergeCell ref="D24:H24"/>
    <mergeCell ref="L24:L25"/>
    <mergeCell ref="K24:K25"/>
    <mergeCell ref="B2:S2"/>
    <mergeCell ref="B17:S17"/>
    <mergeCell ref="B18:S18"/>
    <mergeCell ref="B19:S19"/>
    <mergeCell ref="B4:S4"/>
    <mergeCell ref="B5:S5"/>
    <mergeCell ref="B6:S6"/>
    <mergeCell ref="B7:S7"/>
    <mergeCell ref="B9:S9"/>
    <mergeCell ref="B8:S8"/>
    <mergeCell ref="M11:M12"/>
    <mergeCell ref="B10:S10"/>
    <mergeCell ref="B11:B12"/>
    <mergeCell ref="D11:H11"/>
    <mergeCell ref="L11:L12"/>
  </mergeCells>
  <hyperlinks>
    <hyperlink ref="T13" r:id="rId1" xr:uid="{3F09A63F-8F65-4A7B-88DC-2723A1085DE4}"/>
    <hyperlink ref="T14" r:id="rId2" xr:uid="{BF72E804-9DF3-486A-B856-9B5FA87CE972}"/>
    <hyperlink ref="T26" r:id="rId3" xr:uid="{20EC9EC1-8EA2-4FBA-B093-89B05A68072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2:T28"/>
  <sheetViews>
    <sheetView showGridLines="0" zoomScale="120" zoomScaleNormal="120" workbookViewId="0">
      <selection activeCell="A27" sqref="A27"/>
    </sheetView>
  </sheetViews>
  <sheetFormatPr defaultColWidth="8.5703125" defaultRowHeight="15"/>
  <cols>
    <col min="1" max="1" width="3.140625" customWidth="1"/>
    <col min="2" max="2" width="29.5703125" customWidth="1"/>
    <col min="3" max="3" width="62.85546875" customWidth="1"/>
    <col min="4" max="4" width="11.42578125" customWidth="1"/>
    <col min="5" max="5" width="24" customWidth="1"/>
    <col min="6" max="7" width="11.42578125" customWidth="1"/>
    <col min="8" max="8" width="13" customWidth="1"/>
    <col min="9" max="9" width="22.5703125" customWidth="1"/>
    <col min="10" max="10" width="25" customWidth="1"/>
    <col min="11" max="11" width="23.140625" customWidth="1"/>
    <col min="12" max="12" width="24" customWidth="1"/>
    <col min="13" max="13" width="5.140625" customWidth="1"/>
    <col min="14" max="15" width="24.5703125" customWidth="1"/>
    <col min="16" max="16" width="22.42578125" customWidth="1"/>
    <col min="17" max="17" width="22.140625" customWidth="1"/>
    <col min="18" max="18" width="25.42578125" customWidth="1"/>
    <col min="19" max="19" width="17.7109375" customWidth="1"/>
    <col min="20" max="20" width="45.5703125" customWidth="1"/>
    <col min="21" max="247" width="11.42578125" customWidth="1"/>
  </cols>
  <sheetData>
    <row r="2" spans="1:20">
      <c r="B2" s="336" t="s">
        <v>435</v>
      </c>
      <c r="C2" s="336"/>
      <c r="D2" s="336"/>
      <c r="E2" s="336"/>
      <c r="F2" s="336"/>
      <c r="G2" s="336"/>
      <c r="H2" s="336"/>
      <c r="I2" s="336"/>
      <c r="J2" s="336"/>
      <c r="K2" s="336"/>
      <c r="L2" s="336"/>
      <c r="M2" s="336"/>
      <c r="N2" s="336"/>
      <c r="O2" s="336"/>
      <c r="P2" s="336"/>
      <c r="Q2" s="336"/>
      <c r="R2" s="336"/>
      <c r="S2" s="336"/>
      <c r="T2" s="61"/>
    </row>
    <row r="3" spans="1:20" ht="15.75" thickBot="1"/>
    <row r="4" spans="1:20" s="34" customFormat="1" ht="16.350000000000001" customHeight="1">
      <c r="B4" s="337" t="s">
        <v>436</v>
      </c>
      <c r="C4" s="338"/>
      <c r="D4" s="338"/>
      <c r="E4" s="338"/>
      <c r="F4" s="338"/>
      <c r="G4" s="338"/>
      <c r="H4" s="338"/>
      <c r="I4" s="338"/>
      <c r="J4" s="338"/>
      <c r="K4" s="338"/>
      <c r="L4" s="338"/>
      <c r="M4" s="338"/>
      <c r="N4" s="338"/>
      <c r="O4" s="338"/>
      <c r="P4" s="338"/>
      <c r="Q4" s="338"/>
      <c r="R4" s="338"/>
      <c r="S4" s="339"/>
      <c r="T4" s="62"/>
    </row>
    <row r="5" spans="1:20" s="34" customFormat="1" ht="14.25">
      <c r="B5" s="316" t="s">
        <v>7</v>
      </c>
      <c r="C5" s="317"/>
      <c r="D5" s="317"/>
      <c r="E5" s="317"/>
      <c r="F5" s="317"/>
      <c r="G5" s="317"/>
      <c r="H5" s="317"/>
      <c r="I5" s="317"/>
      <c r="J5" s="317"/>
      <c r="K5" s="317"/>
      <c r="L5" s="317"/>
      <c r="M5" s="317"/>
      <c r="N5" s="317"/>
      <c r="O5" s="317"/>
      <c r="P5" s="317"/>
      <c r="Q5" s="317"/>
      <c r="R5" s="317"/>
      <c r="S5" s="318"/>
      <c r="T5" s="58"/>
    </row>
    <row r="6" spans="1:20" s="34" customFormat="1" ht="14.25">
      <c r="B6" s="313" t="s">
        <v>437</v>
      </c>
      <c r="C6" s="314"/>
      <c r="D6" s="314"/>
      <c r="E6" s="314"/>
      <c r="F6" s="314"/>
      <c r="G6" s="314"/>
      <c r="H6" s="314"/>
      <c r="I6" s="314"/>
      <c r="J6" s="314"/>
      <c r="K6" s="314"/>
      <c r="L6" s="314"/>
      <c r="M6" s="314"/>
      <c r="N6" s="314"/>
      <c r="O6" s="314"/>
      <c r="P6" s="314"/>
      <c r="Q6" s="314"/>
      <c r="R6" s="314"/>
      <c r="S6" s="315"/>
      <c r="T6" s="59"/>
    </row>
    <row r="7" spans="1:20" s="34" customFormat="1" ht="14.25">
      <c r="B7" s="316" t="s">
        <v>9</v>
      </c>
      <c r="C7" s="317"/>
      <c r="D7" s="317"/>
      <c r="E7" s="317"/>
      <c r="F7" s="317"/>
      <c r="G7" s="317"/>
      <c r="H7" s="317"/>
      <c r="I7" s="317"/>
      <c r="J7" s="317"/>
      <c r="K7" s="317"/>
      <c r="L7" s="317"/>
      <c r="M7" s="317"/>
      <c r="N7" s="317"/>
      <c r="O7" s="317"/>
      <c r="P7" s="317"/>
      <c r="Q7" s="317"/>
      <c r="R7" s="317"/>
      <c r="S7" s="318"/>
      <c r="T7" s="58"/>
    </row>
    <row r="8" spans="1:20" s="34" customFormat="1" ht="14.25">
      <c r="B8" s="313" t="s">
        <v>438</v>
      </c>
      <c r="C8" s="314"/>
      <c r="D8" s="314"/>
      <c r="E8" s="314"/>
      <c r="F8" s="314"/>
      <c r="G8" s="314"/>
      <c r="H8" s="314"/>
      <c r="I8" s="314"/>
      <c r="J8" s="314"/>
      <c r="K8" s="314"/>
      <c r="L8" s="314"/>
      <c r="M8" s="314"/>
      <c r="N8" s="314"/>
      <c r="O8" s="314"/>
      <c r="P8" s="314"/>
      <c r="Q8" s="314"/>
      <c r="R8" s="314"/>
      <c r="S8" s="315"/>
      <c r="T8" s="59"/>
    </row>
    <row r="9" spans="1:20" s="34" customFormat="1" ht="14.25">
      <c r="B9" s="316" t="s">
        <v>65</v>
      </c>
      <c r="C9" s="317"/>
      <c r="D9" s="317"/>
      <c r="E9" s="317"/>
      <c r="F9" s="317"/>
      <c r="G9" s="317"/>
      <c r="H9" s="317"/>
      <c r="I9" s="317"/>
      <c r="J9" s="317"/>
      <c r="K9" s="317"/>
      <c r="L9" s="317"/>
      <c r="M9" s="317"/>
      <c r="N9" s="317"/>
      <c r="O9" s="317"/>
      <c r="P9" s="317"/>
      <c r="Q9" s="317"/>
      <c r="R9" s="317"/>
      <c r="S9" s="318"/>
      <c r="T9" s="58"/>
    </row>
    <row r="10" spans="1:20" s="34" customFormat="1" ht="27" customHeight="1" thickBot="1">
      <c r="B10" s="324" t="s">
        <v>439</v>
      </c>
      <c r="C10" s="325"/>
      <c r="D10" s="325"/>
      <c r="E10" s="325"/>
      <c r="F10" s="325"/>
      <c r="G10" s="325"/>
      <c r="H10" s="325"/>
      <c r="I10" s="325"/>
      <c r="J10" s="325"/>
      <c r="K10" s="325"/>
      <c r="L10" s="325"/>
      <c r="M10" s="325"/>
      <c r="N10" s="325"/>
      <c r="O10" s="325"/>
      <c r="P10" s="325"/>
      <c r="Q10" s="325"/>
      <c r="R10" s="325"/>
      <c r="S10" s="326"/>
      <c r="T10" s="60"/>
    </row>
    <row r="11" spans="1:20" s="2" customFormat="1" ht="15.6" customHeight="1">
      <c r="B11" s="327" t="s">
        <v>13</v>
      </c>
      <c r="C11" s="334" t="s">
        <v>67</v>
      </c>
      <c r="D11" s="329" t="s">
        <v>68</v>
      </c>
      <c r="E11" s="330"/>
      <c r="F11" s="330"/>
      <c r="G11" s="330"/>
      <c r="H11" s="331"/>
      <c r="I11" s="57"/>
      <c r="J11" s="57"/>
      <c r="K11" s="57"/>
      <c r="L11" s="332" t="s">
        <v>69</v>
      </c>
      <c r="M11" s="349" t="s">
        <v>70</v>
      </c>
      <c r="N11" s="345" t="s">
        <v>71</v>
      </c>
      <c r="O11" s="312" t="s">
        <v>72</v>
      </c>
      <c r="P11" s="351" t="s">
        <v>73</v>
      </c>
      <c r="Q11" s="351"/>
      <c r="R11" s="351"/>
      <c r="S11" s="312" t="s">
        <v>74</v>
      </c>
      <c r="T11" s="354" t="s">
        <v>75</v>
      </c>
    </row>
    <row r="12" spans="1:20" s="2" customFormat="1" ht="54.6" customHeight="1">
      <c r="B12" s="328"/>
      <c r="C12" s="335"/>
      <c r="D12" s="70" t="s">
        <v>76</v>
      </c>
      <c r="E12" s="71" t="s">
        <v>77</v>
      </c>
      <c r="F12" s="71" t="s">
        <v>78</v>
      </c>
      <c r="G12" s="71" t="s">
        <v>79</v>
      </c>
      <c r="H12" s="67" t="s">
        <v>80</v>
      </c>
      <c r="I12" s="63" t="s">
        <v>81</v>
      </c>
      <c r="J12" s="63" t="s">
        <v>82</v>
      </c>
      <c r="K12" s="63" t="s">
        <v>83</v>
      </c>
      <c r="L12" s="348"/>
      <c r="M12" s="355"/>
      <c r="N12" s="346"/>
      <c r="O12" s="340"/>
      <c r="P12" s="63" t="s">
        <v>84</v>
      </c>
      <c r="Q12" s="63" t="s">
        <v>85</v>
      </c>
      <c r="R12" s="63" t="s">
        <v>195</v>
      </c>
      <c r="S12" s="340"/>
      <c r="T12" s="354"/>
    </row>
    <row r="13" spans="1:20" s="34" customFormat="1" ht="206.25" customHeight="1">
      <c r="A13" s="34">
        <v>1</v>
      </c>
      <c r="B13" s="36" t="s">
        <v>440</v>
      </c>
      <c r="C13" s="36" t="s">
        <v>441</v>
      </c>
      <c r="D13" s="54" t="s">
        <v>442</v>
      </c>
      <c r="E13" s="36" t="s">
        <v>443</v>
      </c>
      <c r="F13" s="37" t="s">
        <v>444</v>
      </c>
      <c r="G13" s="37" t="s">
        <v>92</v>
      </c>
      <c r="H13" s="68" t="s">
        <v>445</v>
      </c>
      <c r="I13" s="68" t="s">
        <v>446</v>
      </c>
      <c r="J13" s="99" t="s">
        <v>104</v>
      </c>
      <c r="K13" s="99" t="s">
        <v>222</v>
      </c>
      <c r="L13" s="36" t="s">
        <v>447</v>
      </c>
      <c r="M13" s="43">
        <v>1</v>
      </c>
      <c r="N13" s="78" t="s">
        <v>448</v>
      </c>
      <c r="O13" s="53">
        <v>0</v>
      </c>
      <c r="P13" s="139">
        <v>74820000</v>
      </c>
      <c r="Q13" s="139">
        <v>3650942</v>
      </c>
      <c r="R13" s="53"/>
      <c r="S13" s="103" t="s">
        <v>449</v>
      </c>
      <c r="T13" s="133" t="s">
        <v>450</v>
      </c>
    </row>
    <row r="14" spans="1:20" s="34" customFormat="1" ht="110.1" customHeight="1">
      <c r="A14" s="34">
        <v>2</v>
      </c>
      <c r="B14" s="36" t="s">
        <v>451</v>
      </c>
      <c r="C14" s="36" t="s">
        <v>452</v>
      </c>
      <c r="D14" s="54" t="s">
        <v>453</v>
      </c>
      <c r="E14" s="104" t="s">
        <v>454</v>
      </c>
      <c r="F14" s="37" t="s">
        <v>455</v>
      </c>
      <c r="G14" s="37" t="s">
        <v>92</v>
      </c>
      <c r="H14" s="68" t="s">
        <v>445</v>
      </c>
      <c r="I14" s="68" t="s">
        <v>456</v>
      </c>
      <c r="J14" s="99" t="s">
        <v>222</v>
      </c>
      <c r="K14" s="99" t="s">
        <v>222</v>
      </c>
      <c r="L14" s="36" t="s">
        <v>457</v>
      </c>
      <c r="M14" s="43">
        <v>1</v>
      </c>
      <c r="N14" s="78" t="s">
        <v>458</v>
      </c>
      <c r="O14" s="53">
        <v>100</v>
      </c>
      <c r="P14" s="53" t="s">
        <v>459</v>
      </c>
      <c r="Q14" s="139">
        <v>25321000</v>
      </c>
      <c r="R14" s="53"/>
      <c r="S14" s="103" t="s">
        <v>460</v>
      </c>
      <c r="T14" s="133" t="s">
        <v>461</v>
      </c>
    </row>
    <row r="16" spans="1:20" ht="15.75" thickBot="1"/>
    <row r="17" spans="1:20" s="34" customFormat="1" ht="14.25">
      <c r="B17" s="337" t="s">
        <v>462</v>
      </c>
      <c r="C17" s="338"/>
      <c r="D17" s="338"/>
      <c r="E17" s="338"/>
      <c r="F17" s="338"/>
      <c r="G17" s="338"/>
      <c r="H17" s="338"/>
      <c r="I17" s="338"/>
      <c r="J17" s="338"/>
      <c r="K17" s="338"/>
      <c r="L17" s="338"/>
      <c r="M17" s="338"/>
      <c r="N17" s="338"/>
      <c r="O17" s="338"/>
      <c r="P17" s="338"/>
      <c r="Q17" s="338"/>
      <c r="R17" s="338"/>
      <c r="S17" s="339"/>
      <c r="T17" s="62"/>
    </row>
    <row r="18" spans="1:20" s="34" customFormat="1" ht="14.25">
      <c r="B18" s="316" t="s">
        <v>7</v>
      </c>
      <c r="C18" s="317"/>
      <c r="D18" s="317"/>
      <c r="E18" s="317"/>
      <c r="F18" s="317"/>
      <c r="G18" s="317"/>
      <c r="H18" s="317"/>
      <c r="I18" s="317"/>
      <c r="J18" s="317"/>
      <c r="K18" s="317"/>
      <c r="L18" s="317"/>
      <c r="M18" s="317"/>
      <c r="N18" s="317"/>
      <c r="O18" s="317"/>
      <c r="P18" s="317"/>
      <c r="Q18" s="317"/>
      <c r="R18" s="317"/>
      <c r="S18" s="318"/>
      <c r="T18" s="58"/>
    </row>
    <row r="19" spans="1:20" s="34" customFormat="1" ht="14.25">
      <c r="B19" s="313" t="s">
        <v>463</v>
      </c>
      <c r="C19" s="314"/>
      <c r="D19" s="314"/>
      <c r="E19" s="314"/>
      <c r="F19" s="314"/>
      <c r="G19" s="314"/>
      <c r="H19" s="314"/>
      <c r="I19" s="314"/>
      <c r="J19" s="314"/>
      <c r="K19" s="314"/>
      <c r="L19" s="314"/>
      <c r="M19" s="314"/>
      <c r="N19" s="314"/>
      <c r="O19" s="314"/>
      <c r="P19" s="314"/>
      <c r="Q19" s="314"/>
      <c r="R19" s="314"/>
      <c r="S19" s="315"/>
      <c r="T19" s="59"/>
    </row>
    <row r="20" spans="1:20" s="34" customFormat="1" ht="14.25">
      <c r="B20" s="316" t="s">
        <v>9</v>
      </c>
      <c r="C20" s="317"/>
      <c r="D20" s="317"/>
      <c r="E20" s="317"/>
      <c r="F20" s="317"/>
      <c r="G20" s="317"/>
      <c r="H20" s="317"/>
      <c r="I20" s="317"/>
      <c r="J20" s="317"/>
      <c r="K20" s="317"/>
      <c r="L20" s="317"/>
      <c r="M20" s="317"/>
      <c r="N20" s="317"/>
      <c r="O20" s="317"/>
      <c r="P20" s="317"/>
      <c r="Q20" s="317"/>
      <c r="R20" s="317"/>
      <c r="S20" s="318"/>
      <c r="T20" s="58"/>
    </row>
    <row r="21" spans="1:20" s="34" customFormat="1" ht="14.25">
      <c r="B21" s="313" t="s">
        <v>464</v>
      </c>
      <c r="C21" s="314"/>
      <c r="D21" s="314"/>
      <c r="E21" s="314"/>
      <c r="F21" s="314"/>
      <c r="G21" s="314"/>
      <c r="H21" s="314"/>
      <c r="I21" s="314"/>
      <c r="J21" s="314"/>
      <c r="K21" s="314"/>
      <c r="L21" s="314"/>
      <c r="M21" s="314"/>
      <c r="N21" s="314"/>
      <c r="O21" s="314"/>
      <c r="P21" s="314"/>
      <c r="Q21" s="314"/>
      <c r="R21" s="314"/>
      <c r="S21" s="315"/>
      <c r="T21" s="59"/>
    </row>
    <row r="22" spans="1:20" s="34" customFormat="1" ht="14.25">
      <c r="B22" s="316" t="s">
        <v>65</v>
      </c>
      <c r="C22" s="317"/>
      <c r="D22" s="317"/>
      <c r="E22" s="317"/>
      <c r="F22" s="317"/>
      <c r="G22" s="317"/>
      <c r="H22" s="317"/>
      <c r="I22" s="317"/>
      <c r="J22" s="317"/>
      <c r="K22" s="317"/>
      <c r="L22" s="317"/>
      <c r="M22" s="317"/>
      <c r="N22" s="317"/>
      <c r="O22" s="317"/>
      <c r="P22" s="317"/>
      <c r="Q22" s="317"/>
      <c r="R22" s="317"/>
      <c r="S22" s="318"/>
      <c r="T22" s="58"/>
    </row>
    <row r="23" spans="1:20" s="34" customFormat="1" ht="47.25" customHeight="1" thickBot="1">
      <c r="B23" s="324" t="s">
        <v>465</v>
      </c>
      <c r="C23" s="325"/>
      <c r="D23" s="325"/>
      <c r="E23" s="325"/>
      <c r="F23" s="325"/>
      <c r="G23" s="325"/>
      <c r="H23" s="325"/>
      <c r="I23" s="325"/>
      <c r="J23" s="325"/>
      <c r="K23" s="325"/>
      <c r="L23" s="325"/>
      <c r="M23" s="325"/>
      <c r="N23" s="325"/>
      <c r="O23" s="325"/>
      <c r="P23" s="325"/>
      <c r="Q23" s="325"/>
      <c r="R23" s="325"/>
      <c r="S23" s="326"/>
      <c r="T23" s="60"/>
    </row>
    <row r="24" spans="1:20" s="2" customFormat="1" ht="19.350000000000001" customHeight="1">
      <c r="B24" s="327" t="s">
        <v>13</v>
      </c>
      <c r="C24" s="334" t="s">
        <v>67</v>
      </c>
      <c r="D24" s="329" t="s">
        <v>68</v>
      </c>
      <c r="E24" s="330"/>
      <c r="F24" s="330"/>
      <c r="G24" s="330"/>
      <c r="H24" s="331"/>
      <c r="I24" s="57"/>
      <c r="J24" s="57"/>
      <c r="K24" s="57"/>
      <c r="L24" s="332" t="s">
        <v>69</v>
      </c>
      <c r="M24" s="349" t="s">
        <v>70</v>
      </c>
      <c r="N24" s="345" t="s">
        <v>71</v>
      </c>
      <c r="O24" s="312" t="s">
        <v>72</v>
      </c>
      <c r="P24" s="351" t="s">
        <v>73</v>
      </c>
      <c r="Q24" s="351"/>
      <c r="R24" s="351"/>
      <c r="S24" s="312" t="s">
        <v>74</v>
      </c>
      <c r="T24" s="354" t="s">
        <v>75</v>
      </c>
    </row>
    <row r="25" spans="1:20" s="2" customFormat="1" ht="60" customHeight="1">
      <c r="B25" s="328"/>
      <c r="C25" s="335"/>
      <c r="D25" s="70" t="s">
        <v>76</v>
      </c>
      <c r="E25" s="71" t="s">
        <v>77</v>
      </c>
      <c r="F25" s="71" t="s">
        <v>78</v>
      </c>
      <c r="G25" s="71" t="s">
        <v>79</v>
      </c>
      <c r="H25" s="67" t="s">
        <v>80</v>
      </c>
      <c r="I25" s="63" t="s">
        <v>81</v>
      </c>
      <c r="J25" s="63" t="s">
        <v>82</v>
      </c>
      <c r="K25" s="63" t="s">
        <v>83</v>
      </c>
      <c r="L25" s="333"/>
      <c r="M25" s="350"/>
      <c r="N25" s="346"/>
      <c r="O25" s="340"/>
      <c r="P25" s="64" t="s">
        <v>84</v>
      </c>
      <c r="Q25" s="64" t="s">
        <v>85</v>
      </c>
      <c r="R25" s="75" t="s">
        <v>112</v>
      </c>
      <c r="S25" s="312"/>
      <c r="T25" s="354"/>
    </row>
    <row r="26" spans="1:20" s="34" customFormat="1" ht="144.6" customHeight="1">
      <c r="A26" s="34">
        <v>3</v>
      </c>
      <c r="B26" s="36" t="s">
        <v>466</v>
      </c>
      <c r="C26" s="36" t="s">
        <v>467</v>
      </c>
      <c r="D26" s="54" t="s">
        <v>468</v>
      </c>
      <c r="E26" s="36" t="s">
        <v>469</v>
      </c>
      <c r="F26" s="37" t="s">
        <v>455</v>
      </c>
      <c r="G26" s="37" t="s">
        <v>92</v>
      </c>
      <c r="H26" s="68" t="s">
        <v>171</v>
      </c>
      <c r="I26" s="68"/>
      <c r="J26" s="68" t="s">
        <v>470</v>
      </c>
      <c r="K26" s="68" t="s">
        <v>471</v>
      </c>
      <c r="L26" s="36" t="s">
        <v>472</v>
      </c>
      <c r="M26" s="53">
        <v>1</v>
      </c>
      <c r="N26" s="53"/>
      <c r="O26" s="53">
        <v>50</v>
      </c>
      <c r="P26" s="139">
        <v>245253000</v>
      </c>
      <c r="Q26" s="139">
        <f>1600240+983280</f>
        <v>2583520</v>
      </c>
      <c r="R26" s="53"/>
      <c r="S26" s="103" t="s">
        <v>473</v>
      </c>
      <c r="T26" s="133" t="s">
        <v>474</v>
      </c>
    </row>
    <row r="27" spans="1:20" s="34" customFormat="1" ht="133.5" customHeight="1">
      <c r="A27" s="34">
        <v>4</v>
      </c>
      <c r="B27" s="36" t="s">
        <v>475</v>
      </c>
      <c r="C27" s="36" t="s">
        <v>476</v>
      </c>
      <c r="D27" s="54" t="s">
        <v>477</v>
      </c>
      <c r="E27" s="36" t="s">
        <v>478</v>
      </c>
      <c r="F27" s="37" t="s">
        <v>455</v>
      </c>
      <c r="G27" s="37" t="s">
        <v>92</v>
      </c>
      <c r="H27" s="68" t="s">
        <v>171</v>
      </c>
      <c r="I27" s="68"/>
      <c r="J27" s="68" t="s">
        <v>479</v>
      </c>
      <c r="K27" s="68" t="s">
        <v>480</v>
      </c>
      <c r="L27" s="36" t="s">
        <v>481</v>
      </c>
      <c r="M27" s="53">
        <v>1</v>
      </c>
      <c r="N27" s="53" t="s">
        <v>482</v>
      </c>
      <c r="O27" s="53"/>
      <c r="P27" s="139">
        <v>21742000</v>
      </c>
      <c r="Q27" s="139">
        <v>983280</v>
      </c>
      <c r="R27" s="53"/>
      <c r="S27" s="103" t="s">
        <v>483</v>
      </c>
      <c r="T27" s="102" t="s">
        <v>104</v>
      </c>
    </row>
    <row r="28" spans="1:20" s="34" customFormat="1" ht="100.35" customHeight="1">
      <c r="A28" s="34">
        <v>5</v>
      </c>
      <c r="B28" s="36" t="s">
        <v>484</v>
      </c>
      <c r="C28" s="36" t="s">
        <v>485</v>
      </c>
      <c r="D28" s="54" t="s">
        <v>486</v>
      </c>
      <c r="E28" s="36" t="s">
        <v>487</v>
      </c>
      <c r="F28" s="37" t="s">
        <v>455</v>
      </c>
      <c r="G28" s="37" t="s">
        <v>92</v>
      </c>
      <c r="H28" s="68" t="s">
        <v>171</v>
      </c>
      <c r="I28" s="68"/>
      <c r="J28" s="99" t="s">
        <v>222</v>
      </c>
      <c r="K28" s="99" t="s">
        <v>222</v>
      </c>
      <c r="L28" s="36" t="s">
        <v>481</v>
      </c>
      <c r="M28" s="53">
        <v>1</v>
      </c>
      <c r="N28" s="53" t="s">
        <v>488</v>
      </c>
      <c r="O28" s="53">
        <v>50</v>
      </c>
      <c r="P28" s="139">
        <v>8161122000</v>
      </c>
      <c r="Q28" s="139">
        <f>5873838+3545961748</f>
        <v>3551835586</v>
      </c>
      <c r="R28" s="53"/>
      <c r="S28" s="81" t="s">
        <v>489</v>
      </c>
      <c r="T28" s="133" t="s">
        <v>490</v>
      </c>
    </row>
  </sheetData>
  <mergeCells count="35">
    <mergeCell ref="T11:T12"/>
    <mergeCell ref="T24:T25"/>
    <mergeCell ref="N24:N25"/>
    <mergeCell ref="O24:O25"/>
    <mergeCell ref="P24:R24"/>
    <mergeCell ref="M24:M25"/>
    <mergeCell ref="S11:S12"/>
    <mergeCell ref="B20:S20"/>
    <mergeCell ref="B21:S21"/>
    <mergeCell ref="B22:S22"/>
    <mergeCell ref="N11:N12"/>
    <mergeCell ref="O11:O12"/>
    <mergeCell ref="M11:M12"/>
    <mergeCell ref="B23:S23"/>
    <mergeCell ref="B24:B25"/>
    <mergeCell ref="D24:H24"/>
    <mergeCell ref="L24:L25"/>
    <mergeCell ref="S24:S25"/>
    <mergeCell ref="C24:C25"/>
    <mergeCell ref="B2:S2"/>
    <mergeCell ref="B17:S17"/>
    <mergeCell ref="B18:S18"/>
    <mergeCell ref="B19:S19"/>
    <mergeCell ref="B4:S4"/>
    <mergeCell ref="B5:S5"/>
    <mergeCell ref="B6:S6"/>
    <mergeCell ref="B7:S7"/>
    <mergeCell ref="B8:S8"/>
    <mergeCell ref="B9:S9"/>
    <mergeCell ref="B10:S10"/>
    <mergeCell ref="B11:B12"/>
    <mergeCell ref="D11:H11"/>
    <mergeCell ref="L11:L12"/>
    <mergeCell ref="P11:R11"/>
    <mergeCell ref="C11:C12"/>
  </mergeCells>
  <hyperlinks>
    <hyperlink ref="T13" r:id="rId1" xr:uid="{D311EAF3-9437-4C40-951D-0AFECDF72FA8}"/>
    <hyperlink ref="T14" r:id="rId2" xr:uid="{A69A1880-D182-4449-A9A3-4DB7DD612C40}"/>
    <hyperlink ref="T26" r:id="rId3" xr:uid="{3ADC0325-0C87-4E3F-9265-B9AAE6048539}"/>
    <hyperlink ref="T28" r:id="rId4" xr:uid="{24425CE8-D403-4D4D-B511-CDBE08AFB814}"/>
  </hyperlinks>
  <pageMargins left="0.25" right="0.25" top="0.75" bottom="0.75" header="0.3" footer="0.3"/>
  <pageSetup scale="45" orientation="landscape"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249977111117893"/>
  </sheetPr>
  <dimension ref="A2:T45"/>
  <sheetViews>
    <sheetView showGridLines="0" zoomScale="120" zoomScaleNormal="120" workbookViewId="0">
      <selection activeCell="A37" sqref="A37"/>
    </sheetView>
  </sheetViews>
  <sheetFormatPr defaultColWidth="8.5703125" defaultRowHeight="15"/>
  <cols>
    <col min="1" max="1" width="4.85546875" customWidth="1"/>
    <col min="2" max="2" width="33.140625" customWidth="1"/>
    <col min="3" max="3" width="69.7109375" customWidth="1"/>
    <col min="4" max="4" width="11.42578125" customWidth="1"/>
    <col min="5" max="5" width="15.5703125" customWidth="1"/>
    <col min="6" max="7" width="11.42578125" customWidth="1"/>
    <col min="8" max="8" width="23.140625" customWidth="1"/>
    <col min="9" max="9" width="26.140625" customWidth="1"/>
    <col min="10" max="10" width="30.140625" customWidth="1"/>
    <col min="11" max="11" width="27.7109375" customWidth="1"/>
    <col min="12" max="12" width="34.42578125" customWidth="1"/>
    <col min="13" max="13" width="5.42578125" bestFit="1" customWidth="1"/>
    <col min="14" max="14" width="26.5703125" customWidth="1"/>
    <col min="15" max="15" width="29.140625" customWidth="1"/>
    <col min="16" max="16" width="23.42578125" customWidth="1"/>
    <col min="17" max="17" width="24" customWidth="1"/>
    <col min="18" max="18" width="22.5703125" customWidth="1"/>
    <col min="19" max="19" width="16.5703125" customWidth="1"/>
    <col min="20" max="20" width="49.42578125" customWidth="1"/>
    <col min="21" max="247" width="11.42578125" customWidth="1"/>
  </cols>
  <sheetData>
    <row r="2" spans="1:20">
      <c r="B2" s="336" t="s">
        <v>491</v>
      </c>
      <c r="C2" s="336"/>
      <c r="D2" s="336"/>
      <c r="E2" s="336"/>
      <c r="F2" s="336"/>
      <c r="G2" s="336"/>
      <c r="H2" s="336"/>
      <c r="I2" s="336"/>
      <c r="J2" s="336"/>
      <c r="K2" s="336"/>
      <c r="L2" s="336"/>
      <c r="M2" s="336"/>
      <c r="N2" s="336"/>
      <c r="O2" s="336"/>
      <c r="P2" s="336"/>
      <c r="Q2" s="336"/>
      <c r="R2" s="336"/>
      <c r="S2" s="336"/>
      <c r="T2" s="61"/>
    </row>
    <row r="3" spans="1:20" ht="15.75" thickBot="1"/>
    <row r="4" spans="1:20" s="34" customFormat="1" ht="15.75" customHeight="1">
      <c r="B4" s="337" t="s">
        <v>492</v>
      </c>
      <c r="C4" s="338"/>
      <c r="D4" s="338"/>
      <c r="E4" s="338"/>
      <c r="F4" s="338"/>
      <c r="G4" s="338"/>
      <c r="H4" s="338"/>
      <c r="I4" s="338"/>
      <c r="J4" s="338"/>
      <c r="K4" s="338"/>
      <c r="L4" s="338"/>
      <c r="M4" s="338"/>
      <c r="N4" s="338"/>
      <c r="O4" s="338"/>
      <c r="P4" s="338"/>
      <c r="Q4" s="338"/>
      <c r="R4" s="338"/>
      <c r="S4" s="339"/>
      <c r="T4" s="62"/>
    </row>
    <row r="5" spans="1:20" s="34" customFormat="1" ht="15.75" customHeight="1">
      <c r="B5" s="316" t="s">
        <v>7</v>
      </c>
      <c r="C5" s="317"/>
      <c r="D5" s="317"/>
      <c r="E5" s="317"/>
      <c r="F5" s="317"/>
      <c r="G5" s="317"/>
      <c r="H5" s="317"/>
      <c r="I5" s="317"/>
      <c r="J5" s="317"/>
      <c r="K5" s="317"/>
      <c r="L5" s="317"/>
      <c r="M5" s="317"/>
      <c r="N5" s="317"/>
      <c r="O5" s="317"/>
      <c r="P5" s="317"/>
      <c r="Q5" s="317"/>
      <c r="R5" s="317"/>
      <c r="S5" s="318"/>
      <c r="T5" s="58"/>
    </row>
    <row r="6" spans="1:20" s="34" customFormat="1" ht="15.75" customHeight="1">
      <c r="B6" s="313" t="s">
        <v>493</v>
      </c>
      <c r="C6" s="314"/>
      <c r="D6" s="314"/>
      <c r="E6" s="314"/>
      <c r="F6" s="314"/>
      <c r="G6" s="314"/>
      <c r="H6" s="314"/>
      <c r="I6" s="314"/>
      <c r="J6" s="314"/>
      <c r="K6" s="314"/>
      <c r="L6" s="314"/>
      <c r="M6" s="314"/>
      <c r="N6" s="314"/>
      <c r="O6" s="314"/>
      <c r="P6" s="314"/>
      <c r="Q6" s="314"/>
      <c r="R6" s="314"/>
      <c r="S6" s="315"/>
      <c r="T6" s="59"/>
    </row>
    <row r="7" spans="1:20" s="34" customFormat="1" ht="15.75" customHeight="1">
      <c r="B7" s="316" t="s">
        <v>9</v>
      </c>
      <c r="C7" s="317"/>
      <c r="D7" s="317"/>
      <c r="E7" s="317"/>
      <c r="F7" s="317"/>
      <c r="G7" s="317"/>
      <c r="H7" s="317"/>
      <c r="I7" s="317"/>
      <c r="J7" s="317"/>
      <c r="K7" s="317"/>
      <c r="L7" s="317"/>
      <c r="M7" s="317"/>
      <c r="N7" s="317"/>
      <c r="O7" s="317"/>
      <c r="P7" s="317"/>
      <c r="Q7" s="317"/>
      <c r="R7" s="317"/>
      <c r="S7" s="318"/>
      <c r="T7" s="58"/>
    </row>
    <row r="8" spans="1:20" s="34" customFormat="1" ht="15" customHeight="1">
      <c r="B8" s="313" t="s">
        <v>494</v>
      </c>
      <c r="C8" s="314"/>
      <c r="D8" s="314"/>
      <c r="E8" s="314"/>
      <c r="F8" s="314"/>
      <c r="G8" s="314"/>
      <c r="H8" s="314"/>
      <c r="I8" s="314"/>
      <c r="J8" s="314"/>
      <c r="K8" s="314"/>
      <c r="L8" s="314"/>
      <c r="M8" s="314"/>
      <c r="N8" s="314"/>
      <c r="O8" s="314"/>
      <c r="P8" s="314"/>
      <c r="Q8" s="314"/>
      <c r="R8" s="314"/>
      <c r="S8" s="315"/>
      <c r="T8" s="59"/>
    </row>
    <row r="9" spans="1:20" s="34" customFormat="1" ht="15.75" customHeight="1">
      <c r="B9" s="316" t="s">
        <v>65</v>
      </c>
      <c r="C9" s="317"/>
      <c r="D9" s="317"/>
      <c r="E9" s="317"/>
      <c r="F9" s="317"/>
      <c r="G9" s="317"/>
      <c r="H9" s="317"/>
      <c r="I9" s="317"/>
      <c r="J9" s="317"/>
      <c r="K9" s="317"/>
      <c r="L9" s="317"/>
      <c r="M9" s="317"/>
      <c r="N9" s="317"/>
      <c r="O9" s="317"/>
      <c r="P9" s="317"/>
      <c r="Q9" s="317"/>
      <c r="R9" s="317"/>
      <c r="S9" s="318"/>
      <c r="T9" s="58"/>
    </row>
    <row r="10" spans="1:20" s="34" customFormat="1" ht="36.75" customHeight="1" thickBot="1">
      <c r="B10" s="324" t="s">
        <v>495</v>
      </c>
      <c r="C10" s="325"/>
      <c r="D10" s="325"/>
      <c r="E10" s="325"/>
      <c r="F10" s="325"/>
      <c r="G10" s="325"/>
      <c r="H10" s="325"/>
      <c r="I10" s="325"/>
      <c r="J10" s="325"/>
      <c r="K10" s="325"/>
      <c r="L10" s="325"/>
      <c r="M10" s="325"/>
      <c r="N10" s="325"/>
      <c r="O10" s="325"/>
      <c r="P10" s="325"/>
      <c r="Q10" s="325"/>
      <c r="R10" s="325"/>
      <c r="S10" s="326"/>
      <c r="T10" s="60"/>
    </row>
    <row r="11" spans="1:20" s="2" customFormat="1" ht="20.100000000000001" customHeight="1">
      <c r="B11" s="327" t="s">
        <v>13</v>
      </c>
      <c r="C11" s="334" t="s">
        <v>67</v>
      </c>
      <c r="D11" s="329" t="s">
        <v>68</v>
      </c>
      <c r="E11" s="330"/>
      <c r="F11" s="330"/>
      <c r="G11" s="330"/>
      <c r="H11" s="331"/>
      <c r="I11" s="312" t="s">
        <v>81</v>
      </c>
      <c r="J11" s="312" t="s">
        <v>82</v>
      </c>
      <c r="K11" s="312" t="s">
        <v>83</v>
      </c>
      <c r="L11" s="312" t="s">
        <v>69</v>
      </c>
      <c r="M11" s="384" t="s">
        <v>70</v>
      </c>
      <c r="N11" s="345" t="s">
        <v>71</v>
      </c>
      <c r="O11" s="312" t="s">
        <v>72</v>
      </c>
      <c r="P11" s="351" t="s">
        <v>73</v>
      </c>
      <c r="Q11" s="351"/>
      <c r="R11" s="347"/>
      <c r="S11" s="312" t="s">
        <v>74</v>
      </c>
      <c r="T11" s="354" t="s">
        <v>75</v>
      </c>
    </row>
    <row r="12" spans="1:20" s="2" customFormat="1" ht="71.099999999999994" customHeight="1" thickBot="1">
      <c r="B12" s="328"/>
      <c r="C12" s="335"/>
      <c r="D12" s="70" t="s">
        <v>76</v>
      </c>
      <c r="E12" s="71" t="s">
        <v>77</v>
      </c>
      <c r="F12" s="42" t="s">
        <v>78</v>
      </c>
      <c r="G12" s="42" t="s">
        <v>79</v>
      </c>
      <c r="H12" s="67" t="s">
        <v>80</v>
      </c>
      <c r="I12" s="312"/>
      <c r="J12" s="312"/>
      <c r="K12" s="312"/>
      <c r="L12" s="312"/>
      <c r="M12" s="385"/>
      <c r="N12" s="386"/>
      <c r="O12" s="340"/>
      <c r="P12" s="76" t="s">
        <v>84</v>
      </c>
      <c r="Q12" s="64" t="s">
        <v>85</v>
      </c>
      <c r="R12" s="63" t="s">
        <v>195</v>
      </c>
      <c r="S12" s="340"/>
      <c r="T12" s="354"/>
    </row>
    <row r="13" spans="1:20" s="34" customFormat="1" ht="258.75" customHeight="1">
      <c r="A13" s="34">
        <v>1</v>
      </c>
      <c r="B13" s="36" t="s">
        <v>496</v>
      </c>
      <c r="C13" s="36" t="s">
        <v>497</v>
      </c>
      <c r="D13" s="54" t="s">
        <v>498</v>
      </c>
      <c r="E13" s="36" t="s">
        <v>499</v>
      </c>
      <c r="F13" s="35" t="s">
        <v>500</v>
      </c>
      <c r="G13" s="35" t="s">
        <v>92</v>
      </c>
      <c r="H13" s="68" t="s">
        <v>501</v>
      </c>
      <c r="I13" s="68" t="s">
        <v>502</v>
      </c>
      <c r="J13" s="36" t="s">
        <v>503</v>
      </c>
      <c r="K13" s="36" t="s">
        <v>504</v>
      </c>
      <c r="L13" s="36" t="s">
        <v>505</v>
      </c>
      <c r="M13" s="66">
        <v>4</v>
      </c>
      <c r="N13" s="54" t="s">
        <v>506</v>
      </c>
      <c r="O13" s="53">
        <v>70</v>
      </c>
      <c r="P13" s="172" t="s">
        <v>507</v>
      </c>
      <c r="Q13" s="173" t="s">
        <v>508</v>
      </c>
      <c r="R13" s="53" t="s">
        <v>143</v>
      </c>
      <c r="S13" s="182" t="s">
        <v>509</v>
      </c>
      <c r="T13" s="137" t="s">
        <v>510</v>
      </c>
    </row>
    <row r="14" spans="1:20" s="34" customFormat="1" ht="132.6" customHeight="1">
      <c r="A14" s="34">
        <v>2</v>
      </c>
      <c r="B14" s="36" t="s">
        <v>511</v>
      </c>
      <c r="C14" s="36" t="s">
        <v>512</v>
      </c>
      <c r="D14" s="54" t="s">
        <v>498</v>
      </c>
      <c r="E14" s="36" t="s">
        <v>499</v>
      </c>
      <c r="F14" s="35" t="s">
        <v>500</v>
      </c>
      <c r="G14" s="35" t="s">
        <v>92</v>
      </c>
      <c r="H14" s="68" t="s">
        <v>501</v>
      </c>
      <c r="I14" s="68" t="s">
        <v>502</v>
      </c>
      <c r="J14" s="183" t="s">
        <v>513</v>
      </c>
      <c r="K14" s="183" t="s">
        <v>514</v>
      </c>
      <c r="L14" s="36" t="s">
        <v>505</v>
      </c>
      <c r="M14" s="111">
        <v>4</v>
      </c>
      <c r="N14" s="184" t="s">
        <v>515</v>
      </c>
      <c r="O14" s="184" t="s">
        <v>516</v>
      </c>
      <c r="P14" s="184" t="s">
        <v>517</v>
      </c>
      <c r="Q14" s="184">
        <v>197</v>
      </c>
      <c r="R14" s="53"/>
      <c r="S14" s="182" t="s">
        <v>509</v>
      </c>
      <c r="T14" s="137" t="s">
        <v>518</v>
      </c>
    </row>
    <row r="15" spans="1:20" s="34" customFormat="1" ht="309" customHeight="1">
      <c r="A15" s="34">
        <v>5</v>
      </c>
      <c r="B15" s="36" t="s">
        <v>519</v>
      </c>
      <c r="C15" s="36" t="s">
        <v>520</v>
      </c>
      <c r="D15" s="54" t="s">
        <v>498</v>
      </c>
      <c r="E15" s="36" t="s">
        <v>499</v>
      </c>
      <c r="F15" s="35" t="s">
        <v>500</v>
      </c>
      <c r="G15" s="35" t="s">
        <v>92</v>
      </c>
      <c r="H15" s="68" t="s">
        <v>501</v>
      </c>
      <c r="I15" s="68" t="s">
        <v>502</v>
      </c>
      <c r="J15" s="68" t="s">
        <v>521</v>
      </c>
      <c r="K15" s="68" t="s">
        <v>522</v>
      </c>
      <c r="L15" s="36" t="s">
        <v>505</v>
      </c>
      <c r="M15" s="111">
        <v>4</v>
      </c>
      <c r="N15" s="54" t="s">
        <v>506</v>
      </c>
      <c r="O15" s="53">
        <v>60</v>
      </c>
      <c r="P15" s="53" t="s">
        <v>523</v>
      </c>
      <c r="Q15" s="53" t="s">
        <v>524</v>
      </c>
      <c r="R15" s="53" t="s">
        <v>143</v>
      </c>
      <c r="S15" s="182" t="s">
        <v>509</v>
      </c>
      <c r="T15" s="133" t="s">
        <v>525</v>
      </c>
    </row>
    <row r="16" spans="1:20" s="34" customFormat="1" ht="122.25" customHeight="1">
      <c r="A16" s="34">
        <v>6</v>
      </c>
      <c r="B16" s="36" t="s">
        <v>526</v>
      </c>
      <c r="C16" s="36" t="s">
        <v>527</v>
      </c>
      <c r="D16" s="54" t="s">
        <v>528</v>
      </c>
      <c r="E16" s="36" t="s">
        <v>529</v>
      </c>
      <c r="F16" s="37" t="s">
        <v>500</v>
      </c>
      <c r="G16" s="37" t="s">
        <v>92</v>
      </c>
      <c r="H16" s="68" t="s">
        <v>530</v>
      </c>
      <c r="I16" s="68" t="s">
        <v>531</v>
      </c>
      <c r="J16" s="36" t="s">
        <v>532</v>
      </c>
      <c r="K16" s="36" t="s">
        <v>533</v>
      </c>
      <c r="L16" s="36" t="s">
        <v>534</v>
      </c>
      <c r="M16" s="69">
        <v>12</v>
      </c>
      <c r="N16" s="54" t="s">
        <v>535</v>
      </c>
      <c r="O16" s="53">
        <v>40</v>
      </c>
      <c r="P16" s="172" t="s">
        <v>160</v>
      </c>
      <c r="Q16" s="173" t="s">
        <v>160</v>
      </c>
      <c r="R16" s="53" t="s">
        <v>143</v>
      </c>
      <c r="S16" s="185" t="s">
        <v>16</v>
      </c>
      <c r="T16" s="137" t="s">
        <v>536</v>
      </c>
    </row>
    <row r="17" spans="1:20" s="34" customFormat="1" ht="115.5" customHeight="1">
      <c r="A17" s="34">
        <v>7</v>
      </c>
      <c r="B17" s="36" t="s">
        <v>537</v>
      </c>
      <c r="C17" s="72" t="s">
        <v>140</v>
      </c>
      <c r="D17" s="54" t="s">
        <v>538</v>
      </c>
      <c r="E17" s="36" t="s">
        <v>539</v>
      </c>
      <c r="F17" s="37" t="s">
        <v>500</v>
      </c>
      <c r="G17" s="37" t="s">
        <v>92</v>
      </c>
      <c r="H17" s="68" t="s">
        <v>540</v>
      </c>
      <c r="I17" s="68" t="s">
        <v>541</v>
      </c>
      <c r="J17" s="159" t="s">
        <v>141</v>
      </c>
      <c r="K17" s="160" t="s">
        <v>142</v>
      </c>
      <c r="L17" s="36" t="s">
        <v>542</v>
      </c>
      <c r="M17" s="69">
        <v>2</v>
      </c>
      <c r="N17" s="54" t="s">
        <v>543</v>
      </c>
      <c r="O17" s="53">
        <v>50</v>
      </c>
      <c r="P17" s="172" t="s">
        <v>544</v>
      </c>
      <c r="Q17" s="173" t="s">
        <v>544</v>
      </c>
      <c r="R17" s="53" t="s">
        <v>143</v>
      </c>
      <c r="S17" s="185" t="s">
        <v>16</v>
      </c>
      <c r="T17" s="137" t="s">
        <v>144</v>
      </c>
    </row>
    <row r="19" spans="1:20" ht="15.75" thickBot="1"/>
    <row r="20" spans="1:20" s="34" customFormat="1" ht="18" customHeight="1">
      <c r="B20" s="337" t="s">
        <v>545</v>
      </c>
      <c r="C20" s="338"/>
      <c r="D20" s="338"/>
      <c r="E20" s="338"/>
      <c r="F20" s="338"/>
      <c r="G20" s="338"/>
      <c r="H20" s="338"/>
      <c r="I20" s="338"/>
      <c r="J20" s="338"/>
      <c r="K20" s="338"/>
      <c r="L20" s="338"/>
      <c r="M20" s="338"/>
      <c r="N20" s="338"/>
      <c r="O20" s="338"/>
      <c r="P20" s="338"/>
      <c r="Q20" s="338"/>
      <c r="R20" s="338"/>
      <c r="S20" s="339"/>
      <c r="T20" s="62"/>
    </row>
    <row r="21" spans="1:20" s="34" customFormat="1" ht="15.75" customHeight="1">
      <c r="B21" s="316" t="s">
        <v>7</v>
      </c>
      <c r="C21" s="317"/>
      <c r="D21" s="317"/>
      <c r="E21" s="317"/>
      <c r="F21" s="317"/>
      <c r="G21" s="317"/>
      <c r="H21" s="317"/>
      <c r="I21" s="317"/>
      <c r="J21" s="317"/>
      <c r="K21" s="317"/>
      <c r="L21" s="317"/>
      <c r="M21" s="317"/>
      <c r="N21" s="317"/>
      <c r="O21" s="317"/>
      <c r="P21" s="317"/>
      <c r="Q21" s="317"/>
      <c r="R21" s="317"/>
      <c r="S21" s="318"/>
      <c r="T21" s="58"/>
    </row>
    <row r="22" spans="1:20" s="34" customFormat="1" ht="20.45" customHeight="1">
      <c r="B22" s="313" t="s">
        <v>546</v>
      </c>
      <c r="C22" s="314"/>
      <c r="D22" s="314"/>
      <c r="E22" s="314"/>
      <c r="F22" s="314"/>
      <c r="G22" s="314"/>
      <c r="H22" s="314"/>
      <c r="I22" s="314"/>
      <c r="J22" s="314"/>
      <c r="K22" s="314"/>
      <c r="L22" s="314"/>
      <c r="M22" s="314"/>
      <c r="N22" s="314"/>
      <c r="O22" s="314"/>
      <c r="P22" s="314"/>
      <c r="Q22" s="314"/>
      <c r="R22" s="314"/>
      <c r="S22" s="315"/>
      <c r="T22" s="59"/>
    </row>
    <row r="23" spans="1:20" s="34" customFormat="1" ht="15.75" customHeight="1">
      <c r="B23" s="316" t="s">
        <v>9</v>
      </c>
      <c r="C23" s="317"/>
      <c r="D23" s="317"/>
      <c r="E23" s="317"/>
      <c r="F23" s="317"/>
      <c r="G23" s="317"/>
      <c r="H23" s="317"/>
      <c r="I23" s="317"/>
      <c r="J23" s="317"/>
      <c r="K23" s="317"/>
      <c r="L23" s="317"/>
      <c r="M23" s="317"/>
      <c r="N23" s="317"/>
      <c r="O23" s="317"/>
      <c r="P23" s="317"/>
      <c r="Q23" s="317"/>
      <c r="R23" s="317"/>
      <c r="S23" s="318"/>
      <c r="T23" s="58"/>
    </row>
    <row r="24" spans="1:20" s="34" customFormat="1" ht="21.6" customHeight="1">
      <c r="B24" s="313" t="s">
        <v>547</v>
      </c>
      <c r="C24" s="314"/>
      <c r="D24" s="314"/>
      <c r="E24" s="314"/>
      <c r="F24" s="314"/>
      <c r="G24" s="314"/>
      <c r="H24" s="314"/>
      <c r="I24" s="314"/>
      <c r="J24" s="314"/>
      <c r="K24" s="314"/>
      <c r="L24" s="314"/>
      <c r="M24" s="314"/>
      <c r="N24" s="314"/>
      <c r="O24" s="314"/>
      <c r="P24" s="314"/>
      <c r="Q24" s="314"/>
      <c r="R24" s="314"/>
      <c r="S24" s="315"/>
      <c r="T24" s="59"/>
    </row>
    <row r="25" spans="1:20" s="34" customFormat="1" ht="15.75" customHeight="1">
      <c r="B25" s="316" t="s">
        <v>65</v>
      </c>
      <c r="C25" s="317"/>
      <c r="D25" s="317"/>
      <c r="E25" s="317"/>
      <c r="F25" s="317"/>
      <c r="G25" s="317"/>
      <c r="H25" s="317"/>
      <c r="I25" s="317"/>
      <c r="J25" s="317"/>
      <c r="K25" s="317"/>
      <c r="L25" s="317"/>
      <c r="M25" s="317"/>
      <c r="N25" s="317"/>
      <c r="O25" s="317"/>
      <c r="P25" s="317"/>
      <c r="Q25" s="317"/>
      <c r="R25" s="317"/>
      <c r="S25" s="318"/>
      <c r="T25" s="58"/>
    </row>
    <row r="26" spans="1:20" s="34" customFormat="1" ht="20.100000000000001" customHeight="1" thickBot="1">
      <c r="B26" s="324" t="s">
        <v>548</v>
      </c>
      <c r="C26" s="325"/>
      <c r="D26" s="325"/>
      <c r="E26" s="325"/>
      <c r="F26" s="325"/>
      <c r="G26" s="325"/>
      <c r="H26" s="325"/>
      <c r="I26" s="325"/>
      <c r="J26" s="325"/>
      <c r="K26" s="325"/>
      <c r="L26" s="325"/>
      <c r="M26" s="325"/>
      <c r="N26" s="325"/>
      <c r="O26" s="325"/>
      <c r="P26" s="325"/>
      <c r="Q26" s="325"/>
      <c r="R26" s="325"/>
      <c r="S26" s="326"/>
      <c r="T26" s="60"/>
    </row>
    <row r="27" spans="1:20" s="2" customFormat="1" ht="14.25" customHeight="1">
      <c r="B27" s="327" t="s">
        <v>13</v>
      </c>
      <c r="C27" s="334" t="s">
        <v>67</v>
      </c>
      <c r="D27" s="329" t="s">
        <v>68</v>
      </c>
      <c r="E27" s="330"/>
      <c r="F27" s="330"/>
      <c r="G27" s="330"/>
      <c r="H27" s="331"/>
      <c r="I27" s="312" t="s">
        <v>81</v>
      </c>
      <c r="J27" s="312" t="s">
        <v>82</v>
      </c>
      <c r="K27" s="312" t="s">
        <v>83</v>
      </c>
      <c r="L27" s="347" t="s">
        <v>69</v>
      </c>
      <c r="M27" s="349" t="s">
        <v>70</v>
      </c>
      <c r="N27" s="387" t="s">
        <v>71</v>
      </c>
      <c r="O27" s="312" t="s">
        <v>72</v>
      </c>
      <c r="P27" s="351" t="s">
        <v>73</v>
      </c>
      <c r="Q27" s="351"/>
      <c r="R27" s="347"/>
      <c r="S27" s="312" t="s">
        <v>74</v>
      </c>
      <c r="T27" s="354" t="s">
        <v>75</v>
      </c>
    </row>
    <row r="28" spans="1:20" s="2" customFormat="1" ht="75.75" customHeight="1">
      <c r="B28" s="328"/>
      <c r="C28" s="335"/>
      <c r="D28" s="70" t="s">
        <v>76</v>
      </c>
      <c r="E28" s="71" t="s">
        <v>77</v>
      </c>
      <c r="F28" s="71" t="s">
        <v>78</v>
      </c>
      <c r="G28" s="71" t="s">
        <v>79</v>
      </c>
      <c r="H28" s="67" t="s">
        <v>80</v>
      </c>
      <c r="I28" s="312"/>
      <c r="J28" s="312"/>
      <c r="K28" s="312"/>
      <c r="L28" s="348"/>
      <c r="M28" s="350"/>
      <c r="N28" s="388"/>
      <c r="O28" s="340"/>
      <c r="P28" s="64" t="s">
        <v>84</v>
      </c>
      <c r="Q28" s="64" t="s">
        <v>85</v>
      </c>
      <c r="R28" s="64" t="s">
        <v>112</v>
      </c>
      <c r="S28" s="340"/>
      <c r="T28" s="354"/>
    </row>
    <row r="29" spans="1:20" s="34" customFormat="1" ht="170.25" customHeight="1">
      <c r="A29" s="34">
        <v>8</v>
      </c>
      <c r="B29" s="36" t="s">
        <v>549</v>
      </c>
      <c r="C29" s="36" t="s">
        <v>550</v>
      </c>
      <c r="D29" s="54" t="s">
        <v>551</v>
      </c>
      <c r="E29" s="36" t="s">
        <v>552</v>
      </c>
      <c r="F29" s="37" t="s">
        <v>553</v>
      </c>
      <c r="G29" s="37" t="s">
        <v>92</v>
      </c>
      <c r="H29" s="68" t="s">
        <v>554</v>
      </c>
      <c r="I29" s="98" t="s">
        <v>555</v>
      </c>
      <c r="J29" s="72" t="s">
        <v>556</v>
      </c>
      <c r="K29" s="145" t="s">
        <v>557</v>
      </c>
      <c r="L29" s="36" t="s">
        <v>558</v>
      </c>
      <c r="M29" s="45">
        <v>1</v>
      </c>
      <c r="N29" s="54" t="s">
        <v>559</v>
      </c>
      <c r="O29" s="73">
        <v>1</v>
      </c>
      <c r="P29" s="186"/>
      <c r="Q29" s="186"/>
      <c r="R29" s="73" t="s">
        <v>560</v>
      </c>
      <c r="S29" s="81" t="s">
        <v>16</v>
      </c>
      <c r="T29" s="194" t="s">
        <v>561</v>
      </c>
    </row>
    <row r="30" spans="1:20" s="34" customFormat="1" ht="198.75" customHeight="1">
      <c r="A30" s="34">
        <v>9</v>
      </c>
      <c r="B30" s="36" t="s">
        <v>562</v>
      </c>
      <c r="C30" s="36" t="s">
        <v>563</v>
      </c>
      <c r="D30" s="54">
        <v>0.3</v>
      </c>
      <c r="E30" s="36" t="s">
        <v>564</v>
      </c>
      <c r="F30" s="37" t="s">
        <v>553</v>
      </c>
      <c r="G30" s="37" t="s">
        <v>92</v>
      </c>
      <c r="H30" s="68" t="s">
        <v>554</v>
      </c>
      <c r="I30" s="68" t="s">
        <v>555</v>
      </c>
      <c r="J30" s="72" t="s">
        <v>565</v>
      </c>
      <c r="K30" s="72" t="s">
        <v>566</v>
      </c>
      <c r="L30" s="36" t="s">
        <v>567</v>
      </c>
      <c r="M30" s="45">
        <v>0.3</v>
      </c>
      <c r="N30" s="54" t="s">
        <v>568</v>
      </c>
      <c r="O30" s="177">
        <f>(11/197)*100</f>
        <v>5.5837563451776653</v>
      </c>
      <c r="P30" s="172" t="s">
        <v>569</v>
      </c>
      <c r="Q30" s="173" t="s">
        <v>570</v>
      </c>
      <c r="R30" s="73" t="s">
        <v>143</v>
      </c>
      <c r="S30" s="81" t="s">
        <v>16</v>
      </c>
      <c r="T30" s="195" t="s">
        <v>571</v>
      </c>
    </row>
    <row r="31" spans="1:20" s="34" customFormat="1" ht="228.75" customHeight="1">
      <c r="A31" s="34">
        <v>10</v>
      </c>
      <c r="B31" s="36" t="s">
        <v>572</v>
      </c>
      <c r="C31" s="72" t="s">
        <v>573</v>
      </c>
      <c r="D31" s="54">
        <v>1</v>
      </c>
      <c r="E31" s="36" t="s">
        <v>574</v>
      </c>
      <c r="F31" s="37" t="s">
        <v>575</v>
      </c>
      <c r="G31" s="37" t="s">
        <v>92</v>
      </c>
      <c r="H31" s="68" t="s">
        <v>554</v>
      </c>
      <c r="I31" s="105" t="s">
        <v>576</v>
      </c>
      <c r="J31" s="147" t="s">
        <v>577</v>
      </c>
      <c r="K31" s="148" t="s">
        <v>578</v>
      </c>
      <c r="L31" s="36" t="s">
        <v>579</v>
      </c>
      <c r="M31" s="46">
        <v>0.375</v>
      </c>
      <c r="N31" s="54" t="s">
        <v>580</v>
      </c>
      <c r="O31" s="73">
        <v>100</v>
      </c>
      <c r="P31" s="172" t="s">
        <v>581</v>
      </c>
      <c r="Q31" s="173" t="s">
        <v>581</v>
      </c>
      <c r="R31" s="73" t="s">
        <v>143</v>
      </c>
      <c r="S31" s="81" t="s">
        <v>582</v>
      </c>
      <c r="T31" s="133" t="s">
        <v>583</v>
      </c>
    </row>
    <row r="32" spans="1:20" s="34" customFormat="1" ht="155.25" customHeight="1">
      <c r="A32" s="34">
        <v>11</v>
      </c>
      <c r="B32" s="36" t="s">
        <v>584</v>
      </c>
      <c r="C32" s="146" t="s">
        <v>585</v>
      </c>
      <c r="D32" s="54" t="s">
        <v>586</v>
      </c>
      <c r="E32" s="36" t="s">
        <v>587</v>
      </c>
      <c r="F32" s="37" t="s">
        <v>500</v>
      </c>
      <c r="G32" s="37" t="s">
        <v>92</v>
      </c>
      <c r="H32" s="68" t="s">
        <v>588</v>
      </c>
      <c r="I32" s="68" t="s">
        <v>589</v>
      </c>
      <c r="J32" s="149" t="s">
        <v>590</v>
      </c>
      <c r="K32" s="150" t="s">
        <v>591</v>
      </c>
      <c r="L32" s="36" t="s">
        <v>592</v>
      </c>
      <c r="M32" s="43">
        <v>1</v>
      </c>
      <c r="N32" s="54" t="s">
        <v>593</v>
      </c>
      <c r="O32" s="53">
        <v>100</v>
      </c>
      <c r="P32" s="172" t="s">
        <v>569</v>
      </c>
      <c r="Q32" s="173" t="s">
        <v>570</v>
      </c>
      <c r="R32" s="73" t="s">
        <v>143</v>
      </c>
      <c r="S32" s="81" t="s">
        <v>16</v>
      </c>
      <c r="T32" s="151" t="s">
        <v>594</v>
      </c>
    </row>
    <row r="33" spans="1:20" ht="15.75" thickBot="1"/>
    <row r="34" spans="1:20" s="34" customFormat="1" ht="15.75" customHeight="1">
      <c r="B34" s="337" t="s">
        <v>595</v>
      </c>
      <c r="C34" s="338"/>
      <c r="D34" s="338"/>
      <c r="E34" s="338"/>
      <c r="F34" s="338"/>
      <c r="G34" s="338"/>
      <c r="H34" s="338"/>
      <c r="I34" s="338"/>
      <c r="J34" s="338"/>
      <c r="K34" s="338"/>
      <c r="L34" s="338"/>
      <c r="M34" s="338"/>
      <c r="N34" s="338"/>
      <c r="O34" s="338"/>
      <c r="P34" s="338"/>
      <c r="Q34" s="338"/>
      <c r="R34" s="338"/>
      <c r="S34" s="339"/>
      <c r="T34" s="62"/>
    </row>
    <row r="35" spans="1:20" s="34" customFormat="1" ht="15.75" customHeight="1">
      <c r="B35" s="316" t="s">
        <v>7</v>
      </c>
      <c r="C35" s="317"/>
      <c r="D35" s="317"/>
      <c r="E35" s="317"/>
      <c r="F35" s="317"/>
      <c r="G35" s="317"/>
      <c r="H35" s="317"/>
      <c r="I35" s="317"/>
      <c r="J35" s="317"/>
      <c r="K35" s="317"/>
      <c r="L35" s="317"/>
      <c r="M35" s="317"/>
      <c r="N35" s="317"/>
      <c r="O35" s="317"/>
      <c r="P35" s="317"/>
      <c r="Q35" s="317"/>
      <c r="R35" s="317"/>
      <c r="S35" s="318"/>
      <c r="T35" s="58"/>
    </row>
    <row r="36" spans="1:20" s="34" customFormat="1" ht="15.75" customHeight="1">
      <c r="B36" s="313" t="s">
        <v>596</v>
      </c>
      <c r="C36" s="314"/>
      <c r="D36" s="314"/>
      <c r="E36" s="314"/>
      <c r="F36" s="314"/>
      <c r="G36" s="314"/>
      <c r="H36" s="314"/>
      <c r="I36" s="314"/>
      <c r="J36" s="314"/>
      <c r="K36" s="314"/>
      <c r="L36" s="314"/>
      <c r="M36" s="314"/>
      <c r="N36" s="314"/>
      <c r="O36" s="314"/>
      <c r="P36" s="314"/>
      <c r="Q36" s="314"/>
      <c r="R36" s="314"/>
      <c r="S36" s="315"/>
      <c r="T36" s="59"/>
    </row>
    <row r="37" spans="1:20" s="34" customFormat="1" ht="15.75" customHeight="1">
      <c r="B37" s="316" t="s">
        <v>9</v>
      </c>
      <c r="C37" s="317"/>
      <c r="D37" s="317"/>
      <c r="E37" s="317"/>
      <c r="F37" s="317"/>
      <c r="G37" s="317"/>
      <c r="H37" s="317"/>
      <c r="I37" s="317"/>
      <c r="J37" s="317"/>
      <c r="K37" s="317"/>
      <c r="L37" s="317"/>
      <c r="M37" s="317"/>
      <c r="N37" s="317"/>
      <c r="O37" s="317"/>
      <c r="P37" s="317"/>
      <c r="Q37" s="317"/>
      <c r="R37" s="317"/>
      <c r="S37" s="318"/>
      <c r="T37" s="58"/>
    </row>
    <row r="38" spans="1:20" s="34" customFormat="1" ht="15" customHeight="1">
      <c r="B38" s="313" t="s">
        <v>597</v>
      </c>
      <c r="C38" s="314"/>
      <c r="D38" s="314"/>
      <c r="E38" s="314"/>
      <c r="F38" s="314"/>
      <c r="G38" s="314"/>
      <c r="H38" s="314"/>
      <c r="I38" s="314"/>
      <c r="J38" s="314"/>
      <c r="K38" s="314"/>
      <c r="L38" s="314"/>
      <c r="M38" s="314"/>
      <c r="N38" s="314"/>
      <c r="O38" s="314"/>
      <c r="P38" s="314"/>
      <c r="Q38" s="314"/>
      <c r="R38" s="314"/>
      <c r="S38" s="315"/>
      <c r="T38" s="59"/>
    </row>
    <row r="39" spans="1:20" s="34" customFormat="1" ht="15.75" customHeight="1">
      <c r="B39" s="316" t="s">
        <v>65</v>
      </c>
      <c r="C39" s="317"/>
      <c r="D39" s="317"/>
      <c r="E39" s="317"/>
      <c r="F39" s="317"/>
      <c r="G39" s="317"/>
      <c r="H39" s="317"/>
      <c r="I39" s="317"/>
      <c r="J39" s="317"/>
      <c r="K39" s="317"/>
      <c r="L39" s="317"/>
      <c r="M39" s="317"/>
      <c r="N39" s="317"/>
      <c r="O39" s="317"/>
      <c r="P39" s="317"/>
      <c r="Q39" s="317"/>
      <c r="R39" s="317"/>
      <c r="S39" s="318"/>
      <c r="T39" s="58"/>
    </row>
    <row r="40" spans="1:20" s="34" customFormat="1" thickBot="1">
      <c r="B40" s="324" t="s">
        <v>598</v>
      </c>
      <c r="C40" s="325"/>
      <c r="D40" s="325"/>
      <c r="E40" s="325"/>
      <c r="F40" s="325"/>
      <c r="G40" s="325"/>
      <c r="H40" s="325"/>
      <c r="I40" s="325"/>
      <c r="J40" s="325"/>
      <c r="K40" s="325"/>
      <c r="L40" s="325"/>
      <c r="M40" s="325"/>
      <c r="N40" s="325"/>
      <c r="O40" s="325"/>
      <c r="P40" s="325"/>
      <c r="Q40" s="325"/>
      <c r="R40" s="325"/>
      <c r="S40" s="326"/>
      <c r="T40" s="60"/>
    </row>
    <row r="41" spans="1:20" s="2" customFormat="1" ht="22.35" customHeight="1">
      <c r="B41" s="327" t="s">
        <v>13</v>
      </c>
      <c r="C41" s="334" t="s">
        <v>67</v>
      </c>
      <c r="D41" s="329" t="s">
        <v>68</v>
      </c>
      <c r="E41" s="330"/>
      <c r="F41" s="330"/>
      <c r="G41" s="330"/>
      <c r="H41" s="331"/>
      <c r="I41" s="312" t="s">
        <v>81</v>
      </c>
      <c r="J41" s="312" t="s">
        <v>82</v>
      </c>
      <c r="K41" s="312" t="s">
        <v>83</v>
      </c>
      <c r="L41" s="332" t="s">
        <v>69</v>
      </c>
      <c r="M41" s="349" t="s">
        <v>70</v>
      </c>
      <c r="N41" s="387" t="s">
        <v>71</v>
      </c>
      <c r="O41" s="312" t="s">
        <v>72</v>
      </c>
      <c r="P41" s="351" t="s">
        <v>73</v>
      </c>
      <c r="Q41" s="351"/>
      <c r="R41" s="347"/>
      <c r="S41" s="312" t="s">
        <v>74</v>
      </c>
      <c r="T41" s="354" t="s">
        <v>75</v>
      </c>
    </row>
    <row r="42" spans="1:20" s="2" customFormat="1" ht="66.599999999999994" customHeight="1">
      <c r="A42" s="2" t="s">
        <v>599</v>
      </c>
      <c r="B42" s="328"/>
      <c r="C42" s="335"/>
      <c r="D42" s="70" t="s">
        <v>76</v>
      </c>
      <c r="E42" s="71" t="s">
        <v>77</v>
      </c>
      <c r="F42" s="71" t="s">
        <v>78</v>
      </c>
      <c r="G42" s="71" t="s">
        <v>79</v>
      </c>
      <c r="H42" s="67" t="s">
        <v>80</v>
      </c>
      <c r="I42" s="312"/>
      <c r="J42" s="312"/>
      <c r="K42" s="312"/>
      <c r="L42" s="333"/>
      <c r="M42" s="350"/>
      <c r="N42" s="388"/>
      <c r="O42" s="340"/>
      <c r="P42" s="64" t="s">
        <v>84</v>
      </c>
      <c r="Q42" s="64" t="s">
        <v>85</v>
      </c>
      <c r="R42" s="64" t="s">
        <v>112</v>
      </c>
      <c r="S42" s="340"/>
      <c r="T42" s="354"/>
    </row>
    <row r="43" spans="1:20" s="34" customFormat="1" ht="102" customHeight="1">
      <c r="A43" s="34">
        <v>12</v>
      </c>
      <c r="B43" s="36" t="s">
        <v>600</v>
      </c>
      <c r="C43" s="152" t="s">
        <v>601</v>
      </c>
      <c r="D43" s="54" t="s">
        <v>602</v>
      </c>
      <c r="E43" s="36" t="s">
        <v>603</v>
      </c>
      <c r="F43" s="37" t="s">
        <v>553</v>
      </c>
      <c r="G43" s="37" t="s">
        <v>92</v>
      </c>
      <c r="H43" s="68" t="s">
        <v>604</v>
      </c>
      <c r="I43" s="37" t="s">
        <v>605</v>
      </c>
      <c r="J43" s="72" t="s">
        <v>606</v>
      </c>
      <c r="K43" s="145" t="s">
        <v>607</v>
      </c>
      <c r="L43" s="36" t="s">
        <v>608</v>
      </c>
      <c r="M43" s="45">
        <v>1</v>
      </c>
      <c r="N43" s="54" t="s">
        <v>609</v>
      </c>
      <c r="O43" s="224">
        <v>100</v>
      </c>
      <c r="P43" s="172" t="s">
        <v>569</v>
      </c>
      <c r="Q43" s="173" t="s">
        <v>570</v>
      </c>
      <c r="R43" s="174" t="s">
        <v>143</v>
      </c>
      <c r="S43" s="81" t="s">
        <v>16</v>
      </c>
      <c r="T43" s="216" t="s">
        <v>143</v>
      </c>
    </row>
    <row r="44" spans="1:20" s="34" customFormat="1" ht="83.1" customHeight="1">
      <c r="A44" s="34">
        <v>13</v>
      </c>
      <c r="B44" s="36" t="s">
        <v>610</v>
      </c>
      <c r="C44" s="149" t="s">
        <v>611</v>
      </c>
      <c r="D44" s="54" t="s">
        <v>612</v>
      </c>
      <c r="E44" s="36" t="s">
        <v>613</v>
      </c>
      <c r="F44" s="37" t="s">
        <v>553</v>
      </c>
      <c r="G44" s="37" t="s">
        <v>92</v>
      </c>
      <c r="H44" s="68" t="s">
        <v>614</v>
      </c>
      <c r="I44" s="37" t="s">
        <v>605</v>
      </c>
      <c r="J44" s="149" t="s">
        <v>615</v>
      </c>
      <c r="K44" s="149" t="s">
        <v>616</v>
      </c>
      <c r="L44" s="36" t="s">
        <v>617</v>
      </c>
      <c r="M44" s="45">
        <v>1</v>
      </c>
      <c r="N44" s="54" t="s">
        <v>618</v>
      </c>
      <c r="O44" s="224">
        <v>50</v>
      </c>
      <c r="P44" s="172"/>
      <c r="Q44" s="173"/>
      <c r="R44" s="174" t="s">
        <v>143</v>
      </c>
      <c r="S44" s="81" t="s">
        <v>619</v>
      </c>
      <c r="T44" s="216" t="s">
        <v>143</v>
      </c>
    </row>
    <row r="45" spans="1:20" s="34" customFormat="1" ht="90.6" customHeight="1">
      <c r="A45" s="34">
        <v>14</v>
      </c>
      <c r="B45" s="36" t="s">
        <v>620</v>
      </c>
      <c r="C45" s="161" t="s">
        <v>621</v>
      </c>
      <c r="D45" s="54" t="s">
        <v>622</v>
      </c>
      <c r="E45" s="36" t="s">
        <v>623</v>
      </c>
      <c r="F45" s="37" t="s">
        <v>553</v>
      </c>
      <c r="G45" s="37" t="s">
        <v>92</v>
      </c>
      <c r="H45" s="68" t="s">
        <v>624</v>
      </c>
      <c r="I45" s="37" t="s">
        <v>605</v>
      </c>
      <c r="J45" s="153" t="s">
        <v>625</v>
      </c>
      <c r="K45" s="154" t="s">
        <v>626</v>
      </c>
      <c r="L45" s="36" t="s">
        <v>627</v>
      </c>
      <c r="M45" s="45">
        <v>1</v>
      </c>
      <c r="N45" s="54" t="s">
        <v>628</v>
      </c>
      <c r="O45" s="224">
        <v>50</v>
      </c>
      <c r="P45" s="175" t="s">
        <v>544</v>
      </c>
      <c r="Q45" s="176" t="s">
        <v>544</v>
      </c>
      <c r="R45" s="174" t="s">
        <v>143</v>
      </c>
      <c r="S45" s="81" t="s">
        <v>16</v>
      </c>
      <c r="T45" s="137" t="s">
        <v>629</v>
      </c>
    </row>
  </sheetData>
  <mergeCells count="61">
    <mergeCell ref="T11:T12"/>
    <mergeCell ref="C27:C28"/>
    <mergeCell ref="C41:C42"/>
    <mergeCell ref="I27:I28"/>
    <mergeCell ref="J27:J28"/>
    <mergeCell ref="K27:K28"/>
    <mergeCell ref="I41:I42"/>
    <mergeCell ref="C11:C12"/>
    <mergeCell ref="M27:M28"/>
    <mergeCell ref="O27:O28"/>
    <mergeCell ref="N27:N28"/>
    <mergeCell ref="B26:S26"/>
    <mergeCell ref="B27:B28"/>
    <mergeCell ref="L41:L42"/>
    <mergeCell ref="S41:S42"/>
    <mergeCell ref="N41:N42"/>
    <mergeCell ref="T27:T28"/>
    <mergeCell ref="T41:T42"/>
    <mergeCell ref="B38:S38"/>
    <mergeCell ref="B40:S40"/>
    <mergeCell ref="B41:B42"/>
    <mergeCell ref="D41:H41"/>
    <mergeCell ref="O41:O42"/>
    <mergeCell ref="P41:R41"/>
    <mergeCell ref="M41:M42"/>
    <mergeCell ref="B39:S39"/>
    <mergeCell ref="J41:J42"/>
    <mergeCell ref="K41:K42"/>
    <mergeCell ref="K11:K12"/>
    <mergeCell ref="B4:S4"/>
    <mergeCell ref="B5:S5"/>
    <mergeCell ref="B6:S6"/>
    <mergeCell ref="B7:S7"/>
    <mergeCell ref="B8:S8"/>
    <mergeCell ref="S11:S12"/>
    <mergeCell ref="B25:S25"/>
    <mergeCell ref="B37:S37"/>
    <mergeCell ref="B24:S24"/>
    <mergeCell ref="D27:H27"/>
    <mergeCell ref="L27:L28"/>
    <mergeCell ref="S27:S28"/>
    <mergeCell ref="P27:R27"/>
    <mergeCell ref="B34:S34"/>
    <mergeCell ref="B35:S35"/>
    <mergeCell ref="B36:S36"/>
    <mergeCell ref="B2:S2"/>
    <mergeCell ref="B20:S20"/>
    <mergeCell ref="B21:S21"/>
    <mergeCell ref="B22:S22"/>
    <mergeCell ref="B23:S23"/>
    <mergeCell ref="B10:S10"/>
    <mergeCell ref="B11:B12"/>
    <mergeCell ref="D11:H11"/>
    <mergeCell ref="L11:L12"/>
    <mergeCell ref="P11:R11"/>
    <mergeCell ref="M11:M12"/>
    <mergeCell ref="O11:O12"/>
    <mergeCell ref="N11:N12"/>
    <mergeCell ref="B9:S9"/>
    <mergeCell ref="I11:I12"/>
    <mergeCell ref="J11:J12"/>
  </mergeCells>
  <hyperlinks>
    <hyperlink ref="T16" r:id="rId1" xr:uid="{74C77D37-8C41-4105-8C6F-DED96F18D60A}"/>
    <hyperlink ref="T30" r:id="rId2" display="https://www.uaesp.gov.co/noticias/listado-elegibles-convocatoria-programa-entrega-kits-maquinaria-2023_x000a__x000a_https://www.uaesp.gov.co/noticias/listado-elegibles-definitivo-la-convocatoria-al-programa-entrega-kits-maquinaria-2023-definitiva_x000a__x000a_https://uaespdc-my.sharepoint.com/:f:/g/personal/leidy_cruz_uaesp_gov_co/Eh0y5EOM2wROn3EfnBUUPu0B-dTbgO9M83B1PDqPz5X8mw?e=ZTY5IX_x000a__x000a_ " xr:uid="{1C3AABC9-F2A9-4181-8816-41468EAD5193}"/>
    <hyperlink ref="T32" r:id="rId3" xr:uid="{05B0ED96-8F15-4461-B919-DAFBCB43CE5D}"/>
    <hyperlink ref="T45" r:id="rId4" xr:uid="{76C4D1DF-36B3-4A2C-8C66-5008C0A3E684}"/>
    <hyperlink ref="T13" r:id="rId5" xr:uid="{F64ACD7B-490B-44EC-A429-053CD010759F}"/>
    <hyperlink ref="T14" r:id="rId6" xr:uid="{B70BB16C-FF38-4B81-9BFA-9E4C366A67A9}"/>
    <hyperlink ref="T17" r:id="rId7" xr:uid="{0EE837CC-423D-4A1A-8EF1-4F496E51F52C}"/>
    <hyperlink ref="T31" r:id="rId8" xr:uid="{B9E67772-33B0-405A-A18A-74CFC3AE09FA}"/>
    <hyperlink ref="T29" r:id="rId9" display="https://www.uaesp.gov.co/content/generalidades-del-registro-unico-organizaciones-registradores-segun-tipologia-ruor" xr:uid="{1BF9D1C9-8EEF-496F-9298-7F9C03CF3EA8}"/>
  </hyperlinks>
  <pageMargins left="0.7" right="0.7" top="0.75" bottom="0.75" header="0.3" footer="0.3"/>
  <pageSetup orientation="portrait" r:id="rId10"/>
  <legacyDrawing r:id="rId1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2:T49"/>
  <sheetViews>
    <sheetView showGridLines="0" tabSelected="1" topLeftCell="A29" zoomScale="120" zoomScaleNormal="120" workbookViewId="0">
      <selection activeCell="C30" sqref="C30"/>
    </sheetView>
  </sheetViews>
  <sheetFormatPr defaultColWidth="8.5703125" defaultRowHeight="15"/>
  <cols>
    <col min="1" max="1" width="4.140625" customWidth="1"/>
    <col min="2" max="2" width="37.140625" customWidth="1"/>
    <col min="3" max="3" width="64.42578125" customWidth="1"/>
    <col min="4" max="4" width="14.140625" customWidth="1"/>
    <col min="5" max="5" width="40" customWidth="1"/>
    <col min="6" max="8" width="11.42578125" customWidth="1"/>
    <col min="9" max="9" width="25.42578125" customWidth="1"/>
    <col min="10" max="10" width="24.42578125" customWidth="1"/>
    <col min="11" max="11" width="24.85546875" customWidth="1"/>
    <col min="12" max="12" width="28.140625" customWidth="1"/>
    <col min="13" max="13" width="5.140625" customWidth="1"/>
    <col min="14" max="14" width="22.42578125" customWidth="1"/>
    <col min="15" max="15" width="25.85546875" customWidth="1"/>
    <col min="16" max="16" width="20.42578125" customWidth="1"/>
    <col min="17" max="17" width="21.5703125" customWidth="1"/>
    <col min="18" max="18" width="23.140625" customWidth="1"/>
    <col min="19" max="19" width="19.42578125" customWidth="1"/>
    <col min="20" max="20" width="71.42578125" customWidth="1"/>
    <col min="21" max="245" width="11.42578125" customWidth="1"/>
  </cols>
  <sheetData>
    <row r="2" spans="1:20">
      <c r="B2" s="336" t="s">
        <v>630</v>
      </c>
      <c r="C2" s="336"/>
      <c r="D2" s="336"/>
      <c r="E2" s="336"/>
      <c r="F2" s="336"/>
      <c r="G2" s="336"/>
      <c r="H2" s="336"/>
      <c r="I2" s="336"/>
      <c r="J2" s="336"/>
      <c r="K2" s="336"/>
      <c r="L2" s="336"/>
      <c r="M2" s="336"/>
      <c r="N2" s="336"/>
      <c r="O2" s="336"/>
      <c r="P2" s="336"/>
      <c r="Q2" s="336"/>
      <c r="R2" s="336"/>
      <c r="S2" s="336"/>
      <c r="T2" s="61"/>
    </row>
    <row r="3" spans="1:20" ht="15.75" thickBot="1"/>
    <row r="4" spans="1:20" s="34" customFormat="1" ht="17.100000000000001" customHeight="1">
      <c r="B4" s="337" t="s">
        <v>631</v>
      </c>
      <c r="C4" s="338"/>
      <c r="D4" s="338"/>
      <c r="E4" s="338"/>
      <c r="F4" s="338"/>
      <c r="G4" s="338"/>
      <c r="H4" s="338"/>
      <c r="I4" s="338"/>
      <c r="J4" s="338"/>
      <c r="K4" s="338"/>
      <c r="L4" s="338"/>
      <c r="M4" s="338"/>
      <c r="N4" s="338"/>
      <c r="O4" s="338"/>
      <c r="P4" s="338"/>
      <c r="Q4" s="338"/>
      <c r="R4" s="338"/>
      <c r="S4" s="339"/>
      <c r="T4" s="62"/>
    </row>
    <row r="5" spans="1:20" s="34" customFormat="1" ht="14.25">
      <c r="B5" s="316" t="s">
        <v>7</v>
      </c>
      <c r="C5" s="317"/>
      <c r="D5" s="317"/>
      <c r="E5" s="317"/>
      <c r="F5" s="317"/>
      <c r="G5" s="317"/>
      <c r="H5" s="317"/>
      <c r="I5" s="317"/>
      <c r="J5" s="317"/>
      <c r="K5" s="317"/>
      <c r="L5" s="317"/>
      <c r="M5" s="317"/>
      <c r="N5" s="317"/>
      <c r="O5" s="317"/>
      <c r="P5" s="317"/>
      <c r="Q5" s="317"/>
      <c r="R5" s="317"/>
      <c r="S5" s="318"/>
      <c r="T5" s="58"/>
    </row>
    <row r="6" spans="1:20" s="34" customFormat="1" ht="18" customHeight="1">
      <c r="B6" s="313" t="s">
        <v>632</v>
      </c>
      <c r="C6" s="314"/>
      <c r="D6" s="314"/>
      <c r="E6" s="314"/>
      <c r="F6" s="314"/>
      <c r="G6" s="314"/>
      <c r="H6" s="314"/>
      <c r="I6" s="314"/>
      <c r="J6" s="314"/>
      <c r="K6" s="314"/>
      <c r="L6" s="314"/>
      <c r="M6" s="314"/>
      <c r="N6" s="314"/>
      <c r="O6" s="314"/>
      <c r="P6" s="314"/>
      <c r="Q6" s="314"/>
      <c r="R6" s="314"/>
      <c r="S6" s="315"/>
      <c r="T6" s="59"/>
    </row>
    <row r="7" spans="1:20" s="34" customFormat="1" ht="14.25">
      <c r="B7" s="316" t="s">
        <v>9</v>
      </c>
      <c r="C7" s="317"/>
      <c r="D7" s="317"/>
      <c r="E7" s="317"/>
      <c r="F7" s="317"/>
      <c r="G7" s="317"/>
      <c r="H7" s="317"/>
      <c r="I7" s="317"/>
      <c r="J7" s="317"/>
      <c r="K7" s="317"/>
      <c r="L7" s="317"/>
      <c r="M7" s="317"/>
      <c r="N7" s="317"/>
      <c r="O7" s="317"/>
      <c r="P7" s="317"/>
      <c r="Q7" s="317"/>
      <c r="R7" s="317"/>
      <c r="S7" s="318"/>
      <c r="T7" s="58"/>
    </row>
    <row r="8" spans="1:20" s="34" customFormat="1" ht="17.45" customHeight="1">
      <c r="B8" s="313" t="s">
        <v>633</v>
      </c>
      <c r="C8" s="314"/>
      <c r="D8" s="314"/>
      <c r="E8" s="314"/>
      <c r="F8" s="314"/>
      <c r="G8" s="314"/>
      <c r="H8" s="314"/>
      <c r="I8" s="314"/>
      <c r="J8" s="314"/>
      <c r="K8" s="314"/>
      <c r="L8" s="314"/>
      <c r="M8" s="314"/>
      <c r="N8" s="314"/>
      <c r="O8" s="314"/>
      <c r="P8" s="314"/>
      <c r="Q8" s="314"/>
      <c r="R8" s="314"/>
      <c r="S8" s="315"/>
      <c r="T8" s="59"/>
    </row>
    <row r="9" spans="1:20" s="34" customFormat="1" ht="14.25">
      <c r="B9" s="316" t="s">
        <v>65</v>
      </c>
      <c r="C9" s="317"/>
      <c r="D9" s="317"/>
      <c r="E9" s="317"/>
      <c r="F9" s="317"/>
      <c r="G9" s="317"/>
      <c r="H9" s="317"/>
      <c r="I9" s="317"/>
      <c r="J9" s="317"/>
      <c r="K9" s="317"/>
      <c r="L9" s="317"/>
      <c r="M9" s="317"/>
      <c r="N9" s="317"/>
      <c r="O9" s="317"/>
      <c r="P9" s="317"/>
      <c r="Q9" s="317"/>
      <c r="R9" s="317"/>
      <c r="S9" s="318"/>
      <c r="T9" s="58"/>
    </row>
    <row r="10" spans="1:20" s="34" customFormat="1" ht="17.100000000000001" customHeight="1" thickBot="1">
      <c r="B10" s="324" t="s">
        <v>634</v>
      </c>
      <c r="C10" s="325"/>
      <c r="D10" s="325"/>
      <c r="E10" s="325"/>
      <c r="F10" s="325"/>
      <c r="G10" s="325"/>
      <c r="H10" s="325"/>
      <c r="I10" s="325"/>
      <c r="J10" s="325"/>
      <c r="K10" s="325"/>
      <c r="L10" s="325"/>
      <c r="M10" s="325"/>
      <c r="N10" s="325"/>
      <c r="O10" s="325"/>
      <c r="P10" s="325"/>
      <c r="Q10" s="325"/>
      <c r="R10" s="325"/>
      <c r="S10" s="326"/>
      <c r="T10" s="60"/>
    </row>
    <row r="11" spans="1:20" s="2" customFormat="1" ht="15.6" customHeight="1">
      <c r="B11" s="327" t="s">
        <v>13</v>
      </c>
      <c r="C11" s="334" t="s">
        <v>67</v>
      </c>
      <c r="D11" s="329" t="s">
        <v>68</v>
      </c>
      <c r="E11" s="330"/>
      <c r="F11" s="330"/>
      <c r="G11" s="330"/>
      <c r="H11" s="331"/>
      <c r="I11" s="312" t="s">
        <v>81</v>
      </c>
      <c r="J11" s="312" t="s">
        <v>82</v>
      </c>
      <c r="K11" s="312" t="s">
        <v>83</v>
      </c>
      <c r="L11" s="347" t="s">
        <v>69</v>
      </c>
      <c r="M11" s="349" t="s">
        <v>70</v>
      </c>
      <c r="N11" s="345" t="s">
        <v>71</v>
      </c>
      <c r="O11" s="312" t="s">
        <v>72</v>
      </c>
      <c r="P11" s="351" t="s">
        <v>73</v>
      </c>
      <c r="Q11" s="351"/>
      <c r="R11" s="347"/>
      <c r="S11" s="312" t="s">
        <v>74</v>
      </c>
      <c r="T11" s="354" t="s">
        <v>75</v>
      </c>
    </row>
    <row r="12" spans="1:20" s="2" customFormat="1" ht="71.45" customHeight="1">
      <c r="B12" s="328"/>
      <c r="C12" s="335"/>
      <c r="D12" s="70" t="s">
        <v>76</v>
      </c>
      <c r="E12" s="71" t="s">
        <v>77</v>
      </c>
      <c r="F12" s="71" t="s">
        <v>78</v>
      </c>
      <c r="G12" s="71" t="s">
        <v>79</v>
      </c>
      <c r="H12" s="67" t="s">
        <v>80</v>
      </c>
      <c r="I12" s="312"/>
      <c r="J12" s="312"/>
      <c r="K12" s="312"/>
      <c r="L12" s="348"/>
      <c r="M12" s="350"/>
      <c r="N12" s="386"/>
      <c r="O12" s="340"/>
      <c r="P12" s="63" t="s">
        <v>84</v>
      </c>
      <c r="Q12" s="63" t="s">
        <v>85</v>
      </c>
      <c r="R12" s="63" t="s">
        <v>195</v>
      </c>
      <c r="S12" s="340"/>
      <c r="T12" s="354"/>
    </row>
    <row r="13" spans="1:20" s="34" customFormat="1" ht="188.45" customHeight="1">
      <c r="A13" s="34">
        <v>1</v>
      </c>
      <c r="B13" s="36" t="s">
        <v>635</v>
      </c>
      <c r="C13" s="152" t="s">
        <v>636</v>
      </c>
      <c r="D13" s="54" t="s">
        <v>637</v>
      </c>
      <c r="E13" s="36" t="s">
        <v>638</v>
      </c>
      <c r="F13" s="37" t="s">
        <v>500</v>
      </c>
      <c r="G13" s="37" t="s">
        <v>92</v>
      </c>
      <c r="H13" s="68" t="s">
        <v>639</v>
      </c>
      <c r="I13" s="68" t="s">
        <v>640</v>
      </c>
      <c r="J13" s="37" t="s">
        <v>641</v>
      </c>
      <c r="K13" s="37" t="s">
        <v>641</v>
      </c>
      <c r="L13" s="36" t="s">
        <v>642</v>
      </c>
      <c r="M13" s="43">
        <v>4</v>
      </c>
      <c r="N13" s="53" t="s">
        <v>637</v>
      </c>
      <c r="O13" s="53">
        <v>25</v>
      </c>
      <c r="P13" s="172" t="s">
        <v>569</v>
      </c>
      <c r="Q13" s="173" t="s">
        <v>570</v>
      </c>
      <c r="R13" s="53" t="s">
        <v>143</v>
      </c>
      <c r="S13" s="81" t="s">
        <v>643</v>
      </c>
      <c r="T13" s="151" t="s">
        <v>644</v>
      </c>
    </row>
    <row r="14" spans="1:20" s="34" customFormat="1" ht="158.25" customHeight="1">
      <c r="A14" s="34">
        <v>2</v>
      </c>
      <c r="B14" s="36" t="s">
        <v>645</v>
      </c>
      <c r="C14" s="36" t="s">
        <v>646</v>
      </c>
      <c r="D14" s="54" t="s">
        <v>647</v>
      </c>
      <c r="E14" s="36" t="s">
        <v>648</v>
      </c>
      <c r="F14" s="37" t="s">
        <v>500</v>
      </c>
      <c r="G14" s="37" t="s">
        <v>92</v>
      </c>
      <c r="H14" s="68" t="s">
        <v>649</v>
      </c>
      <c r="I14" s="98" t="s">
        <v>650</v>
      </c>
      <c r="J14" s="37" t="s">
        <v>641</v>
      </c>
      <c r="K14" s="37" t="s">
        <v>641</v>
      </c>
      <c r="L14" s="36" t="s">
        <v>651</v>
      </c>
      <c r="M14" s="43">
        <v>4</v>
      </c>
      <c r="N14" s="53" t="s">
        <v>652</v>
      </c>
      <c r="O14" s="53">
        <v>25</v>
      </c>
      <c r="P14" s="172" t="s">
        <v>507</v>
      </c>
      <c r="Q14" s="173" t="s">
        <v>508</v>
      </c>
      <c r="R14" s="53" t="s">
        <v>143</v>
      </c>
      <c r="S14" s="81" t="s">
        <v>643</v>
      </c>
      <c r="T14" s="151" t="s">
        <v>510</v>
      </c>
    </row>
    <row r="15" spans="1:20" s="34" customFormat="1" ht="157.9" customHeight="1">
      <c r="A15" s="34">
        <v>3</v>
      </c>
      <c r="B15" s="36" t="s">
        <v>653</v>
      </c>
      <c r="C15" s="36" t="s">
        <v>654</v>
      </c>
      <c r="D15" s="54" t="s">
        <v>647</v>
      </c>
      <c r="E15" s="36" t="s">
        <v>648</v>
      </c>
      <c r="F15" s="37" t="s">
        <v>500</v>
      </c>
      <c r="G15" s="37" t="s">
        <v>92</v>
      </c>
      <c r="H15" s="68" t="s">
        <v>649</v>
      </c>
      <c r="I15" s="98" t="s">
        <v>655</v>
      </c>
      <c r="J15" s="68" t="s">
        <v>656</v>
      </c>
      <c r="K15" s="68" t="s">
        <v>657</v>
      </c>
      <c r="L15" s="36" t="s">
        <v>651</v>
      </c>
      <c r="M15" s="43">
        <v>4</v>
      </c>
      <c r="N15" s="53" t="s">
        <v>658</v>
      </c>
      <c r="O15" s="53"/>
      <c r="P15" s="53" t="s">
        <v>143</v>
      </c>
      <c r="Q15" s="53" t="s">
        <v>143</v>
      </c>
      <c r="R15" s="53" t="s">
        <v>143</v>
      </c>
      <c r="S15" s="81" t="s">
        <v>643</v>
      </c>
      <c r="T15" s="137"/>
    </row>
    <row r="16" spans="1:20" s="34" customFormat="1" ht="129.6" customHeight="1">
      <c r="A16" s="34">
        <v>4</v>
      </c>
      <c r="B16" s="36" t="s">
        <v>659</v>
      </c>
      <c r="C16" s="36" t="s">
        <v>660</v>
      </c>
      <c r="D16" s="54" t="s">
        <v>661</v>
      </c>
      <c r="E16" s="36" t="s">
        <v>662</v>
      </c>
      <c r="F16" s="37" t="s">
        <v>500</v>
      </c>
      <c r="G16" s="37" t="s">
        <v>92</v>
      </c>
      <c r="H16" s="68" t="s">
        <v>663</v>
      </c>
      <c r="I16" s="98" t="s">
        <v>650</v>
      </c>
      <c r="J16" s="37" t="s">
        <v>664</v>
      </c>
      <c r="K16" s="68" t="s">
        <v>665</v>
      </c>
      <c r="L16" s="36" t="s">
        <v>666</v>
      </c>
      <c r="M16" s="43">
        <v>1</v>
      </c>
      <c r="N16" s="53" t="s">
        <v>667</v>
      </c>
      <c r="O16" s="53">
        <v>25</v>
      </c>
      <c r="P16" s="172" t="s">
        <v>507</v>
      </c>
      <c r="Q16" s="173" t="s">
        <v>508</v>
      </c>
      <c r="R16" s="53" t="s">
        <v>143</v>
      </c>
      <c r="S16" s="81" t="s">
        <v>643</v>
      </c>
      <c r="T16" s="245" t="s">
        <v>510</v>
      </c>
    </row>
    <row r="17" spans="1:20" s="34" customFormat="1" ht="93.6" customHeight="1">
      <c r="B17" s="36" t="s">
        <v>668</v>
      </c>
      <c r="C17" s="36" t="s">
        <v>669</v>
      </c>
      <c r="D17" s="54" t="s">
        <v>661</v>
      </c>
      <c r="E17" s="51" t="s">
        <v>662</v>
      </c>
      <c r="F17" s="37" t="s">
        <v>500</v>
      </c>
      <c r="G17" s="37" t="s">
        <v>92</v>
      </c>
      <c r="H17" s="68" t="s">
        <v>663</v>
      </c>
      <c r="I17" s="68" t="s">
        <v>650</v>
      </c>
      <c r="J17" s="68" t="s">
        <v>670</v>
      </c>
      <c r="K17" s="68" t="s">
        <v>657</v>
      </c>
      <c r="L17" s="36" t="s">
        <v>666</v>
      </c>
      <c r="M17" s="43">
        <v>1</v>
      </c>
      <c r="N17" s="54" t="s">
        <v>671</v>
      </c>
      <c r="O17" s="51">
        <v>0</v>
      </c>
      <c r="P17" s="53" t="s">
        <v>672</v>
      </c>
      <c r="Q17" s="53" t="s">
        <v>672</v>
      </c>
      <c r="R17" s="53" t="s">
        <v>672</v>
      </c>
      <c r="S17" s="244" t="s">
        <v>643</v>
      </c>
      <c r="T17" s="246" t="s">
        <v>143</v>
      </c>
    </row>
    <row r="18" spans="1:20">
      <c r="B18" s="84"/>
      <c r="C18" s="84"/>
      <c r="D18" s="85"/>
      <c r="E18" s="84"/>
      <c r="F18" s="86"/>
      <c r="G18" s="86"/>
      <c r="H18" s="238"/>
      <c r="I18" s="239"/>
      <c r="J18" s="86"/>
      <c r="K18" s="238"/>
      <c r="L18" s="84"/>
      <c r="M18" s="240"/>
      <c r="N18" s="240"/>
      <c r="O18" s="240"/>
      <c r="P18" s="241"/>
      <c r="Q18" s="241"/>
      <c r="R18" s="240"/>
      <c r="S18" s="242"/>
      <c r="T18" s="243"/>
    </row>
    <row r="19" spans="1:20" ht="15.75" thickBot="1"/>
    <row r="20" spans="1:20" s="34" customFormat="1" ht="14.25">
      <c r="B20" s="337" t="s">
        <v>673</v>
      </c>
      <c r="C20" s="338"/>
      <c r="D20" s="338"/>
      <c r="E20" s="338"/>
      <c r="F20" s="338"/>
      <c r="G20" s="338"/>
      <c r="H20" s="338"/>
      <c r="I20" s="338"/>
      <c r="J20" s="338"/>
      <c r="K20" s="338"/>
      <c r="L20" s="338"/>
      <c r="M20" s="338"/>
      <c r="N20" s="338"/>
      <c r="O20" s="338"/>
      <c r="P20" s="338"/>
      <c r="Q20" s="338"/>
      <c r="R20" s="338"/>
      <c r="S20" s="339"/>
      <c r="T20" s="62"/>
    </row>
    <row r="21" spans="1:20" s="34" customFormat="1" ht="14.25">
      <c r="B21" s="316" t="s">
        <v>7</v>
      </c>
      <c r="C21" s="317"/>
      <c r="D21" s="317"/>
      <c r="E21" s="317"/>
      <c r="F21" s="317"/>
      <c r="G21" s="317"/>
      <c r="H21" s="317"/>
      <c r="I21" s="317"/>
      <c r="J21" s="317"/>
      <c r="K21" s="317"/>
      <c r="L21" s="317"/>
      <c r="M21" s="317"/>
      <c r="N21" s="317"/>
      <c r="O21" s="317"/>
      <c r="P21" s="317"/>
      <c r="Q21" s="317"/>
      <c r="R21" s="317"/>
      <c r="S21" s="318"/>
      <c r="T21" s="58"/>
    </row>
    <row r="22" spans="1:20" s="34" customFormat="1" ht="14.25">
      <c r="B22" s="313" t="s">
        <v>674</v>
      </c>
      <c r="C22" s="314"/>
      <c r="D22" s="314"/>
      <c r="E22" s="314"/>
      <c r="F22" s="314"/>
      <c r="G22" s="314"/>
      <c r="H22" s="314"/>
      <c r="I22" s="314"/>
      <c r="J22" s="314"/>
      <c r="K22" s="314"/>
      <c r="L22" s="314"/>
      <c r="M22" s="314"/>
      <c r="N22" s="314"/>
      <c r="O22" s="314"/>
      <c r="P22" s="314"/>
      <c r="Q22" s="314"/>
      <c r="R22" s="314"/>
      <c r="S22" s="315"/>
      <c r="T22" s="59"/>
    </row>
    <row r="23" spans="1:20" s="34" customFormat="1" ht="14.25">
      <c r="B23" s="316" t="s">
        <v>9</v>
      </c>
      <c r="C23" s="317"/>
      <c r="D23" s="317"/>
      <c r="E23" s="317"/>
      <c r="F23" s="317"/>
      <c r="G23" s="317"/>
      <c r="H23" s="317"/>
      <c r="I23" s="317"/>
      <c r="J23" s="317"/>
      <c r="K23" s="317"/>
      <c r="L23" s="317"/>
      <c r="M23" s="317"/>
      <c r="N23" s="317"/>
      <c r="O23" s="317"/>
      <c r="P23" s="317"/>
      <c r="Q23" s="317"/>
      <c r="R23" s="317"/>
      <c r="S23" s="318"/>
      <c r="T23" s="58"/>
    </row>
    <row r="24" spans="1:20" s="34" customFormat="1" ht="14.25">
      <c r="B24" s="313" t="s">
        <v>675</v>
      </c>
      <c r="C24" s="314"/>
      <c r="D24" s="314"/>
      <c r="E24" s="314"/>
      <c r="F24" s="314"/>
      <c r="G24" s="314"/>
      <c r="H24" s="314"/>
      <c r="I24" s="314"/>
      <c r="J24" s="314"/>
      <c r="K24" s="314"/>
      <c r="L24" s="314"/>
      <c r="M24" s="314"/>
      <c r="N24" s="314"/>
      <c r="O24" s="314"/>
      <c r="P24" s="314"/>
      <c r="Q24" s="314"/>
      <c r="R24" s="314"/>
      <c r="S24" s="315"/>
      <c r="T24" s="59"/>
    </row>
    <row r="25" spans="1:20" s="34" customFormat="1" ht="20.25" customHeight="1">
      <c r="B25" s="316" t="s">
        <v>65</v>
      </c>
      <c r="C25" s="317"/>
      <c r="D25" s="317"/>
      <c r="E25" s="317"/>
      <c r="F25" s="317"/>
      <c r="G25" s="317"/>
      <c r="H25" s="317"/>
      <c r="I25" s="317"/>
      <c r="J25" s="317"/>
      <c r="K25" s="317"/>
      <c r="L25" s="317"/>
      <c r="M25" s="317"/>
      <c r="N25" s="317"/>
      <c r="O25" s="317"/>
      <c r="P25" s="317"/>
      <c r="Q25" s="317"/>
      <c r="R25" s="317"/>
      <c r="S25" s="318"/>
      <c r="T25" s="58"/>
    </row>
    <row r="26" spans="1:20" s="2" customFormat="1" ht="16.350000000000001" customHeight="1" thickBot="1">
      <c r="B26" s="324" t="s">
        <v>676</v>
      </c>
      <c r="C26" s="325"/>
      <c r="D26" s="325"/>
      <c r="E26" s="325"/>
      <c r="F26" s="325"/>
      <c r="G26" s="325"/>
      <c r="H26" s="325"/>
      <c r="I26" s="325"/>
      <c r="J26" s="325"/>
      <c r="K26" s="325"/>
      <c r="L26" s="325"/>
      <c r="M26" s="325"/>
      <c r="N26" s="325"/>
      <c r="O26" s="325"/>
      <c r="P26" s="325"/>
      <c r="Q26" s="325"/>
      <c r="R26" s="325"/>
      <c r="S26" s="326"/>
      <c r="T26" s="60"/>
    </row>
    <row r="27" spans="1:20" s="2" customFormat="1" ht="18" customHeight="1">
      <c r="B27" s="327" t="s">
        <v>13</v>
      </c>
      <c r="C27" s="334" t="s">
        <v>67</v>
      </c>
      <c r="D27" s="329" t="s">
        <v>68</v>
      </c>
      <c r="E27" s="330"/>
      <c r="F27" s="330"/>
      <c r="G27" s="330"/>
      <c r="H27" s="331"/>
      <c r="I27" s="312" t="s">
        <v>81</v>
      </c>
      <c r="J27" s="312" t="s">
        <v>82</v>
      </c>
      <c r="K27" s="312" t="s">
        <v>83</v>
      </c>
      <c r="L27" s="332" t="s">
        <v>69</v>
      </c>
      <c r="M27" s="349" t="s">
        <v>70</v>
      </c>
      <c r="N27" s="345" t="s">
        <v>71</v>
      </c>
      <c r="O27" s="312" t="s">
        <v>72</v>
      </c>
      <c r="P27" s="351" t="s">
        <v>73</v>
      </c>
      <c r="Q27" s="351"/>
      <c r="R27" s="347"/>
      <c r="S27" s="312" t="s">
        <v>74</v>
      </c>
      <c r="T27" s="354" t="s">
        <v>75</v>
      </c>
    </row>
    <row r="28" spans="1:20" s="2" customFormat="1" ht="55.15" customHeight="1">
      <c r="A28" s="2">
        <v>5</v>
      </c>
      <c r="B28" s="328"/>
      <c r="C28" s="335"/>
      <c r="D28" s="70" t="s">
        <v>76</v>
      </c>
      <c r="E28" s="71" t="s">
        <v>77</v>
      </c>
      <c r="F28" s="71" t="s">
        <v>78</v>
      </c>
      <c r="G28" s="71" t="s">
        <v>79</v>
      </c>
      <c r="H28" s="67" t="s">
        <v>80</v>
      </c>
      <c r="I28" s="340"/>
      <c r="J28" s="340"/>
      <c r="K28" s="340"/>
      <c r="L28" s="333"/>
      <c r="M28" s="355"/>
      <c r="N28" s="346"/>
      <c r="O28" s="340"/>
      <c r="P28" s="63" t="s">
        <v>84</v>
      </c>
      <c r="Q28" s="63" t="s">
        <v>85</v>
      </c>
      <c r="R28" s="63" t="s">
        <v>112</v>
      </c>
      <c r="S28" s="340"/>
      <c r="T28" s="354"/>
    </row>
    <row r="29" spans="1:20" s="34" customFormat="1" ht="191.25" customHeight="1">
      <c r="A29" s="34">
        <v>6</v>
      </c>
      <c r="B29" s="36" t="s">
        <v>677</v>
      </c>
      <c r="C29" s="152" t="s">
        <v>678</v>
      </c>
      <c r="D29" s="54" t="s">
        <v>679</v>
      </c>
      <c r="E29" s="36" t="s">
        <v>680</v>
      </c>
      <c r="F29" s="37" t="s">
        <v>681</v>
      </c>
      <c r="G29" s="37" t="s">
        <v>92</v>
      </c>
      <c r="H29" s="68" t="s">
        <v>682</v>
      </c>
      <c r="I29" s="68" t="s">
        <v>640</v>
      </c>
      <c r="J29" s="72" t="s">
        <v>683</v>
      </c>
      <c r="K29" s="145" t="s">
        <v>684</v>
      </c>
      <c r="L29" s="36" t="s">
        <v>685</v>
      </c>
      <c r="M29" s="96"/>
      <c r="N29" s="73" t="s">
        <v>686</v>
      </c>
      <c r="O29" s="227">
        <v>80</v>
      </c>
      <c r="P29" s="172" t="s">
        <v>687</v>
      </c>
      <c r="Q29" s="173" t="s">
        <v>687</v>
      </c>
      <c r="R29" s="73" t="s">
        <v>688</v>
      </c>
      <c r="S29" s="81" t="s">
        <v>689</v>
      </c>
      <c r="T29" s="151" t="s">
        <v>690</v>
      </c>
    </row>
    <row r="30" spans="1:20" s="34" customFormat="1" ht="150" customHeight="1">
      <c r="A30" s="34">
        <v>7</v>
      </c>
      <c r="B30" s="36" t="s">
        <v>691</v>
      </c>
      <c r="C30" s="77" t="s">
        <v>692</v>
      </c>
      <c r="D30" s="54" t="s">
        <v>679</v>
      </c>
      <c r="E30" s="36" t="s">
        <v>693</v>
      </c>
      <c r="F30" s="37" t="s">
        <v>694</v>
      </c>
      <c r="G30" s="37" t="s">
        <v>92</v>
      </c>
      <c r="H30" s="68" t="s">
        <v>143</v>
      </c>
      <c r="I30" s="37" t="s">
        <v>640</v>
      </c>
      <c r="J30" s="72" t="s">
        <v>695</v>
      </c>
      <c r="K30" s="145" t="s">
        <v>696</v>
      </c>
      <c r="L30" s="36" t="s">
        <v>697</v>
      </c>
      <c r="M30" s="73">
        <v>1</v>
      </c>
      <c r="N30" s="73" t="s">
        <v>698</v>
      </c>
      <c r="O30" s="224">
        <v>0</v>
      </c>
      <c r="P30" s="175" t="s">
        <v>687</v>
      </c>
      <c r="Q30" s="176" t="s">
        <v>687</v>
      </c>
      <c r="R30" s="73" t="s">
        <v>699</v>
      </c>
      <c r="S30" s="81" t="s">
        <v>16</v>
      </c>
      <c r="T30" s="470" t="s">
        <v>700</v>
      </c>
    </row>
    <row r="31" spans="1:20" s="34" customFormat="1" ht="238.5" customHeight="1">
      <c r="A31" s="34">
        <v>8</v>
      </c>
      <c r="B31" s="36" t="s">
        <v>701</v>
      </c>
      <c r="C31" s="36" t="s">
        <v>702</v>
      </c>
      <c r="D31" s="54" t="s">
        <v>703</v>
      </c>
      <c r="E31" s="36" t="s">
        <v>704</v>
      </c>
      <c r="F31" s="37" t="s">
        <v>500</v>
      </c>
      <c r="G31" s="37" t="s">
        <v>92</v>
      </c>
      <c r="H31" s="68" t="s">
        <v>705</v>
      </c>
      <c r="I31" s="37" t="s">
        <v>640</v>
      </c>
      <c r="J31" s="37" t="s">
        <v>706</v>
      </c>
      <c r="K31" s="145" t="s">
        <v>684</v>
      </c>
      <c r="L31" s="36" t="s">
        <v>707</v>
      </c>
      <c r="M31" s="73"/>
      <c r="N31" s="73" t="s">
        <v>703</v>
      </c>
      <c r="O31" s="224">
        <v>25</v>
      </c>
      <c r="P31" s="175" t="s">
        <v>687</v>
      </c>
      <c r="Q31" s="176" t="s">
        <v>687</v>
      </c>
      <c r="R31" s="73" t="s">
        <v>688</v>
      </c>
      <c r="S31" s="81" t="s">
        <v>16</v>
      </c>
      <c r="T31" s="151" t="s">
        <v>708</v>
      </c>
    </row>
    <row r="32" spans="1:20" ht="189" customHeight="1">
      <c r="B32" s="36" t="s">
        <v>709</v>
      </c>
      <c r="C32" s="36" t="s">
        <v>710</v>
      </c>
      <c r="D32" s="54" t="s">
        <v>711</v>
      </c>
      <c r="E32" s="36" t="s">
        <v>712</v>
      </c>
      <c r="F32" s="37" t="s">
        <v>500</v>
      </c>
      <c r="G32" s="37" t="s">
        <v>92</v>
      </c>
      <c r="H32" s="68" t="s">
        <v>713</v>
      </c>
      <c r="I32" s="37" t="s">
        <v>640</v>
      </c>
      <c r="J32" s="72" t="s">
        <v>714</v>
      </c>
      <c r="K32" s="145" t="s">
        <v>715</v>
      </c>
      <c r="L32" s="36" t="s">
        <v>716</v>
      </c>
      <c r="M32" s="73">
        <v>1</v>
      </c>
      <c r="N32" s="73" t="s">
        <v>717</v>
      </c>
      <c r="O32" s="224">
        <v>50</v>
      </c>
      <c r="P32" s="172" t="s">
        <v>569</v>
      </c>
      <c r="Q32" s="173" t="s">
        <v>570</v>
      </c>
      <c r="R32" s="73" t="s">
        <v>143</v>
      </c>
      <c r="S32" s="81" t="s">
        <v>718</v>
      </c>
      <c r="T32" s="151" t="s">
        <v>719</v>
      </c>
    </row>
    <row r="34" spans="1:20" s="34" customFormat="1" ht="18" customHeight="1" thickBot="1">
      <c r="B34"/>
      <c r="C34"/>
      <c r="D34"/>
      <c r="E34"/>
      <c r="F34"/>
      <c r="G34"/>
      <c r="H34"/>
      <c r="I34"/>
      <c r="J34"/>
      <c r="K34"/>
      <c r="L34"/>
      <c r="M34"/>
      <c r="N34"/>
      <c r="O34"/>
      <c r="P34"/>
      <c r="Q34"/>
      <c r="R34"/>
      <c r="S34"/>
      <c r="T34"/>
    </row>
    <row r="35" spans="1:20" s="34" customFormat="1" ht="14.25">
      <c r="B35" s="337" t="s">
        <v>720</v>
      </c>
      <c r="C35" s="338"/>
      <c r="D35" s="338"/>
      <c r="E35" s="338"/>
      <c r="F35" s="338"/>
      <c r="G35" s="338"/>
      <c r="H35" s="338"/>
      <c r="I35" s="338"/>
      <c r="J35" s="338"/>
      <c r="K35" s="338"/>
      <c r="L35" s="338"/>
      <c r="M35" s="338"/>
      <c r="N35" s="338"/>
      <c r="O35" s="338"/>
      <c r="P35" s="338"/>
      <c r="Q35" s="338"/>
      <c r="R35" s="338"/>
      <c r="S35" s="339"/>
      <c r="T35" s="62"/>
    </row>
    <row r="36" spans="1:20" s="34" customFormat="1" ht="14.25">
      <c r="B36" s="316" t="s">
        <v>7</v>
      </c>
      <c r="C36" s="317"/>
      <c r="D36" s="317"/>
      <c r="E36" s="317"/>
      <c r="F36" s="317"/>
      <c r="G36" s="317"/>
      <c r="H36" s="317"/>
      <c r="I36" s="317"/>
      <c r="J36" s="317"/>
      <c r="K36" s="317"/>
      <c r="L36" s="317"/>
      <c r="M36" s="317"/>
      <c r="N36" s="317"/>
      <c r="O36" s="317"/>
      <c r="P36" s="317"/>
      <c r="Q36" s="317"/>
      <c r="R36" s="317"/>
      <c r="S36" s="318"/>
      <c r="T36" s="58"/>
    </row>
    <row r="37" spans="1:20" s="34" customFormat="1" ht="14.25">
      <c r="B37" s="313" t="s">
        <v>721</v>
      </c>
      <c r="C37" s="314"/>
      <c r="D37" s="314"/>
      <c r="E37" s="314"/>
      <c r="F37" s="314"/>
      <c r="G37" s="314"/>
      <c r="H37" s="314"/>
      <c r="I37" s="314"/>
      <c r="J37" s="314"/>
      <c r="K37" s="314"/>
      <c r="L37" s="314"/>
      <c r="M37" s="314"/>
      <c r="N37" s="314"/>
      <c r="O37" s="314"/>
      <c r="P37" s="314"/>
      <c r="Q37" s="314"/>
      <c r="R37" s="314"/>
      <c r="S37" s="315"/>
      <c r="T37" s="59"/>
    </row>
    <row r="38" spans="1:20" s="34" customFormat="1" ht="14.25">
      <c r="B38" s="316" t="s">
        <v>9</v>
      </c>
      <c r="C38" s="317"/>
      <c r="D38" s="317"/>
      <c r="E38" s="317"/>
      <c r="F38" s="317"/>
      <c r="G38" s="317"/>
      <c r="H38" s="317"/>
      <c r="I38" s="317"/>
      <c r="J38" s="317"/>
      <c r="K38" s="317"/>
      <c r="L38" s="317"/>
      <c r="M38" s="317"/>
      <c r="N38" s="317"/>
      <c r="O38" s="317"/>
      <c r="P38" s="317"/>
      <c r="Q38" s="317"/>
      <c r="R38" s="317"/>
      <c r="S38" s="318"/>
      <c r="T38" s="58"/>
    </row>
    <row r="39" spans="1:20" s="34" customFormat="1" ht="14.25">
      <c r="B39" s="313" t="s">
        <v>675</v>
      </c>
      <c r="C39" s="314"/>
      <c r="D39" s="314"/>
      <c r="E39" s="314"/>
      <c r="F39" s="314"/>
      <c r="G39" s="314"/>
      <c r="H39" s="314"/>
      <c r="I39" s="314"/>
      <c r="J39" s="314"/>
      <c r="K39" s="314"/>
      <c r="L39" s="314"/>
      <c r="M39" s="314"/>
      <c r="N39" s="314"/>
      <c r="O39" s="314"/>
      <c r="P39" s="314"/>
      <c r="Q39" s="314"/>
      <c r="R39" s="314"/>
      <c r="S39" s="315"/>
      <c r="T39" s="59"/>
    </row>
    <row r="40" spans="1:20" s="34" customFormat="1" ht="15.6" customHeight="1">
      <c r="B40" s="316" t="s">
        <v>65</v>
      </c>
      <c r="C40" s="317"/>
      <c r="D40" s="317"/>
      <c r="E40" s="317"/>
      <c r="F40" s="317"/>
      <c r="G40" s="317"/>
      <c r="H40" s="317"/>
      <c r="I40" s="317"/>
      <c r="J40" s="317"/>
      <c r="K40" s="317"/>
      <c r="L40" s="317"/>
      <c r="M40" s="317"/>
      <c r="N40" s="317"/>
      <c r="O40" s="317"/>
      <c r="P40" s="317"/>
      <c r="Q40" s="317"/>
      <c r="R40" s="317"/>
      <c r="S40" s="318"/>
      <c r="T40" s="58"/>
    </row>
    <row r="41" spans="1:20" s="2" customFormat="1" ht="54.6" customHeight="1" thickBot="1">
      <c r="B41" s="324" t="s">
        <v>722</v>
      </c>
      <c r="C41" s="325"/>
      <c r="D41" s="325"/>
      <c r="E41" s="325"/>
      <c r="F41" s="325"/>
      <c r="G41" s="325"/>
      <c r="H41" s="325"/>
      <c r="I41" s="325"/>
      <c r="J41" s="325"/>
      <c r="K41" s="325"/>
      <c r="L41" s="325"/>
      <c r="M41" s="325"/>
      <c r="N41" s="325"/>
      <c r="O41" s="325"/>
      <c r="P41" s="325"/>
      <c r="Q41" s="325"/>
      <c r="R41" s="325"/>
      <c r="S41" s="326"/>
      <c r="T41" s="60"/>
    </row>
    <row r="42" spans="1:20" s="2" customFormat="1" ht="17.45" customHeight="1">
      <c r="B42" s="327" t="s">
        <v>13</v>
      </c>
      <c r="C42" s="334" t="s">
        <v>67</v>
      </c>
      <c r="D42" s="329" t="s">
        <v>68</v>
      </c>
      <c r="E42" s="330"/>
      <c r="F42" s="330"/>
      <c r="G42" s="330"/>
      <c r="H42" s="331"/>
      <c r="I42" s="312" t="s">
        <v>81</v>
      </c>
      <c r="J42" s="312" t="s">
        <v>82</v>
      </c>
      <c r="K42" s="312" t="s">
        <v>83</v>
      </c>
      <c r="L42" s="332" t="s">
        <v>69</v>
      </c>
      <c r="M42" s="349" t="s">
        <v>70</v>
      </c>
      <c r="N42" s="345" t="s">
        <v>71</v>
      </c>
      <c r="O42" s="312" t="s">
        <v>72</v>
      </c>
      <c r="P42" s="351" t="s">
        <v>73</v>
      </c>
      <c r="Q42" s="351"/>
      <c r="R42" s="347"/>
      <c r="S42" s="312" t="s">
        <v>74</v>
      </c>
      <c r="T42" s="354" t="s">
        <v>75</v>
      </c>
    </row>
    <row r="43" spans="1:20" s="34" customFormat="1" ht="48.6" customHeight="1">
      <c r="A43" s="226">
        <v>9</v>
      </c>
      <c r="B43" s="328"/>
      <c r="C43" s="335"/>
      <c r="D43" s="70" t="s">
        <v>76</v>
      </c>
      <c r="E43" s="71" t="s">
        <v>77</v>
      </c>
      <c r="F43" s="71" t="s">
        <v>78</v>
      </c>
      <c r="G43" s="71" t="s">
        <v>79</v>
      </c>
      <c r="H43" s="67" t="s">
        <v>80</v>
      </c>
      <c r="I43" s="312"/>
      <c r="J43" s="312"/>
      <c r="K43" s="312"/>
      <c r="L43" s="333"/>
      <c r="M43" s="350"/>
      <c r="N43" s="386"/>
      <c r="O43" s="340"/>
      <c r="P43" s="63" t="s">
        <v>84</v>
      </c>
      <c r="Q43" s="63" t="s">
        <v>85</v>
      </c>
      <c r="R43" s="63" t="s">
        <v>112</v>
      </c>
      <c r="S43" s="340"/>
      <c r="T43" s="354"/>
    </row>
    <row r="44" spans="1:20" s="34" customFormat="1" ht="142.15" customHeight="1">
      <c r="A44" s="34">
        <v>10</v>
      </c>
      <c r="B44" s="36" t="s">
        <v>723</v>
      </c>
      <c r="C44" s="152" t="s">
        <v>724</v>
      </c>
      <c r="D44" s="54" t="s">
        <v>725</v>
      </c>
      <c r="E44" s="36" t="s">
        <v>726</v>
      </c>
      <c r="F44" s="37" t="s">
        <v>727</v>
      </c>
      <c r="G44" s="37" t="s">
        <v>92</v>
      </c>
      <c r="H44" s="68" t="s">
        <v>682</v>
      </c>
      <c r="I44" s="37" t="s">
        <v>728</v>
      </c>
      <c r="J44" s="37" t="s">
        <v>641</v>
      </c>
      <c r="K44" s="37" t="s">
        <v>641</v>
      </c>
      <c r="L44" s="36" t="s">
        <v>729</v>
      </c>
      <c r="M44" s="53" t="s">
        <v>730</v>
      </c>
      <c r="N44" s="53" t="s">
        <v>731</v>
      </c>
      <c r="O44" s="187">
        <v>30</v>
      </c>
      <c r="P44" s="172" t="s">
        <v>569</v>
      </c>
      <c r="Q44" s="173" t="s">
        <v>570</v>
      </c>
      <c r="R44" s="53" t="s">
        <v>143</v>
      </c>
      <c r="S44" s="81" t="s">
        <v>732</v>
      </c>
      <c r="T44" s="196" t="s">
        <v>733</v>
      </c>
    </row>
    <row r="45" spans="1:20" s="34" customFormat="1" ht="152.44999999999999" customHeight="1">
      <c r="A45" s="34">
        <v>11</v>
      </c>
      <c r="B45" s="36" t="s">
        <v>734</v>
      </c>
      <c r="C45" s="146" t="s">
        <v>735</v>
      </c>
      <c r="D45" s="54" t="s">
        <v>736</v>
      </c>
      <c r="E45" s="36" t="s">
        <v>737</v>
      </c>
      <c r="F45" s="37" t="s">
        <v>500</v>
      </c>
      <c r="G45" s="37" t="s">
        <v>738</v>
      </c>
      <c r="H45" s="68" t="s">
        <v>739</v>
      </c>
      <c r="I45" s="37" t="s">
        <v>740</v>
      </c>
      <c r="J45" s="37" t="s">
        <v>741</v>
      </c>
      <c r="K45" s="37" t="s">
        <v>742</v>
      </c>
      <c r="L45" s="36" t="s">
        <v>743</v>
      </c>
      <c r="M45" s="53" t="s">
        <v>730</v>
      </c>
      <c r="N45" s="53" t="s">
        <v>744</v>
      </c>
      <c r="O45" s="187">
        <v>30</v>
      </c>
      <c r="P45" s="175" t="s">
        <v>687</v>
      </c>
      <c r="Q45" s="176" t="s">
        <v>687</v>
      </c>
      <c r="R45" s="53" t="s">
        <v>745</v>
      </c>
      <c r="S45" s="81" t="s">
        <v>746</v>
      </c>
      <c r="T45" s="151" t="s">
        <v>747</v>
      </c>
    </row>
    <row r="46" spans="1:20" s="34" customFormat="1" ht="136.15" customHeight="1">
      <c r="A46" s="34">
        <v>12</v>
      </c>
      <c r="B46" s="36" t="s">
        <v>748</v>
      </c>
      <c r="C46" s="146" t="s">
        <v>749</v>
      </c>
      <c r="D46" s="54" t="s">
        <v>750</v>
      </c>
      <c r="E46" s="36" t="s">
        <v>751</v>
      </c>
      <c r="F46" s="37" t="s">
        <v>500</v>
      </c>
      <c r="G46" s="37" t="s">
        <v>92</v>
      </c>
      <c r="H46" s="68" t="s">
        <v>682</v>
      </c>
      <c r="I46" s="68" t="s">
        <v>752</v>
      </c>
      <c r="J46" s="68" t="s">
        <v>753</v>
      </c>
      <c r="K46" s="68" t="s">
        <v>754</v>
      </c>
      <c r="L46" s="36" t="s">
        <v>755</v>
      </c>
      <c r="M46" s="53" t="s">
        <v>730</v>
      </c>
      <c r="N46" s="102" t="s">
        <v>756</v>
      </c>
      <c r="O46" s="247">
        <v>0.05</v>
      </c>
      <c r="P46" s="248">
        <v>1</v>
      </c>
      <c r="Q46" s="248">
        <v>1</v>
      </c>
      <c r="R46" s="99" t="s">
        <v>757</v>
      </c>
      <c r="S46" s="81" t="s">
        <v>758</v>
      </c>
      <c r="T46" s="137" t="s">
        <v>759</v>
      </c>
    </row>
    <row r="47" spans="1:20" s="34" customFormat="1" ht="330" customHeight="1">
      <c r="A47" s="34">
        <v>13</v>
      </c>
      <c r="B47" s="36" t="s">
        <v>760</v>
      </c>
      <c r="C47" s="146" t="s">
        <v>761</v>
      </c>
      <c r="D47" s="54" t="s">
        <v>762</v>
      </c>
      <c r="E47" s="36" t="s">
        <v>763</v>
      </c>
      <c r="F47" s="37" t="s">
        <v>500</v>
      </c>
      <c r="G47" s="37" t="s">
        <v>92</v>
      </c>
      <c r="H47" s="68" t="s">
        <v>682</v>
      </c>
      <c r="I47" s="68" t="s">
        <v>764</v>
      </c>
      <c r="J47" s="72" t="s">
        <v>765</v>
      </c>
      <c r="K47" s="145" t="s">
        <v>766</v>
      </c>
      <c r="L47" s="36" t="s">
        <v>767</v>
      </c>
      <c r="M47" s="53" t="s">
        <v>730</v>
      </c>
      <c r="N47" s="54" t="s">
        <v>762</v>
      </c>
      <c r="O47" s="53">
        <v>70</v>
      </c>
      <c r="P47" s="172" t="s">
        <v>569</v>
      </c>
      <c r="Q47" s="173" t="s">
        <v>570</v>
      </c>
      <c r="R47" s="53" t="s">
        <v>143</v>
      </c>
      <c r="S47" s="81" t="s">
        <v>768</v>
      </c>
      <c r="T47" s="151" t="s">
        <v>769</v>
      </c>
    </row>
    <row r="48" spans="1:20" s="34" customFormat="1" ht="224.45" customHeight="1">
      <c r="A48" s="34">
        <v>14</v>
      </c>
      <c r="B48" s="36" t="s">
        <v>770</v>
      </c>
      <c r="C48" s="149" t="s">
        <v>771</v>
      </c>
      <c r="D48" s="54" t="s">
        <v>772</v>
      </c>
      <c r="E48" s="36" t="s">
        <v>773</v>
      </c>
      <c r="F48" s="37" t="s">
        <v>500</v>
      </c>
      <c r="G48" s="37" t="s">
        <v>92</v>
      </c>
      <c r="H48" s="68" t="s">
        <v>682</v>
      </c>
      <c r="I48" s="68" t="s">
        <v>740</v>
      </c>
      <c r="J48" s="149" t="s">
        <v>774</v>
      </c>
      <c r="K48" s="150" t="s">
        <v>775</v>
      </c>
      <c r="L48" s="36" t="s">
        <v>776</v>
      </c>
      <c r="M48" s="53" t="s">
        <v>730</v>
      </c>
      <c r="N48" s="54" t="s">
        <v>772</v>
      </c>
      <c r="O48" s="53"/>
      <c r="P48" s="172" t="s">
        <v>777</v>
      </c>
      <c r="Q48" s="173" t="s">
        <v>687</v>
      </c>
      <c r="R48" s="53" t="s">
        <v>143</v>
      </c>
      <c r="S48" s="81" t="s">
        <v>778</v>
      </c>
      <c r="T48" s="155" t="s">
        <v>779</v>
      </c>
    </row>
    <row r="49" spans="2:20" ht="242.25" customHeight="1">
      <c r="B49" s="36" t="s">
        <v>780</v>
      </c>
      <c r="C49" s="146" t="s">
        <v>781</v>
      </c>
      <c r="D49" s="54" t="s">
        <v>782</v>
      </c>
      <c r="E49" s="36" t="s">
        <v>783</v>
      </c>
      <c r="F49" s="37" t="s">
        <v>500</v>
      </c>
      <c r="G49" s="37" t="s">
        <v>784</v>
      </c>
      <c r="H49" s="68" t="s">
        <v>785</v>
      </c>
      <c r="I49" s="68" t="s">
        <v>640</v>
      </c>
      <c r="J49" s="149" t="s">
        <v>786</v>
      </c>
      <c r="K49" s="150" t="s">
        <v>787</v>
      </c>
      <c r="L49" s="36" t="s">
        <v>788</v>
      </c>
      <c r="M49" s="53" t="s">
        <v>730</v>
      </c>
      <c r="N49" s="54" t="s">
        <v>789</v>
      </c>
      <c r="O49" s="53">
        <v>100</v>
      </c>
      <c r="P49" s="175" t="s">
        <v>569</v>
      </c>
      <c r="Q49" s="176" t="s">
        <v>570</v>
      </c>
      <c r="R49" s="53" t="s">
        <v>143</v>
      </c>
      <c r="S49" s="81" t="s">
        <v>790</v>
      </c>
      <c r="T49" s="155" t="s">
        <v>791</v>
      </c>
    </row>
  </sheetData>
  <mergeCells count="61">
    <mergeCell ref="M42:M43"/>
    <mergeCell ref="B37:S37"/>
    <mergeCell ref="B38:S38"/>
    <mergeCell ref="C27:C28"/>
    <mergeCell ref="B21:S21"/>
    <mergeCell ref="B27:B28"/>
    <mergeCell ref="D27:H27"/>
    <mergeCell ref="L27:L28"/>
    <mergeCell ref="C42:C43"/>
    <mergeCell ref="B35:S35"/>
    <mergeCell ref="B36:S36"/>
    <mergeCell ref="N27:N28"/>
    <mergeCell ref="O27:O28"/>
    <mergeCell ref="P27:R27"/>
    <mergeCell ref="M27:M28"/>
    <mergeCell ref="I27:I28"/>
    <mergeCell ref="T27:T28"/>
    <mergeCell ref="T42:T43"/>
    <mergeCell ref="N42:N43"/>
    <mergeCell ref="O42:O43"/>
    <mergeCell ref="P42:R42"/>
    <mergeCell ref="B39:S39"/>
    <mergeCell ref="B40:S40"/>
    <mergeCell ref="B41:S41"/>
    <mergeCell ref="B42:B43"/>
    <mergeCell ref="D42:H42"/>
    <mergeCell ref="L42:L43"/>
    <mergeCell ref="S42:S43"/>
    <mergeCell ref="I42:I43"/>
    <mergeCell ref="J42:J43"/>
    <mergeCell ref="K42:K43"/>
    <mergeCell ref="S27:S28"/>
    <mergeCell ref="J27:J28"/>
    <mergeCell ref="K27:K28"/>
    <mergeCell ref="B23:S23"/>
    <mergeCell ref="B24:S24"/>
    <mergeCell ref="B25:S25"/>
    <mergeCell ref="B26:S26"/>
    <mergeCell ref="B20:S20"/>
    <mergeCell ref="B22:S22"/>
    <mergeCell ref="T11:T12"/>
    <mergeCell ref="I11:I12"/>
    <mergeCell ref="J11:J12"/>
    <mergeCell ref="K11:K12"/>
    <mergeCell ref="O11:O12"/>
    <mergeCell ref="P11:R11"/>
    <mergeCell ref="C11:C12"/>
    <mergeCell ref="M11:M12"/>
    <mergeCell ref="N11:N12"/>
    <mergeCell ref="B2:S2"/>
    <mergeCell ref="B10:S10"/>
    <mergeCell ref="B11:B12"/>
    <mergeCell ref="D11:H11"/>
    <mergeCell ref="L11:L12"/>
    <mergeCell ref="S11:S12"/>
    <mergeCell ref="B4:S4"/>
    <mergeCell ref="B5:S5"/>
    <mergeCell ref="B6:S6"/>
    <mergeCell ref="B7:S7"/>
    <mergeCell ref="B8:S8"/>
    <mergeCell ref="B9:S9"/>
  </mergeCells>
  <hyperlinks>
    <hyperlink ref="T13" r:id="rId1" xr:uid="{584FFCF3-9C5D-4E63-AF94-D51E7A6B538D}"/>
    <hyperlink ref="T29" r:id="rId2" xr:uid="{3AE02E6B-C1E1-4EB2-9EF0-BA72FDE349B3}"/>
    <hyperlink ref="T32" r:id="rId3" xr:uid="{D4B69280-47C8-40E9-867F-C2057C3D1C84}"/>
    <hyperlink ref="T31" r:id="rId4" xr:uid="{FFD42754-4086-4CD0-AE3F-4BF414BC6305}"/>
    <hyperlink ref="T45" r:id="rId5" xr:uid="{44C633C6-B1F6-4B90-A559-C41D11A75AED}"/>
    <hyperlink ref="T47" r:id="rId6" xr:uid="{68593E83-D291-4348-B7BD-F627BA79EBFE}"/>
    <hyperlink ref="T48" r:id="rId7" xr:uid="{5F71BCFB-D167-4E14-BC6E-79080073DBD3}"/>
    <hyperlink ref="T49" r:id="rId8" xr:uid="{9F80F788-1683-4C2F-B88B-134CA96ABEE9}"/>
    <hyperlink ref="T16" r:id="rId9" xr:uid="{A8AC5CFB-FE99-44A0-B996-C069B2F0FFFC}"/>
    <hyperlink ref="T14" r:id="rId10" xr:uid="{100A6F4D-0081-4822-BC8D-CD5ACE5926B7}"/>
    <hyperlink ref="T46" r:id="rId11" xr:uid="{2110B050-B054-4D45-B9F3-2D38D1EE3703}"/>
    <hyperlink ref="T30" r:id="rId12" xr:uid="{894935FC-704A-46C5-BF70-A3D96052BF7C}"/>
  </hyperlinks>
  <pageMargins left="0.7" right="0.7" top="0.75" bottom="0.75" header="0.3" footer="0.3"/>
  <pageSetup orientation="portrait" r:id="rId1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883BA5EE6075647B83267605D9CEBA2" ma:contentTypeVersion="0" ma:contentTypeDescription="Crear nuevo documento." ma:contentTypeScope="" ma:versionID="d84a0d98bfb6fc5a89cc2986fbe6bb87">
  <xsd:schema xmlns:xsd="http://www.w3.org/2001/XMLSchema" xmlns:xs="http://www.w3.org/2001/XMLSchema" xmlns:p="http://schemas.microsoft.com/office/2006/metadata/properties" targetNamespace="http://schemas.microsoft.com/office/2006/metadata/properties" ma:root="true" ma:fieldsID="986dcc55fc7de7b749655be5365d3ef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F4693A-AF0E-4CC9-BEAC-349807D26897}"/>
</file>

<file path=customXml/itemProps2.xml><?xml version="1.0" encoding="utf-8"?>
<ds:datastoreItem xmlns:ds="http://schemas.openxmlformats.org/officeDocument/2006/customXml" ds:itemID="{0D7A37F6-CEB9-4629-A2C0-75A9AD9E24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tgarcia</dc:creator>
  <cp:keywords/>
  <dc:description/>
  <cp:lastModifiedBy>Leidy Alicia Cruz Rincon</cp:lastModifiedBy>
  <cp:revision/>
  <dcterms:created xsi:type="dcterms:W3CDTF">2016-06-11T01:53:11Z</dcterms:created>
  <dcterms:modified xsi:type="dcterms:W3CDTF">2023-10-11T20:29:51Z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2023-07-21T12:07:35Z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9bd90153-f2c9-490a-aa64-e2864e8875e7</vt:lpwstr>
  </property>
  <property fmtid="{D5CDD505-2E9C-101B-9397-08002B2CF9AE}" pid="8" name="MSIP_Label_5fac521f-e930-485b-97f4-efbe7db8e98f_ContentBits">
    <vt:lpwstr>0</vt:lpwstr>
  </property>
</Properties>
</file>