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uaespdc-my.sharepoint.com/personal/henry_ocampo_uaesp_gov_co/Documents/EXCEL PUBLICAR 2025/"/>
    </mc:Choice>
  </mc:AlternateContent>
  <xr:revisionPtr revIDLastSave="0" documentId="8_{F6DDC8B9-12FD-4D03-8F90-35D3C173D033}" xr6:coauthVersionLast="47" xr6:coauthVersionMax="47" xr10:uidLastSave="{00000000-0000-0000-0000-000000000000}"/>
  <bookViews>
    <workbookView xWindow="-108" yWindow="-108" windowWidth="23256" windowHeight="13896" xr2:uid="{3C92E636-9054-468B-9322-DA66F66C513D}"/>
  </bookViews>
  <sheets>
    <sheet name="JULIO 2025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0" i="1" l="1"/>
  <c r="J30" i="1"/>
  <c r="H30" i="1"/>
  <c r="F30" i="1"/>
  <c r="M29" i="1"/>
  <c r="K29" i="1"/>
  <c r="J29" i="1"/>
  <c r="H29" i="1"/>
  <c r="F29" i="1"/>
  <c r="K28" i="1"/>
  <c r="L28" i="1" s="1"/>
  <c r="M28" i="1" s="1"/>
  <c r="J28" i="1"/>
  <c r="H28" i="1"/>
  <c r="F28" i="1"/>
  <c r="M27" i="1"/>
  <c r="K27" i="1"/>
  <c r="J27" i="1"/>
  <c r="H27" i="1"/>
  <c r="F27" i="1"/>
  <c r="K26" i="1"/>
  <c r="J26" i="1"/>
  <c r="H26" i="1"/>
  <c r="F26" i="1"/>
  <c r="K25" i="1"/>
  <c r="J25" i="1"/>
  <c r="H25" i="1"/>
  <c r="F25" i="1"/>
  <c r="L24" i="1"/>
  <c r="K24" i="1"/>
  <c r="J24" i="1"/>
  <c r="M24" i="1" s="1"/>
  <c r="H24" i="1"/>
  <c r="F24" i="1"/>
  <c r="L23" i="1"/>
  <c r="M23" i="1" s="1"/>
  <c r="K23" i="1"/>
  <c r="H23" i="1"/>
  <c r="F23" i="1"/>
  <c r="L22" i="1"/>
  <c r="M22" i="1" s="1"/>
  <c r="K22" i="1"/>
  <c r="J22" i="1"/>
  <c r="H22" i="1"/>
  <c r="F22" i="1"/>
  <c r="K21" i="1"/>
  <c r="J21" i="1"/>
  <c r="H21" i="1"/>
  <c r="F21" i="1"/>
  <c r="K20" i="1"/>
  <c r="J20" i="1"/>
  <c r="M20" i="1" s="1"/>
  <c r="H20" i="1"/>
  <c r="F20" i="1"/>
  <c r="L19" i="1"/>
  <c r="K19" i="1"/>
  <c r="J19" i="1"/>
  <c r="M19" i="1" s="1"/>
  <c r="H19" i="1"/>
  <c r="F19" i="1"/>
  <c r="M18" i="1"/>
  <c r="K18" i="1"/>
  <c r="H18" i="1"/>
  <c r="F18" i="1"/>
  <c r="K17" i="1"/>
  <c r="L17" i="1" s="1"/>
  <c r="M17" i="1" s="1"/>
  <c r="H17" i="1"/>
  <c r="F17" i="1"/>
  <c r="K16" i="1"/>
  <c r="J16" i="1"/>
  <c r="H16" i="1"/>
  <c r="F16" i="1"/>
  <c r="K15" i="1"/>
  <c r="J15" i="1"/>
  <c r="L15" i="1" s="1"/>
  <c r="M15" i="1" s="1"/>
  <c r="H15" i="1"/>
  <c r="F15" i="1"/>
  <c r="K14" i="1"/>
  <c r="L14" i="1" s="1"/>
  <c r="J14" i="1"/>
  <c r="M14" i="1" s="1"/>
  <c r="H14" i="1"/>
  <c r="F14" i="1"/>
  <c r="K13" i="1"/>
  <c r="L13" i="1" s="1"/>
  <c r="M13" i="1" s="1"/>
  <c r="J13" i="1"/>
  <c r="H13" i="1"/>
  <c r="F13" i="1"/>
  <c r="L12" i="1"/>
  <c r="M12" i="1" s="1"/>
  <c r="K12" i="1"/>
  <c r="J12" i="1"/>
  <c r="H12" i="1"/>
  <c r="F12" i="1"/>
  <c r="K11" i="1"/>
  <c r="J11" i="1"/>
  <c r="M11" i="1" s="1"/>
  <c r="H11" i="1"/>
  <c r="F11" i="1"/>
  <c r="K10" i="1"/>
  <c r="J10" i="1"/>
  <c r="H10" i="1"/>
  <c r="F10" i="1"/>
  <c r="M9" i="1"/>
  <c r="K9" i="1"/>
  <c r="J9" i="1"/>
  <c r="H9" i="1"/>
  <c r="F9" i="1"/>
  <c r="K8" i="1"/>
  <c r="L8" i="1" s="1"/>
  <c r="M8" i="1" s="1"/>
  <c r="J8" i="1"/>
  <c r="H8" i="1"/>
  <c r="F8" i="1"/>
  <c r="L7" i="1"/>
  <c r="M7" i="1" s="1"/>
  <c r="K7" i="1"/>
  <c r="J7" i="1"/>
  <c r="H7" i="1"/>
  <c r="F7" i="1"/>
  <c r="K6" i="1"/>
  <c r="J6" i="1"/>
  <c r="H6" i="1"/>
  <c r="F6" i="1"/>
  <c r="K5" i="1"/>
  <c r="J5" i="1"/>
  <c r="L5" i="1" s="1"/>
  <c r="H5" i="1"/>
  <c r="F5" i="1"/>
  <c r="K4" i="1"/>
  <c r="J4" i="1"/>
  <c r="H4" i="1"/>
  <c r="F4" i="1"/>
  <c r="K3" i="1"/>
  <c r="J3" i="1"/>
  <c r="L3" i="1" s="1"/>
  <c r="M3" i="1" s="1"/>
  <c r="H3" i="1"/>
  <c r="F3" i="1"/>
  <c r="K2" i="1"/>
  <c r="J2" i="1"/>
  <c r="M2" i="1" s="1"/>
  <c r="H2" i="1"/>
  <c r="F2" i="1"/>
  <c r="M10" i="1" l="1"/>
  <c r="M30" i="1"/>
  <c r="M4" i="1"/>
  <c r="L6" i="1"/>
  <c r="M6" i="1" s="1"/>
  <c r="L21" i="1"/>
  <c r="M21" i="1" s="1"/>
  <c r="L26" i="1"/>
  <c r="M26" i="1" s="1"/>
  <c r="L4" i="1"/>
  <c r="L16" i="1"/>
  <c r="M16" i="1" s="1"/>
  <c r="M5" i="1"/>
  <c r="L10" i="1"/>
  <c r="L25" i="1"/>
  <c r="M25" i="1" s="1"/>
  <c r="L30" i="1"/>
</calcChain>
</file>

<file path=xl/sharedStrings.xml><?xml version="1.0" encoding="utf-8"?>
<sst xmlns="http://schemas.openxmlformats.org/spreadsheetml/2006/main" count="71" uniqueCount="71">
  <si>
    <t xml:space="preserve">Nº Compromiso (Contrato) </t>
  </si>
  <si>
    <t>Tipo de Contrato</t>
  </si>
  <si>
    <t>Fecha inicio Base contratos legales</t>
  </si>
  <si>
    <t>Fecha fianalización
Base contratos legales</t>
  </si>
  <si>
    <t>Valor del contrato Compromisos</t>
  </si>
  <si>
    <t xml:space="preserve">Porcentaje de ejecución </t>
  </si>
  <si>
    <t>Recursos totales pagados Compromisos</t>
  </si>
  <si>
    <t>Recursos pendientes ejecutar Compromisos</t>
  </si>
  <si>
    <t>Cantidad otro si y adiciones Compromisos</t>
  </si>
  <si>
    <t>Valor adiciones Compromisos</t>
  </si>
  <si>
    <t>Porcentaje de ejecución  adiciones</t>
  </si>
  <si>
    <t>Recursos totales pagados Adiciones</t>
  </si>
  <si>
    <t>Recursos pendientes ejecutar Adiciones</t>
  </si>
  <si>
    <t>UAESP-361-2025</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</si>
  <si>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</si>
  <si>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UAESP-363-2025</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</si>
  <si>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</si>
  <si>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UAESP-367-2025</t>
  </si>
  <si>
    <t>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t>
  </si>
  <si>
    <t>UAESP-368-2025</t>
  </si>
  <si>
    <t>SA-040 Prestar servicios profesionales a la Subdirección de Aprovechamiento para realizar el apoyo en el acompañamiento en el proceso de los proyectos de Incentivos al Aprovechamiento y Tratamiento de residuos Sólidos (IAT)</t>
  </si>
  <si>
    <t>UAESP-369-2025</t>
  </si>
  <si>
    <t>SA-074 Prestar servicios profesionales a la Subdirección de Aprovechamiento para apoyar las acciones en campo deacompañamiento, y sostenibilidad de laestrategia de rutas selectivas no exclusivas y las actividades a cargo de la Dependencia.</t>
  </si>
  <si>
    <t>UAESP-370-2025</t>
  </si>
  <si>
    <t>SAP-040 Prestar servicios profesionales para el control y administración de las comunicaciones internas y externas del proceso de Alumbrado Público, utilizando los sistemas de información y gestión documental y las bases de datos de seguimiento y control.</t>
  </si>
  <si>
    <t>UAESP-371-2025</t>
  </si>
  <si>
    <t>SAF-080 Prestación de servicios profesionales para la elaboración de los planes y programas establecidos en el Sistema Integrado de Conservación - SIC y elaboración de procedimientos archivísticos para la UAESP</t>
  </si>
  <si>
    <t>UAESP-372-2025</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</si>
  <si>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</si>
  <si>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UAESP-373-2025</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</si>
  <si>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</si>
  <si>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UAESP-374-2025</t>
  </si>
  <si>
    <t>SSF CONTRATAR LA PRESTACIÓN DEL SERVICIO DE VIGILANCIA Y SEGURIDAD PRIVADA DE LOS BIENES MUEBLES E INMUEBLES DE PROPIEDAD DE LA UNIDAD ADMINISTRATIVA ESPECIAL DE SERVICIOS PÚBLICOS Y DE LOS QUE SEA LEGALMENTE RESPONSABLE</t>
  </si>
  <si>
    <t>UAESP-375-2025</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</si>
  <si>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</si>
  <si>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UAESP-376-2025</t>
  </si>
  <si>
    <t>TIC RENOVAR EL LICENCIAMIENTO DE GENERACIÓN DE RESPALDOS DE LA INFORMACIÓN DE LA UNIDAD ADMINISTRATIVA ESPECIAL DE SERVICIOS PÚBLICOS -UAESP</t>
  </si>
  <si>
    <t>UAESP-377-2025</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</si>
  <si>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</si>
  <si>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UAESP-378-2025</t>
  </si>
  <si>
    <t>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t>
  </si>
  <si>
    <t>UAESP-379-2025</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</si>
  <si>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</si>
  <si>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UAESP-380-2025</t>
  </si>
  <si>
    <t>SAF-004 Contratar la prestación del servicio de vigilancia y seguridad privada de los bienes muebles e inmuebles de propiedad de la Unidad Administrativa Especial de Servicios Públicos UAESP y de los</t>
  </si>
  <si>
    <t>UAESP-381-2025</t>
  </si>
  <si>
    <t>SSF-073 Adquisición de elementos de ferretería para actividades operativas y de mantenimiento de infraestructura en el marco del Plan de contingencia adelantado por la UAESP para garantizar la prestación los Servicios Funerarios en Bogotá.</t>
  </si>
  <si>
    <t>UAESP-382-2025</t>
  </si>
  <si>
    <t>RBL-078 Prestar los servicios de perito técnico especializado en el marco de la Demanda de Reconvención (Trámite Arbitral 155338) de Área Limpia Distrito Capital S.A.S. E.S.P. vs Unidad Administrativa Especial de Servicios Públicos -UAESP.</t>
  </si>
  <si>
    <t>UAESP-383-2025</t>
  </si>
  <si>
    <t>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t>
  </si>
  <si>
    <t>UAESP-384-2025</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</si>
  <si>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</si>
  <si>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UAESP-385-2025</t>
  </si>
  <si>
    <t>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t>
  </si>
  <si>
    <t>UAESP-386-2025</t>
  </si>
  <si>
    <t>SSF-069 Contratar una empresa de servicios temporales para el suministro de personal en el marco del Plan de contingencia adelantado por la UAESP para garantizar la prestación de los Servicios Funerarios en Bogotá.</t>
  </si>
  <si>
    <t>UAESP-387-2025</t>
  </si>
  <si>
    <t>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t>
  </si>
  <si>
    <t>UAESP-388-2025</t>
  </si>
  <si>
    <t>RBL-035 Prestar los servicios profesionales a la subdirección de RBL relacionados con el componente social.</t>
  </si>
  <si>
    <t>UAESP-389-2025</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</si>
  <si>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</si>
  <si>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UAESP-390-2025</t>
  </si>
  <si>
    <t>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t>
  </si>
  <si>
    <t>UAESP-391-2025</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</si>
  <si>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</si>
  <si>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UAESP-392-2025</t>
  </si>
  <si>
    <t>SDF-040 Prestar los servicios como peritos en la elaboración y sustentación de los dictámenes periciales de contradicción frente al "Dictamen regulatorio y de diseño de esquemas de remuneración"; "Dictamen financiero"; "Dictamen contable" y; "Dictamen técnico" presentados por la sociedad CGR Doña Juana S.A. E.S.P., en el proceso arbitral convocado para resolver la controversia surgida en el contrato de concesión 344 de 2010, con radicado en la Cámara de Comercio de Bogotá, caso 145723.</t>
  </si>
  <si>
    <t>UAESP-395-2025</t>
  </si>
  <si>
    <t>SA-051 Prestar servicios profesionales a la Subdirección de Aprovechamiento, para desarrollar acciones de verificación relacionadas con la actualización, modificación o ajuste de los registros de población recicladora y organizaciones.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</si>
</sst>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409]* #,##0_ ;_-[$$-409]* \-#,##0\ ;_-[$$-409]* &quot;-&quot;??_ ;_-@_ "/>
    <numFmt numFmtId="165" formatCode="&quot;$&quot;\ #,##0"/>
    <numFmt numFmtId="166" formatCode="_-* #,##0_-;\-* #,##0_-;_-* &quot;-&quot;??_-;_-@_-"/>
  </numFmts>
  <fonts count="5" x14ac:knownFonts="1">
    <font>
      <sz val="11"/>
      <color theme="1"/>
      <name val="Aptos Narrow"/>
      <family val="2"/>
      <scheme val="minor"/>
    </font>
    <font>
      <sz val="11"/>
      <color theme="1"/>
      <name val="Aptos Narrow"/>
      <family val="2"/>
      <scheme val="minor"/>
    </font>
    <font>
      <b/>
      <sz val="12"/>
      <color theme="1"/>
      <name val="Arial"/>
      <family val="2"/>
    </font>
    <font>
      <sz val="11"/>
      <color rgb="FF000000"/>
      <name val="Arial"/>
      <family val="2"/>
    </font>
    <font>
      <sz val="11"/>
      <color theme="1"/>
      <name val="Arial"/>
      <family val="2"/>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6">
    <xf numFmtId="0" fontId="0" fillId="0" borderId="0" xfId="0"/>
    <xf numFmtId="0" fontId="2" fillId="2" borderId="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14" fontId="3" fillId="0" borderId="3" xfId="0" applyNumberFormat="1" applyFont="1" applyBorder="1" applyAlignment="1">
      <alignment horizontal="center" vertical="center"/>
    </xf>
    <xf numFmtId="164" fontId="3" fillId="0" borderId="2" xfId="0" applyNumberFormat="1" applyFont="1" applyBorder="1" applyAlignment="1">
      <alignment horizontal="center" vertical="center"/>
    </xf>
    <xf numFmtId="9" fontId="4" fillId="0" borderId="1" xfId="2" applyFont="1" applyBorder="1" applyAlignment="1">
      <alignment horizontal="center" vertical="center" wrapText="1"/>
    </xf>
    <xf numFmtId="165" fontId="4" fillId="3" borderId="3" xfId="0" applyNumberFormat="1" applyFont="1" applyFill="1" applyBorder="1" applyAlignment="1">
      <alignment horizontal="center" vertical="center"/>
    </xf>
    <xf numFmtId="43" fontId="4" fillId="0" borderId="1" xfId="1" applyFont="1" applyBorder="1" applyAlignment="1">
      <alignment horizontal="center" vertical="center"/>
    </xf>
    <xf numFmtId="3" fontId="4" fillId="0" borderId="1" xfId="0" applyNumberFormat="1" applyFont="1" applyBorder="1" applyAlignment="1">
      <alignment horizontal="center" vertical="center" wrapText="1"/>
    </xf>
    <xf numFmtId="166" fontId="4" fillId="0" borderId="1" xfId="1" applyNumberFormat="1" applyFont="1" applyBorder="1" applyAlignment="1">
      <alignment horizontal="center" vertical="center" wrapText="1"/>
    </xf>
    <xf numFmtId="43" fontId="4" fillId="0" borderId="1" xfId="0" applyNumberFormat="1" applyFont="1" applyBorder="1" applyAlignment="1">
      <alignment horizontal="center" vertical="center" wrapText="1"/>
    </xf>
    <xf numFmtId="164" fontId="3" fillId="0" borderId="3" xfId="0" applyNumberFormat="1"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164" fontId="4" fillId="0" borderId="3" xfId="0" applyNumberFormat="1" applyFont="1" applyBorder="1" applyAlignment="1">
      <alignment horizontal="center" vertical="center"/>
    </xf>
    <xf numFmtId="14" fontId="4" fillId="0" borderId="0" xfId="0" applyNumberFormat="1" applyFont="1" applyAlignment="1">
      <alignment horizontal="center" vertical="center"/>
    </xf>
    <xf numFmtId="0" fontId="3" fillId="4" borderId="3" xfId="0" applyFont="1" applyFill="1" applyBorder="1" applyAlignment="1">
      <alignment horizontal="center" vertical="center"/>
    </xf>
    <xf numFmtId="0" fontId="4" fillId="0" borderId="5" xfId="0" applyFont="1" applyBorder="1" applyAlignment="1">
      <alignment horizontal="center" vertical="center"/>
    </xf>
    <xf numFmtId="14" fontId="4" fillId="0" borderId="2" xfId="0" applyNumberFormat="1" applyFont="1" applyBorder="1" applyAlignment="1">
      <alignment horizontal="center" vertical="center"/>
    </xf>
    <xf numFmtId="164" fontId="4" fillId="0" borderId="2" xfId="0" applyNumberFormat="1"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14"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0" fontId="4" fillId="0" borderId="2" xfId="0" applyFont="1" applyBorder="1" applyAlignment="1">
      <alignment horizontal="center" vertical="center"/>
    </xf>
  </cellXfs>
  <cellStyles count="3">
    <cellStyle name="Millares" xfId="1" builtinId="3"/>
    <cellStyle name="Normal" xfId="0" builtinId="0"/>
    <cellStyle name="Porcentaje" xfId="2" builtinId="5"/>
  </cellStyles>
  <dxfs count="19">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AD29D-CD8D-413F-A42B-9C8CC2862C4F}">
  <sheetPr>
    <tabColor rgb="FF92D050"/>
  </sheetPr>
  <dimension ref="A1:M30"/>
  <sheetViews>
    <sheetView tabSelected="1" zoomScale="90" zoomScaleNormal="90" workbookViewId="0">
      <selection activeCell="G23" sqref="G23"/>
    </sheetView>
  </sheetViews>
  <sheetFormatPr baseColWidth="10" defaultRowHeight="14.4" x14ac:dyDescent="0.3"/>
  <cols>
    <col min="1" max="1" width="18.88671875" bestFit="1" customWidth="1"/>
    <col min="2" max="2" width="26" customWidth="1"/>
    <col min="3" max="3" width="16.77734375" customWidth="1"/>
    <col min="4" max="4" width="18.44140625" customWidth="1"/>
    <col min="5" max="5" width="16.44140625" customWidth="1"/>
    <col min="6" max="6" width="16.21875" bestFit="1" customWidth="1"/>
    <col min="7" max="7" width="16.33203125" bestFit="1" customWidth="1"/>
    <col min="8" max="8" width="16.6640625" bestFit="1" customWidth="1"/>
    <col min="9" max="9" width="16.5546875" bestFit="1" customWidth="1"/>
    <col min="10" max="10" width="17.88671875" bestFit="1" customWidth="1"/>
    <col min="11" max="11" width="14.88671875" customWidth="1"/>
    <col min="12" max="12" width="19.5546875" bestFit="1" customWidth="1"/>
    <col min="13" max="13" width="21.33203125" bestFit="1" customWidth="1"/>
  </cols>
  <sheetData>
    <row r="1" spans="1:13" ht="62.4" x14ac:dyDescent="0.3">
      <c r="A1" s="1" t="s">
        <v>0</v>
      </c>
      <c r="B1" s="1" t="s">
        <v>1</v>
      </c>
      <c r="C1" s="1" t="s">
        <v>2</v>
      </c>
      <c r="D1" s="1" t="s">
        <v>3</v>
      </c>
      <c r="E1" s="1" t="s">
        <v>4</v>
      </c>
      <c r="F1" s="1" t="s">
        <v>5</v>
      </c>
      <c r="G1" s="1" t="s">
        <v>6</v>
      </c>
      <c r="H1" s="1" t="s">
        <v>7</v>
      </c>
      <c r="I1" s="1" t="s">
        <v>8</v>
      </c>
      <c r="J1" s="1" t="s">
        <v>9</v>
      </c>
      <c r="K1" s="1" t="s">
        <v>10</v>
      </c>
      <c r="L1" s="1" t="s">
        <v>11</v>
      </c>
      <c r="M1" s="1" t="s">
        <v>12</v>
      </c>
    </row>
    <row r="2" spans="1:13" x14ac:dyDescent="0.3">
      <c r="A2" s="2" t="s">
        <v>13</v>
      </c>
      <c r="B2" s="3" t="s">
        <v>14</v>
      </c>
      <c r="C2" s="4">
        <v>45854</v>
      </c>
      <c r="D2" s="4">
        <v>45976</v>
      </c>
      <c r="E2" s="5">
        <v>15600000</v>
      </c>
      <c r="F2" s="6">
        <f t="shared" ref="F2:F30" ca="1" si="0">+IF(TODAY()&lt;D2,_xlfn.DAYS(C2,TODAY())/_xlfn.DAYS(C2,D2),1)</f>
        <v>0.91803278688524592</v>
      </c>
      <c r="G2" s="7">
        <v>16000000</v>
      </c>
      <c r="H2" s="8">
        <f t="shared" ref="H2:H30" si="1">+E2-G2</f>
        <v>-400000</v>
      </c>
      <c r="I2" s="9">
        <v>0</v>
      </c>
      <c r="J2" s="9">
        <f t="shared" ref="J2:J30" si="2">+I2</f>
        <v>0</v>
      </c>
      <c r="K2" s="6">
        <f t="shared" ref="K2:K30" ca="1" si="3">+IF(TODAY()&lt;D2,_xlfn.DAYS(C2,TODAY())/_xlfn.DAYS(C2,D2),1)</f>
        <v>0.91803278688524592</v>
      </c>
      <c r="L2" s="10"/>
      <c r="M2" s="11">
        <f t="shared" ref="M2:M30" si="4">+J2-L2</f>
        <v>0</v>
      </c>
    </row>
    <row r="3" spans="1:13" x14ac:dyDescent="0.3">
      <c r="A3" s="3" t="s">
        <v>15</v>
      </c>
      <c r="B3" s="3" t="s">
        <v>16</v>
      </c>
      <c r="C3" s="4">
        <v>45844</v>
      </c>
      <c r="D3" s="4">
        <v>45976</v>
      </c>
      <c r="E3" s="12">
        <v>15600000</v>
      </c>
      <c r="F3" s="6">
        <f t="shared" ca="1" si="0"/>
        <v>0.9242424242424242</v>
      </c>
      <c r="G3" s="7">
        <v>60000000</v>
      </c>
      <c r="H3" s="8">
        <f t="shared" si="1"/>
        <v>-44400000</v>
      </c>
      <c r="I3" s="9">
        <v>0</v>
      </c>
      <c r="J3" s="9">
        <f t="shared" si="2"/>
        <v>0</v>
      </c>
      <c r="K3" s="6">
        <f t="shared" ca="1" si="3"/>
        <v>0.9242424242424242</v>
      </c>
      <c r="L3" s="10">
        <f t="shared" ref="L3:L8" ca="1" si="5">+J3*K3</f>
        <v>0</v>
      </c>
      <c r="M3" s="11">
        <f t="shared" ca="1" si="4"/>
        <v>0</v>
      </c>
    </row>
    <row r="4" spans="1:13" x14ac:dyDescent="0.3">
      <c r="A4" s="2" t="s">
        <v>17</v>
      </c>
      <c r="B4" s="3" t="s">
        <v>18</v>
      </c>
      <c r="C4" s="4">
        <v>45845</v>
      </c>
      <c r="D4" s="4">
        <v>46043</v>
      </c>
      <c r="E4" s="12">
        <v>52000000</v>
      </c>
      <c r="F4" s="6">
        <f t="shared" ca="1" si="0"/>
        <v>0.61111111111111116</v>
      </c>
      <c r="G4" s="7">
        <v>46000000</v>
      </c>
      <c r="H4" s="8">
        <f t="shared" si="1"/>
        <v>6000000</v>
      </c>
      <c r="I4" s="9">
        <v>0</v>
      </c>
      <c r="J4" s="9">
        <f t="shared" si="2"/>
        <v>0</v>
      </c>
      <c r="K4" s="6">
        <f t="shared" ca="1" si="3"/>
        <v>0.61111111111111116</v>
      </c>
      <c r="L4" s="10">
        <f t="shared" ca="1" si="5"/>
        <v>0</v>
      </c>
      <c r="M4" s="11">
        <f t="shared" ca="1" si="4"/>
        <v>0</v>
      </c>
    </row>
    <row r="5" spans="1:13" x14ac:dyDescent="0.3">
      <c r="A5" s="2" t="s">
        <v>19</v>
      </c>
      <c r="B5" s="3" t="s">
        <v>20</v>
      </c>
      <c r="C5" s="4">
        <v>45854</v>
      </c>
      <c r="D5" s="4">
        <v>46078</v>
      </c>
      <c r="E5" s="12">
        <v>51333334</v>
      </c>
      <c r="F5" s="6">
        <f t="shared" ca="1" si="0"/>
        <v>0.5</v>
      </c>
      <c r="G5" s="7">
        <v>15600000</v>
      </c>
      <c r="H5" s="8">
        <f t="shared" si="1"/>
        <v>35733334</v>
      </c>
      <c r="I5" s="9">
        <v>0</v>
      </c>
      <c r="J5" s="9">
        <f t="shared" si="2"/>
        <v>0</v>
      </c>
      <c r="K5" s="6">
        <f t="shared" ca="1" si="3"/>
        <v>0.5</v>
      </c>
      <c r="L5" s="10">
        <f t="shared" ca="1" si="5"/>
        <v>0</v>
      </c>
      <c r="M5" s="11">
        <f t="shared" ca="1" si="4"/>
        <v>0</v>
      </c>
    </row>
    <row r="6" spans="1:13" x14ac:dyDescent="0.3">
      <c r="A6" s="2" t="s">
        <v>21</v>
      </c>
      <c r="B6" s="3" t="s">
        <v>22</v>
      </c>
      <c r="C6" s="4">
        <v>45860</v>
      </c>
      <c r="D6" s="4">
        <v>46058</v>
      </c>
      <c r="E6" s="12">
        <v>42900000</v>
      </c>
      <c r="F6" s="6">
        <f t="shared" ca="1" si="0"/>
        <v>0.53535353535353536</v>
      </c>
      <c r="G6" s="7">
        <v>32000000</v>
      </c>
      <c r="H6" s="8">
        <f t="shared" si="1"/>
        <v>10900000</v>
      </c>
      <c r="I6" s="9">
        <v>0</v>
      </c>
      <c r="J6" s="9">
        <f t="shared" si="2"/>
        <v>0</v>
      </c>
      <c r="K6" s="6">
        <f t="shared" ca="1" si="3"/>
        <v>0.53535353535353536</v>
      </c>
      <c r="L6" s="10">
        <f t="shared" ca="1" si="5"/>
        <v>0</v>
      </c>
      <c r="M6" s="11">
        <f t="shared" ca="1" si="4"/>
        <v>0</v>
      </c>
    </row>
    <row r="7" spans="1:13" x14ac:dyDescent="0.3">
      <c r="A7" s="2" t="s">
        <v>23</v>
      </c>
      <c r="B7" s="3" t="s">
        <v>24</v>
      </c>
      <c r="C7" s="4">
        <v>45854</v>
      </c>
      <c r="D7" s="4">
        <v>46052</v>
      </c>
      <c r="E7" s="12">
        <v>39000000</v>
      </c>
      <c r="F7" s="6">
        <f t="shared" ca="1" si="0"/>
        <v>0.56565656565656564</v>
      </c>
      <c r="G7" s="7">
        <v>49000000</v>
      </c>
      <c r="H7" s="8">
        <f t="shared" si="1"/>
        <v>-10000000</v>
      </c>
      <c r="I7" s="9">
        <v>0</v>
      </c>
      <c r="J7" s="9">
        <f t="shared" si="2"/>
        <v>0</v>
      </c>
      <c r="K7" s="6">
        <f t="shared" ca="1" si="3"/>
        <v>0.56565656565656564</v>
      </c>
      <c r="L7" s="10">
        <f t="shared" ca="1" si="5"/>
        <v>0</v>
      </c>
      <c r="M7" s="11">
        <f t="shared" ca="1" si="4"/>
        <v>0</v>
      </c>
    </row>
    <row r="8" spans="1:13" x14ac:dyDescent="0.3">
      <c r="A8" s="2" t="s">
        <v>25</v>
      </c>
      <c r="B8" s="3" t="s">
        <v>26</v>
      </c>
      <c r="C8" s="4">
        <v>45867</v>
      </c>
      <c r="D8" s="4">
        <v>45928</v>
      </c>
      <c r="E8" s="12">
        <v>14000000</v>
      </c>
      <c r="F8" s="6">
        <f t="shared" ca="1" si="0"/>
        <v>1</v>
      </c>
      <c r="G8" s="7">
        <v>60000000</v>
      </c>
      <c r="H8" s="8">
        <f t="shared" si="1"/>
        <v>-46000000</v>
      </c>
      <c r="I8" s="9">
        <v>0</v>
      </c>
      <c r="J8" s="9">
        <f t="shared" si="2"/>
        <v>0</v>
      </c>
      <c r="K8" s="6">
        <f t="shared" ca="1" si="3"/>
        <v>1</v>
      </c>
      <c r="L8" s="10">
        <f t="shared" ca="1" si="5"/>
        <v>0</v>
      </c>
      <c r="M8" s="11">
        <f t="shared" ca="1" si="4"/>
        <v>0</v>
      </c>
    </row>
    <row r="9" spans="1:13" x14ac:dyDescent="0.3">
      <c r="A9" s="2" t="s">
        <v>27</v>
      </c>
      <c r="B9" s="3" t="s">
        <v>28</v>
      </c>
      <c r="C9" s="4">
        <v>45855</v>
      </c>
      <c r="D9" s="4">
        <v>46189</v>
      </c>
      <c r="E9" s="12">
        <v>14000000</v>
      </c>
      <c r="F9" s="6">
        <f t="shared" ca="1" si="0"/>
        <v>0.33233532934131738</v>
      </c>
      <c r="G9" s="7">
        <v>250000000</v>
      </c>
      <c r="H9" s="8">
        <f t="shared" si="1"/>
        <v>-236000000</v>
      </c>
      <c r="I9" s="9">
        <v>0</v>
      </c>
      <c r="J9" s="9">
        <f t="shared" si="2"/>
        <v>0</v>
      </c>
      <c r="K9" s="6">
        <f t="shared" ca="1" si="3"/>
        <v>0.33233532934131738</v>
      </c>
      <c r="L9" s="10"/>
      <c r="M9" s="11">
        <f t="shared" si="4"/>
        <v>0</v>
      </c>
    </row>
    <row r="10" spans="1:13" x14ac:dyDescent="0.3">
      <c r="A10" s="2" t="s">
        <v>29</v>
      </c>
      <c r="B10" s="3" t="s">
        <v>30</v>
      </c>
      <c r="C10" s="4">
        <v>45867</v>
      </c>
      <c r="D10" s="4">
        <v>45928</v>
      </c>
      <c r="E10" s="12">
        <v>14000000</v>
      </c>
      <c r="F10" s="6">
        <f t="shared" ca="1" si="0"/>
        <v>1</v>
      </c>
      <c r="G10" s="7">
        <v>12000000</v>
      </c>
      <c r="H10" s="8">
        <f t="shared" si="1"/>
        <v>2000000</v>
      </c>
      <c r="I10" s="9">
        <v>0</v>
      </c>
      <c r="J10" s="9">
        <f t="shared" si="2"/>
        <v>0</v>
      </c>
      <c r="K10" s="6">
        <f t="shared" ca="1" si="3"/>
        <v>1</v>
      </c>
      <c r="L10" s="10">
        <f t="shared" ref="L10" ca="1" si="6">+J10*K10</f>
        <v>0</v>
      </c>
      <c r="M10" s="11">
        <f t="shared" ca="1" si="4"/>
        <v>0</v>
      </c>
    </row>
    <row r="11" spans="1:13" x14ac:dyDescent="0.3">
      <c r="A11" s="2" t="s">
        <v>31</v>
      </c>
      <c r="B11" s="3" t="s">
        <v>32</v>
      </c>
      <c r="C11" s="4">
        <v>45850</v>
      </c>
      <c r="D11" s="4">
        <v>45861</v>
      </c>
      <c r="E11" s="12">
        <v>64057500</v>
      </c>
      <c r="F11" s="6">
        <f t="shared" ca="1" si="0"/>
        <v>1</v>
      </c>
      <c r="G11" s="7">
        <v>111350000</v>
      </c>
      <c r="H11" s="8">
        <f t="shared" si="1"/>
        <v>-47292500</v>
      </c>
      <c r="I11" s="9">
        <v>0</v>
      </c>
      <c r="J11" s="9">
        <f t="shared" si="2"/>
        <v>0</v>
      </c>
      <c r="K11" s="6">
        <f t="shared" ca="1" si="3"/>
        <v>1</v>
      </c>
      <c r="L11" s="10"/>
      <c r="M11" s="11">
        <f t="shared" si="4"/>
        <v>0</v>
      </c>
    </row>
    <row r="12" spans="1:13" x14ac:dyDescent="0.3">
      <c r="A12" s="2" t="s">
        <v>33</v>
      </c>
      <c r="B12" s="3" t="s">
        <v>34</v>
      </c>
      <c r="C12" s="4">
        <v>45861</v>
      </c>
      <c r="D12" s="4">
        <v>45983</v>
      </c>
      <c r="E12" s="12">
        <v>15600000</v>
      </c>
      <c r="F12" s="6">
        <f t="shared" ca="1" si="0"/>
        <v>0.86065573770491799</v>
      </c>
      <c r="G12" s="7">
        <v>121606666.666667</v>
      </c>
      <c r="H12" s="8">
        <f t="shared" si="1"/>
        <v>-106006666.666667</v>
      </c>
      <c r="I12" s="9">
        <v>0</v>
      </c>
      <c r="J12" s="9">
        <f t="shared" si="2"/>
        <v>0</v>
      </c>
      <c r="K12" s="6">
        <f t="shared" ca="1" si="3"/>
        <v>0.86065573770491799</v>
      </c>
      <c r="L12" s="10">
        <f t="shared" ref="L12:L17" ca="1" si="7">+J12*K12</f>
        <v>0</v>
      </c>
      <c r="M12" s="11">
        <f t="shared" ca="1" si="4"/>
        <v>0</v>
      </c>
    </row>
    <row r="13" spans="1:13" x14ac:dyDescent="0.3">
      <c r="A13" s="13" t="s">
        <v>35</v>
      </c>
      <c r="B13" s="3" t="s">
        <v>36</v>
      </c>
      <c r="C13" s="4">
        <v>45862</v>
      </c>
      <c r="D13" s="4">
        <v>46226</v>
      </c>
      <c r="E13" s="12">
        <v>80846958</v>
      </c>
      <c r="F13" s="6">
        <f t="shared" ca="1" si="0"/>
        <v>0.2857142857142857</v>
      </c>
      <c r="G13" s="7">
        <v>131863333.333333</v>
      </c>
      <c r="H13" s="8">
        <f t="shared" si="1"/>
        <v>-51016375.333333001</v>
      </c>
      <c r="I13" s="9">
        <v>0</v>
      </c>
      <c r="J13" s="9">
        <f t="shared" si="2"/>
        <v>0</v>
      </c>
      <c r="K13" s="6">
        <f t="shared" ca="1" si="3"/>
        <v>0.2857142857142857</v>
      </c>
      <c r="L13" s="10">
        <f t="shared" ca="1" si="7"/>
        <v>0</v>
      </c>
      <c r="M13" s="11">
        <f t="shared" ca="1" si="4"/>
        <v>0</v>
      </c>
    </row>
    <row r="14" spans="1:13" x14ac:dyDescent="0.3">
      <c r="A14" s="14" t="s">
        <v>37</v>
      </c>
      <c r="B14" s="3" t="s">
        <v>38</v>
      </c>
      <c r="C14" s="4">
        <v>45863</v>
      </c>
      <c r="D14" s="4">
        <v>45985</v>
      </c>
      <c r="E14" s="12">
        <v>15600000</v>
      </c>
      <c r="F14" s="6">
        <f t="shared" ca="1" si="0"/>
        <v>0.84426229508196726</v>
      </c>
      <c r="G14" s="7">
        <v>142120000</v>
      </c>
      <c r="H14" s="8">
        <f t="shared" si="1"/>
        <v>-126520000</v>
      </c>
      <c r="I14" s="9">
        <v>0</v>
      </c>
      <c r="J14" s="9">
        <f t="shared" si="2"/>
        <v>0</v>
      </c>
      <c r="K14" s="6">
        <f t="shared" ca="1" si="3"/>
        <v>0.84426229508196726</v>
      </c>
      <c r="L14" s="10">
        <f t="shared" ca="1" si="7"/>
        <v>0</v>
      </c>
      <c r="M14" s="11">
        <f t="shared" ca="1" si="4"/>
        <v>0</v>
      </c>
    </row>
    <row r="15" spans="1:13" x14ac:dyDescent="0.3">
      <c r="A15" s="2" t="s">
        <v>39</v>
      </c>
      <c r="B15" s="3" t="s">
        <v>40</v>
      </c>
      <c r="C15" s="4">
        <v>45856</v>
      </c>
      <c r="D15" s="4">
        <v>46008</v>
      </c>
      <c r="E15" s="12">
        <v>156585000</v>
      </c>
      <c r="F15" s="6">
        <f t="shared" ca="1" si="0"/>
        <v>0.72368421052631582</v>
      </c>
      <c r="G15" s="7">
        <v>152376666.66666701</v>
      </c>
      <c r="H15" s="8">
        <f t="shared" si="1"/>
        <v>4208333.3333329856</v>
      </c>
      <c r="I15" s="9">
        <v>0</v>
      </c>
      <c r="J15" s="9">
        <f t="shared" si="2"/>
        <v>0</v>
      </c>
      <c r="K15" s="6">
        <f t="shared" ca="1" si="3"/>
        <v>0.72368421052631582</v>
      </c>
      <c r="L15" s="10">
        <f t="shared" ca="1" si="7"/>
        <v>0</v>
      </c>
      <c r="M15" s="11">
        <f t="shared" ca="1" si="4"/>
        <v>0</v>
      </c>
    </row>
    <row r="16" spans="1:13" x14ac:dyDescent="0.3">
      <c r="A16" s="2" t="s">
        <v>41</v>
      </c>
      <c r="B16" s="3" t="s">
        <v>42</v>
      </c>
      <c r="C16" s="4">
        <v>45861</v>
      </c>
      <c r="D16" s="4">
        <v>45983</v>
      </c>
      <c r="E16" s="12">
        <v>15600000</v>
      </c>
      <c r="F16" s="6">
        <f t="shared" ca="1" si="0"/>
        <v>0.86065573770491799</v>
      </c>
      <c r="G16" s="7">
        <v>162633333.33333299</v>
      </c>
      <c r="H16" s="8">
        <f t="shared" si="1"/>
        <v>-147033333.33333299</v>
      </c>
      <c r="I16" s="9">
        <v>0</v>
      </c>
      <c r="J16" s="9">
        <f t="shared" si="2"/>
        <v>0</v>
      </c>
      <c r="K16" s="6">
        <f t="shared" ca="1" si="3"/>
        <v>0.86065573770491799</v>
      </c>
      <c r="L16" s="10">
        <f t="shared" ca="1" si="7"/>
        <v>0</v>
      </c>
      <c r="M16" s="11">
        <f t="shared" ca="1" si="4"/>
        <v>0</v>
      </c>
    </row>
    <row r="17" spans="1:13" x14ac:dyDescent="0.3">
      <c r="A17" s="2" t="s">
        <v>43</v>
      </c>
      <c r="B17" s="3" t="s">
        <v>44</v>
      </c>
      <c r="C17" s="4">
        <v>45868</v>
      </c>
      <c r="D17" s="4">
        <v>46051</v>
      </c>
      <c r="E17" s="15">
        <v>1133581782</v>
      </c>
      <c r="F17" s="6">
        <f t="shared" ca="1" si="0"/>
        <v>0.53551912568306015</v>
      </c>
      <c r="G17" s="7">
        <v>172890000</v>
      </c>
      <c r="H17" s="8">
        <f t="shared" si="1"/>
        <v>960691782</v>
      </c>
      <c r="I17" s="9">
        <v>1</v>
      </c>
      <c r="J17" s="12">
        <v>558212287</v>
      </c>
      <c r="K17" s="6">
        <f t="shared" ca="1" si="3"/>
        <v>0.53551912568306015</v>
      </c>
      <c r="L17" s="10">
        <f t="shared" ca="1" si="7"/>
        <v>298933355.87978142</v>
      </c>
      <c r="M17" s="11">
        <f t="shared" ca="1" si="4"/>
        <v>259278931.12021858</v>
      </c>
    </row>
    <row r="18" spans="1:13" x14ac:dyDescent="0.3">
      <c r="A18" s="2" t="s">
        <v>45</v>
      </c>
      <c r="B18" s="3" t="s">
        <v>46</v>
      </c>
      <c r="C18" s="4">
        <v>45854</v>
      </c>
      <c r="D18" s="4">
        <v>46006</v>
      </c>
      <c r="E18" s="12">
        <v>60000000</v>
      </c>
      <c r="F18" s="6">
        <f t="shared" ca="1" si="0"/>
        <v>0.73684210526315785</v>
      </c>
      <c r="G18" s="7">
        <v>183146666.66666701</v>
      </c>
      <c r="H18" s="8">
        <f t="shared" si="1"/>
        <v>-123146666.66666701</v>
      </c>
      <c r="I18" s="9">
        <v>1</v>
      </c>
      <c r="J18" s="12">
        <v>30000000</v>
      </c>
      <c r="K18" s="6">
        <f t="shared" ca="1" si="3"/>
        <v>0.73684210526315785</v>
      </c>
      <c r="L18" s="10"/>
      <c r="M18" s="11">
        <f t="shared" si="4"/>
        <v>30000000</v>
      </c>
    </row>
    <row r="19" spans="1:13" x14ac:dyDescent="0.3">
      <c r="A19" s="2" t="s">
        <v>47</v>
      </c>
      <c r="B19" s="3" t="s">
        <v>48</v>
      </c>
      <c r="C19" s="4">
        <v>45855</v>
      </c>
      <c r="D19" s="16">
        <v>46081</v>
      </c>
      <c r="E19" s="12">
        <v>107100000</v>
      </c>
      <c r="F19" s="6">
        <f t="shared" ca="1" si="0"/>
        <v>0.49115044247787609</v>
      </c>
      <c r="G19" s="7">
        <v>193403333.33333299</v>
      </c>
      <c r="H19" s="8">
        <f t="shared" si="1"/>
        <v>-86303333.333332986</v>
      </c>
      <c r="I19" s="9">
        <v>0</v>
      </c>
      <c r="J19" s="9">
        <f t="shared" si="2"/>
        <v>0</v>
      </c>
      <c r="K19" s="6">
        <f t="shared" ca="1" si="3"/>
        <v>0.49115044247787609</v>
      </c>
      <c r="L19" s="10">
        <f t="shared" ref="L19" ca="1" si="8">+J19*K19</f>
        <v>0</v>
      </c>
      <c r="M19" s="11">
        <f t="shared" ca="1" si="4"/>
        <v>0</v>
      </c>
    </row>
    <row r="20" spans="1:13" x14ac:dyDescent="0.3">
      <c r="A20" s="2" t="s">
        <v>49</v>
      </c>
      <c r="B20" s="3" t="s">
        <v>50</v>
      </c>
      <c r="C20" s="4">
        <v>45863</v>
      </c>
      <c r="D20" s="4">
        <v>46057</v>
      </c>
      <c r="E20" s="12">
        <v>49400000</v>
      </c>
      <c r="F20" s="6">
        <f t="shared" ca="1" si="0"/>
        <v>0.53092783505154639</v>
      </c>
      <c r="G20" s="7">
        <v>203660000</v>
      </c>
      <c r="H20" s="8">
        <f t="shared" si="1"/>
        <v>-154260000</v>
      </c>
      <c r="I20" s="9">
        <v>0</v>
      </c>
      <c r="J20" s="9">
        <f t="shared" si="2"/>
        <v>0</v>
      </c>
      <c r="K20" s="6">
        <f t="shared" ca="1" si="3"/>
        <v>0.53092783505154639</v>
      </c>
      <c r="L20" s="10"/>
      <c r="M20" s="11">
        <f t="shared" si="4"/>
        <v>0</v>
      </c>
    </row>
    <row r="21" spans="1:13" x14ac:dyDescent="0.3">
      <c r="A21" s="2" t="s">
        <v>51</v>
      </c>
      <c r="B21" s="3" t="s">
        <v>52</v>
      </c>
      <c r="C21" s="4">
        <v>45867</v>
      </c>
      <c r="D21" s="4">
        <v>45989</v>
      </c>
      <c r="E21" s="12">
        <v>15600000</v>
      </c>
      <c r="F21" s="6">
        <f t="shared" ca="1" si="0"/>
        <v>0.81147540983606559</v>
      </c>
      <c r="G21" s="7">
        <v>213916666.66666701</v>
      </c>
      <c r="H21" s="8">
        <f t="shared" si="1"/>
        <v>-198316666.66666701</v>
      </c>
      <c r="I21" s="9">
        <v>0</v>
      </c>
      <c r="J21" s="9">
        <f t="shared" si="2"/>
        <v>0</v>
      </c>
      <c r="K21" s="6">
        <f t="shared" ca="1" si="3"/>
        <v>0.81147540983606559</v>
      </c>
      <c r="L21" s="10">
        <f t="shared" ref="L21:L26" ca="1" si="9">+J21*K21</f>
        <v>0</v>
      </c>
      <c r="M21" s="11">
        <f t="shared" ca="1" si="4"/>
        <v>0</v>
      </c>
    </row>
    <row r="22" spans="1:13" x14ac:dyDescent="0.3">
      <c r="A22" s="2" t="s">
        <v>53</v>
      </c>
      <c r="B22" s="3" t="s">
        <v>54</v>
      </c>
      <c r="C22" s="4">
        <v>45862</v>
      </c>
      <c r="D22" s="4">
        <v>46014</v>
      </c>
      <c r="E22" s="12">
        <v>16800000</v>
      </c>
      <c r="F22" s="6">
        <f t="shared" ca="1" si="0"/>
        <v>0.68421052631578949</v>
      </c>
      <c r="G22" s="7">
        <v>224173333.33333299</v>
      </c>
      <c r="H22" s="8">
        <f t="shared" si="1"/>
        <v>-207373333.33333299</v>
      </c>
      <c r="I22" s="9">
        <v>0</v>
      </c>
      <c r="J22" s="9">
        <f t="shared" si="2"/>
        <v>0</v>
      </c>
      <c r="K22" s="6">
        <f t="shared" ca="1" si="3"/>
        <v>0.68421052631578949</v>
      </c>
      <c r="L22" s="10">
        <f t="shared" ca="1" si="9"/>
        <v>0</v>
      </c>
      <c r="M22" s="11">
        <f t="shared" ca="1" si="4"/>
        <v>0</v>
      </c>
    </row>
    <row r="23" spans="1:13" x14ac:dyDescent="0.3">
      <c r="A23" s="2" t="s">
        <v>55</v>
      </c>
      <c r="B23" s="3" t="s">
        <v>56</v>
      </c>
      <c r="C23" s="4">
        <v>45855</v>
      </c>
      <c r="D23" s="4">
        <v>45966</v>
      </c>
      <c r="E23" s="12">
        <v>64000000</v>
      </c>
      <c r="F23" s="6">
        <f t="shared" ca="1" si="0"/>
        <v>1</v>
      </c>
      <c r="G23" s="7">
        <v>234430000</v>
      </c>
      <c r="H23" s="8">
        <f t="shared" si="1"/>
        <v>-170430000</v>
      </c>
      <c r="I23" s="9">
        <v>1</v>
      </c>
      <c r="J23" s="12">
        <v>32000000</v>
      </c>
      <c r="K23" s="6">
        <f t="shared" ca="1" si="3"/>
        <v>1</v>
      </c>
      <c r="L23" s="10">
        <f t="shared" ca="1" si="9"/>
        <v>32000000</v>
      </c>
      <c r="M23" s="11">
        <f t="shared" ca="1" si="4"/>
        <v>0</v>
      </c>
    </row>
    <row r="24" spans="1:13" x14ac:dyDescent="0.3">
      <c r="A24" s="2" t="s">
        <v>57</v>
      </c>
      <c r="B24" s="3" t="s">
        <v>58</v>
      </c>
      <c r="C24" s="4">
        <v>45860</v>
      </c>
      <c r="D24" s="4">
        <v>45951</v>
      </c>
      <c r="E24" s="12">
        <v>207261600</v>
      </c>
      <c r="F24" s="6">
        <f t="shared" ca="1" si="0"/>
        <v>1</v>
      </c>
      <c r="G24" s="7">
        <v>244686666.66666701</v>
      </c>
      <c r="H24" s="8">
        <f t="shared" si="1"/>
        <v>-37425066.666667014</v>
      </c>
      <c r="I24" s="9">
        <v>0</v>
      </c>
      <c r="J24" s="9">
        <f t="shared" si="2"/>
        <v>0</v>
      </c>
      <c r="K24" s="6">
        <f t="shared" ca="1" si="3"/>
        <v>1</v>
      </c>
      <c r="L24" s="10">
        <f t="shared" ca="1" si="9"/>
        <v>0</v>
      </c>
      <c r="M24" s="11">
        <f t="shared" ca="1" si="4"/>
        <v>0</v>
      </c>
    </row>
    <row r="25" spans="1:13" x14ac:dyDescent="0.3">
      <c r="A25" s="2" t="s">
        <v>59</v>
      </c>
      <c r="B25" s="3" t="s">
        <v>60</v>
      </c>
      <c r="C25" s="4">
        <v>45867</v>
      </c>
      <c r="D25" s="4">
        <v>46025</v>
      </c>
      <c r="E25" s="12">
        <v>36166167</v>
      </c>
      <c r="F25" s="6">
        <f t="shared" ca="1" si="0"/>
        <v>0.62658227848101267</v>
      </c>
      <c r="G25" s="7">
        <v>254943333.33333299</v>
      </c>
      <c r="H25" s="8">
        <f t="shared" si="1"/>
        <v>-218777166.33333299</v>
      </c>
      <c r="I25" s="9">
        <v>0</v>
      </c>
      <c r="J25" s="9">
        <f t="shared" si="2"/>
        <v>0</v>
      </c>
      <c r="K25" s="6">
        <f t="shared" ca="1" si="3"/>
        <v>0.62658227848101267</v>
      </c>
      <c r="L25" s="10">
        <f t="shared" ca="1" si="9"/>
        <v>0</v>
      </c>
      <c r="M25" s="11">
        <f t="shared" ca="1" si="4"/>
        <v>0</v>
      </c>
    </row>
    <row r="26" spans="1:13" x14ac:dyDescent="0.3">
      <c r="A26" s="2" t="s">
        <v>61</v>
      </c>
      <c r="B26" s="17" t="s">
        <v>62</v>
      </c>
      <c r="C26" s="4">
        <v>45873</v>
      </c>
      <c r="D26" s="4">
        <v>46237</v>
      </c>
      <c r="E26" s="12">
        <v>310518801</v>
      </c>
      <c r="F26" s="6">
        <f t="shared" ca="1" si="0"/>
        <v>0.25549450549450547</v>
      </c>
      <c r="G26" s="7">
        <v>265200000</v>
      </c>
      <c r="H26" s="8">
        <f t="shared" si="1"/>
        <v>45318801</v>
      </c>
      <c r="I26" s="9">
        <v>0</v>
      </c>
      <c r="J26" s="9">
        <f t="shared" si="2"/>
        <v>0</v>
      </c>
      <c r="K26" s="6">
        <f t="shared" ca="1" si="3"/>
        <v>0.25549450549450547</v>
      </c>
      <c r="L26" s="10">
        <f t="shared" ca="1" si="9"/>
        <v>0</v>
      </c>
      <c r="M26" s="11">
        <f t="shared" ca="1" si="4"/>
        <v>0</v>
      </c>
    </row>
    <row r="27" spans="1:13" x14ac:dyDescent="0.3">
      <c r="A27" s="2" t="s">
        <v>63</v>
      </c>
      <c r="B27" s="18" t="s">
        <v>64</v>
      </c>
      <c r="C27" s="19">
        <v>45867</v>
      </c>
      <c r="D27" s="19">
        <v>45958</v>
      </c>
      <c r="E27" s="20">
        <v>24000000</v>
      </c>
      <c r="F27" s="6">
        <f t="shared" ca="1" si="0"/>
        <v>1</v>
      </c>
      <c r="G27" s="7">
        <v>275456666.66666698</v>
      </c>
      <c r="H27" s="8">
        <f t="shared" si="1"/>
        <v>-251456666.66666698</v>
      </c>
      <c r="I27" s="9">
        <v>0</v>
      </c>
      <c r="J27" s="9">
        <f t="shared" si="2"/>
        <v>0</v>
      </c>
      <c r="K27" s="6">
        <f t="shared" ca="1" si="3"/>
        <v>1</v>
      </c>
      <c r="L27" s="10"/>
      <c r="M27" s="11">
        <f t="shared" si="4"/>
        <v>0</v>
      </c>
    </row>
    <row r="28" spans="1:13" x14ac:dyDescent="0.3">
      <c r="A28" s="21" t="s">
        <v>65</v>
      </c>
      <c r="B28" s="22" t="s">
        <v>66</v>
      </c>
      <c r="C28" s="23">
        <v>45881</v>
      </c>
      <c r="D28" s="23">
        <v>46002</v>
      </c>
      <c r="E28" s="24">
        <v>15600000</v>
      </c>
      <c r="F28" s="6">
        <f t="shared" ca="1" si="0"/>
        <v>0.7024793388429752</v>
      </c>
      <c r="G28" s="7">
        <v>285713333.33333302</v>
      </c>
      <c r="H28" s="8">
        <f t="shared" si="1"/>
        <v>-270113333.33333302</v>
      </c>
      <c r="I28" s="9">
        <v>0</v>
      </c>
      <c r="J28" s="9">
        <f t="shared" si="2"/>
        <v>0</v>
      </c>
      <c r="K28" s="6">
        <f t="shared" ca="1" si="3"/>
        <v>0.7024793388429752</v>
      </c>
      <c r="L28" s="10">
        <f t="shared" ref="L28" ca="1" si="10">+J28*K28</f>
        <v>0</v>
      </c>
      <c r="M28" s="11">
        <f t="shared" ca="1" si="4"/>
        <v>0</v>
      </c>
    </row>
    <row r="29" spans="1:13" x14ac:dyDescent="0.3">
      <c r="A29" s="21" t="s">
        <v>67</v>
      </c>
      <c r="B29" s="25" t="s">
        <v>68</v>
      </c>
      <c r="C29" s="23">
        <v>45867</v>
      </c>
      <c r="D29" s="23">
        <v>46231</v>
      </c>
      <c r="E29" s="24">
        <v>654500000</v>
      </c>
      <c r="F29" s="6">
        <f t="shared" ca="1" si="0"/>
        <v>0.27197802197802196</v>
      </c>
      <c r="G29" s="7">
        <v>295970000</v>
      </c>
      <c r="H29" s="8">
        <f t="shared" si="1"/>
        <v>358530000</v>
      </c>
      <c r="I29" s="9">
        <v>0</v>
      </c>
      <c r="J29" s="9">
        <f t="shared" si="2"/>
        <v>0</v>
      </c>
      <c r="K29" s="6">
        <f t="shared" ca="1" si="3"/>
        <v>0.27197802197802196</v>
      </c>
      <c r="L29" s="10"/>
      <c r="M29" s="11">
        <f t="shared" si="4"/>
        <v>0</v>
      </c>
    </row>
    <row r="30" spans="1:13" x14ac:dyDescent="0.3">
      <c r="A30" s="21" t="s">
        <v>69</v>
      </c>
      <c r="B30" s="21" t="s">
        <v>70</v>
      </c>
      <c r="C30" s="23">
        <v>45881</v>
      </c>
      <c r="D30" s="23">
        <v>46033</v>
      </c>
      <c r="E30" s="24">
        <v>35000000</v>
      </c>
      <c r="F30" s="6">
        <f t="shared" ca="1" si="0"/>
        <v>0.55921052631578949</v>
      </c>
      <c r="G30" s="7">
        <v>306226666.66666698</v>
      </c>
      <c r="H30" s="8">
        <f t="shared" si="1"/>
        <v>-271226666.66666698</v>
      </c>
      <c r="I30" s="9">
        <v>0</v>
      </c>
      <c r="J30" s="9">
        <f t="shared" si="2"/>
        <v>0</v>
      </c>
      <c r="K30" s="6">
        <f t="shared" ca="1" si="3"/>
        <v>0.55921052631578949</v>
      </c>
      <c r="L30" s="10">
        <f t="shared" ref="L30" ca="1" si="11">+J30*K30</f>
        <v>0</v>
      </c>
      <c r="M30" s="11">
        <f t="shared" ca="1" si="4"/>
        <v>0</v>
      </c>
    </row>
  </sheetData>
  <conditionalFormatting sqref="A1">
    <cfRule type="duplicateValues" dxfId="18" priority="19"/>
  </conditionalFormatting>
  <conditionalFormatting sqref="A28">
    <cfRule type="duplicateValues" dxfId="17" priority="9"/>
    <cfRule type="duplicateValues" dxfId="16" priority="10"/>
    <cfRule type="duplicateValues" dxfId="15" priority="11"/>
    <cfRule type="duplicateValues" dxfId="14" priority="12"/>
  </conditionalFormatting>
  <conditionalFormatting sqref="A28:A30">
    <cfRule type="duplicateValues" dxfId="13" priority="13"/>
    <cfRule type="duplicateValues" dxfId="12" priority="14"/>
    <cfRule type="duplicateValues" dxfId="11" priority="15"/>
    <cfRule type="duplicateValues" dxfId="10" priority="16"/>
    <cfRule type="duplicateValues" dxfId="9" priority="17"/>
    <cfRule type="duplicateValues" dxfId="8" priority="18"/>
  </conditionalFormatting>
  <conditionalFormatting sqref="A29">
    <cfRule type="duplicateValues" dxfId="7" priority="5"/>
    <cfRule type="duplicateValues" dxfId="6" priority="6"/>
    <cfRule type="duplicateValues" dxfId="5" priority="7"/>
    <cfRule type="duplicateValues" dxfId="4" priority="8"/>
  </conditionalFormatting>
  <conditionalFormatting sqref="A30">
    <cfRule type="duplicateValues" dxfId="3" priority="1"/>
    <cfRule type="duplicateValues" dxfId="2" priority="2"/>
    <cfRule type="duplicateValues" dxfId="1" priority="3"/>
    <cfRule type="duplicateValues" dxfId="0" priority="4"/>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 2025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Ocampo Fajardo</dc:creator>
  <cp:lastModifiedBy>Henry Ocampo Fajardo</cp:lastModifiedBy>
  <dcterms:created xsi:type="dcterms:W3CDTF">2025-11-05T17:15:53Z</dcterms:created>
  <dcterms:modified xsi:type="dcterms:W3CDTF">2025-11-05T17:25:35Z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2025-11-05T17:24:57Z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fbb10721-6e17-41cb-b4a5-2c33713674c7</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