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.jimenez\Desktop\Ppto 2023\Ejecuciones\Noviembre\"/>
    </mc:Choice>
  </mc:AlternateContent>
  <xr:revisionPtr revIDLastSave="0" documentId="8_{D81E7118-DEB0-4070-BE4D-DC206084143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gresos" sheetId="1" r:id="rId1"/>
    <sheet name="Gastos" sheetId="2" r:id="rId2"/>
    <sheet name="Ing. Reservas" sheetId="3" r:id="rId3"/>
    <sheet name="Gastos Reserv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3" l="1"/>
  <c r="P36" i="3" s="1"/>
  <c r="P35" i="3" s="1"/>
  <c r="P38" i="3" s="1"/>
  <c r="P40" i="3" s="1"/>
  <c r="O37" i="3"/>
  <c r="O36" i="3" s="1"/>
  <c r="O35" i="3" s="1"/>
  <c r="O38" i="3" s="1"/>
  <c r="O40" i="3" s="1"/>
  <c r="N37" i="3"/>
  <c r="N36" i="3" s="1"/>
  <c r="N35" i="3" s="1"/>
  <c r="N38" i="3" s="1"/>
  <c r="N40" i="3" s="1"/>
  <c r="M37" i="3"/>
  <c r="M36" i="3" s="1"/>
  <c r="M35" i="3" s="1"/>
  <c r="M38" i="3" s="1"/>
  <c r="M40" i="3" s="1"/>
  <c r="L37" i="3"/>
  <c r="L36" i="3" s="1"/>
  <c r="L35" i="3" s="1"/>
  <c r="L38" i="3" s="1"/>
  <c r="L40" i="3" s="1"/>
  <c r="K37" i="3"/>
  <c r="J37" i="3"/>
  <c r="I37" i="3"/>
  <c r="H37" i="3"/>
  <c r="G37" i="3"/>
  <c r="F37" i="3"/>
  <c r="D37" i="3"/>
  <c r="D36" i="3" s="1"/>
  <c r="D35" i="3" s="1"/>
  <c r="D38" i="3" s="1"/>
  <c r="D40" i="3" s="1"/>
  <c r="C37" i="3"/>
  <c r="E37" i="3" s="1"/>
  <c r="Q36" i="3"/>
  <c r="Q35" i="3" s="1"/>
  <c r="Q38" i="3" s="1"/>
  <c r="K36" i="3"/>
  <c r="J36" i="3"/>
  <c r="I36" i="3"/>
  <c r="I35" i="3" s="1"/>
  <c r="I38" i="3" s="1"/>
  <c r="I40" i="3" s="1"/>
  <c r="H36" i="3"/>
  <c r="H35" i="3" s="1"/>
  <c r="H38" i="3" s="1"/>
  <c r="H40" i="3" s="1"/>
  <c r="G36" i="3"/>
  <c r="G35" i="3" s="1"/>
  <c r="G38" i="3" s="1"/>
  <c r="G40" i="3" s="1"/>
  <c r="F36" i="3"/>
  <c r="F35" i="3" s="1"/>
  <c r="F38" i="3" s="1"/>
  <c r="F40" i="3" s="1"/>
  <c r="K35" i="3"/>
  <c r="K38" i="3" s="1"/>
  <c r="K40" i="3" s="1"/>
  <c r="J35" i="3"/>
  <c r="J38" i="3" s="1"/>
  <c r="J40" i="3" s="1"/>
  <c r="P30" i="3"/>
  <c r="P27" i="3" s="1"/>
  <c r="P26" i="3" s="1"/>
  <c r="O30" i="3"/>
  <c r="O27" i="3" s="1"/>
  <c r="O26" i="3" s="1"/>
  <c r="N30" i="3"/>
  <c r="N27" i="3" s="1"/>
  <c r="N26" i="3" s="1"/>
  <c r="M30" i="3"/>
  <c r="M29" i="3" s="1"/>
  <c r="M26" i="3" s="1"/>
  <c r="L30" i="3"/>
  <c r="R30" i="3" s="1"/>
  <c r="S30" i="3" s="1"/>
  <c r="K30" i="3"/>
  <c r="J30" i="3"/>
  <c r="J29" i="3" s="1"/>
  <c r="I30" i="3"/>
  <c r="I29" i="3" s="1"/>
  <c r="G30" i="3"/>
  <c r="D30" i="3"/>
  <c r="D29" i="3" s="1"/>
  <c r="C30" i="3"/>
  <c r="E30" i="3" s="1"/>
  <c r="K29" i="3"/>
  <c r="H29" i="3"/>
  <c r="G29" i="3"/>
  <c r="C29" i="3"/>
  <c r="R28" i="3"/>
  <c r="D28" i="3"/>
  <c r="E28" i="3" s="1"/>
  <c r="E27" i="3" s="1"/>
  <c r="Q27" i="3"/>
  <c r="M27" i="3"/>
  <c r="L27" i="3"/>
  <c r="K27" i="3"/>
  <c r="K26" i="3" s="1"/>
  <c r="J27" i="3"/>
  <c r="I27" i="3"/>
  <c r="H27" i="3"/>
  <c r="H26" i="3" s="1"/>
  <c r="H21" i="3" s="1"/>
  <c r="H31" i="3" s="1"/>
  <c r="H33" i="3" s="1"/>
  <c r="G27" i="3"/>
  <c r="G26" i="3" s="1"/>
  <c r="F27" i="3"/>
  <c r="C27" i="3"/>
  <c r="Q26" i="3"/>
  <c r="F26" i="3"/>
  <c r="C26" i="3"/>
  <c r="R25" i="3"/>
  <c r="S25" i="3" s="1"/>
  <c r="E25" i="3"/>
  <c r="E23" i="3" s="1"/>
  <c r="E22" i="3" s="1"/>
  <c r="J24" i="3"/>
  <c r="R24" i="3" s="1"/>
  <c r="S24" i="3" s="1"/>
  <c r="E24" i="3"/>
  <c r="Q23" i="3"/>
  <c r="P23" i="3"/>
  <c r="O23" i="3"/>
  <c r="O22" i="3" s="1"/>
  <c r="N23" i="3"/>
  <c r="N22" i="3" s="1"/>
  <c r="N21" i="3" s="1"/>
  <c r="N31" i="3" s="1"/>
  <c r="N33" i="3" s="1"/>
  <c r="N41" i="3" s="1"/>
  <c r="M23" i="3"/>
  <c r="M22" i="3" s="1"/>
  <c r="M21" i="3" s="1"/>
  <c r="M31" i="3" s="1"/>
  <c r="M33" i="3" s="1"/>
  <c r="L23" i="3"/>
  <c r="L22" i="3" s="1"/>
  <c r="K23" i="3"/>
  <c r="K22" i="3" s="1"/>
  <c r="K21" i="3" s="1"/>
  <c r="K31" i="3" s="1"/>
  <c r="K33" i="3" s="1"/>
  <c r="K41" i="3" s="1"/>
  <c r="I23" i="3"/>
  <c r="H23" i="3"/>
  <c r="G23" i="3"/>
  <c r="F23" i="3"/>
  <c r="C23" i="3"/>
  <c r="Q22" i="3"/>
  <c r="Q21" i="3" s="1"/>
  <c r="Q31" i="3" s="1"/>
  <c r="Q33" i="3" s="1"/>
  <c r="Q41" i="3" s="1"/>
  <c r="P22" i="3"/>
  <c r="I22" i="3"/>
  <c r="H22" i="3"/>
  <c r="G22" i="3"/>
  <c r="F22" i="3"/>
  <c r="C22" i="3"/>
  <c r="C21" i="3" s="1"/>
  <c r="C31" i="3" s="1"/>
  <c r="C33" i="3" s="1"/>
  <c r="R27" i="3" l="1"/>
  <c r="H41" i="3"/>
  <c r="O21" i="3"/>
  <c r="O31" i="3" s="1"/>
  <c r="O33" i="3" s="1"/>
  <c r="O41" i="3" s="1"/>
  <c r="P21" i="3"/>
  <c r="P31" i="3" s="1"/>
  <c r="P33" i="3" s="1"/>
  <c r="P41" i="3" s="1"/>
  <c r="I26" i="3"/>
  <c r="I21" i="3" s="1"/>
  <c r="I31" i="3" s="1"/>
  <c r="I33" i="3" s="1"/>
  <c r="I41" i="3" s="1"/>
  <c r="J26" i="3"/>
  <c r="R29" i="3"/>
  <c r="S29" i="3" s="1"/>
  <c r="R22" i="3"/>
  <c r="S22" i="3" s="1"/>
  <c r="S28" i="3"/>
  <c r="G21" i="3"/>
  <c r="G31" i="3" s="1"/>
  <c r="G33" i="3" s="1"/>
  <c r="G41" i="3" s="1"/>
  <c r="M41" i="3"/>
  <c r="E29" i="3"/>
  <c r="E26" i="3" s="1"/>
  <c r="E21" i="3" s="1"/>
  <c r="E31" i="3" s="1"/>
  <c r="E33" i="3" s="1"/>
  <c r="D27" i="3"/>
  <c r="D26" i="3" s="1"/>
  <c r="D21" i="3" s="1"/>
  <c r="D31" i="3" s="1"/>
  <c r="D33" i="3" s="1"/>
  <c r="D41" i="3" s="1"/>
  <c r="L29" i="3"/>
  <c r="L26" i="3" s="1"/>
  <c r="L21" i="3" s="1"/>
  <c r="L31" i="3" s="1"/>
  <c r="L33" i="3" s="1"/>
  <c r="L41" i="3" s="1"/>
  <c r="F21" i="3"/>
  <c r="J23" i="3"/>
  <c r="J22" i="3" s="1"/>
  <c r="J21" i="3" s="1"/>
  <c r="J31" i="3" s="1"/>
  <c r="J33" i="3" s="1"/>
  <c r="J41" i="3" s="1"/>
  <c r="C36" i="3"/>
  <c r="R37" i="3"/>
  <c r="E36" i="3" l="1"/>
  <c r="C35" i="3"/>
  <c r="R23" i="3"/>
  <c r="S23" i="3" s="1"/>
  <c r="S37" i="3"/>
  <c r="R36" i="3"/>
  <c r="F31" i="3"/>
  <c r="F33" i="3" s="1"/>
  <c r="R21" i="3"/>
  <c r="R26" i="3"/>
  <c r="S26" i="3" s="1"/>
  <c r="S27" i="3"/>
  <c r="R35" i="3" l="1"/>
  <c r="S36" i="3"/>
  <c r="F41" i="3"/>
  <c r="R33" i="3"/>
  <c r="S21" i="3"/>
  <c r="R31" i="3"/>
  <c r="S31" i="3" s="1"/>
  <c r="C38" i="3"/>
  <c r="C40" i="3" s="1"/>
  <c r="E35" i="3"/>
  <c r="E38" i="3" s="1"/>
  <c r="E40" i="3" l="1"/>
  <c r="E41" i="3" s="1"/>
  <c r="C41" i="3"/>
  <c r="S33" i="3"/>
  <c r="R38" i="3"/>
  <c r="S35" i="3"/>
  <c r="R40" i="3" l="1"/>
  <c r="S38" i="3"/>
  <c r="S40" i="3" l="1"/>
  <c r="R41" i="3"/>
  <c r="S41" i="3" s="1"/>
</calcChain>
</file>

<file path=xl/sharedStrings.xml><?xml version="1.0" encoding="utf-8"?>
<sst xmlns="http://schemas.openxmlformats.org/spreadsheetml/2006/main" count="1449" uniqueCount="808">
  <si>
    <t>ENTIDAD                       0228 - UNIDAD ADMINISTRATIVA ESPECIAL DE SERVICIOS PÚBLICOS - UAESP</t>
  </si>
  <si>
    <t>VIGENCIA FISCAL:     2023</t>
  </si>
  <si>
    <t>UNIDAD EJECUTORA       UNIDAD EJECUTORA 01</t>
  </si>
  <si>
    <t>MES:                            NOVIEMBRE</t>
  </si>
  <si>
    <t>RUBRO PRESUPUESTAL</t>
  </si>
  <si>
    <t>PRESUPUESTO
INICIAL
3</t>
  </si>
  <si>
    <t>MODIFICACIONES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</si>
  <si>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</si>
  <si>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</si>
  <si>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</si>
  <si>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</si>
  <si>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</si>
  <si>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</si>
  <si>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CÓDIGO
1</t>
  </si>
  <si>
    <t>NOMBRE
2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</si>
  <si>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</si>
  <si>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</si>
  <si>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</si>
  <si>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</si>
  <si>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</si>
  <si>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</si>
  <si>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</si>
  <si>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</si>
  <si>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</si>
  <si>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</si>
  <si>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</si>
  <si>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</si>
  <si>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</si>
  <si>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</si>
  <si>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</si>
  <si>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</si>
  <si>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</si>
  <si>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</si>
  <si>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</si>
  <si>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</si>
  <si>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</si>
  <si>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</si>
  <si>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O11020500108</t>
  </si>
  <si>
    <t>Servicios prestados a las empresas y servicios de producción</t>
  </si>
  <si>
    <t>O1102050010803</t>
  </si>
  <si>
    <t>Servicios profesionales, científicos y técnicos (excepto los servicios de investigación, urbanismo, jurídicos y de contabilidad)</t>
  </si>
  <si>
    <t>O110205001080301</t>
  </si>
  <si>
    <t>Servicios de consultoría en administración y servicios de gestión; servicios de tecnología de la información</t>
  </si>
  <si>
    <t>O11020500108030118</t>
  </si>
  <si>
    <t>Servicios de oficinas centrales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</si>
  <si>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</si>
  <si>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</si>
  <si>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</si>
  <si>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</si>
  <si>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</si>
  <si>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</si>
  <si>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</si>
  <si>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</si>
  <si>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</si>
  <si>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</si>
  <si>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</si>
  <si>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</si>
  <si>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</si>
  <si>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</si>
  <si>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</si>
  <si>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</si>
  <si>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</si>
  <si>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</si>
  <si>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O1210020403</t>
  </si>
  <si>
    <t>Ingresos de libre destinación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</si>
  <si>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</si>
  <si>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</si>
  <si>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</si>
  <si>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</si>
  <si>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</si>
  <si>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</si>
  <si>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</si>
  <si>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</si>
  <si>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</si>
  <si>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</si>
  <si>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</si>
  <si>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</si>
  <si>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</si>
  <si>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</si>
  <si>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</si>
  <si>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MIGUEL ANTONIO JIMENEZ PORTELA</t>
  </si>
  <si>
    <t>ORDENADOR DEL GASTO</t>
  </si>
  <si>
    <t>SERGIO ALEJANDRO JIMENEZ GONZALEZ</t>
  </si>
  <si>
    <t>RESPONSABLE DEL PRESUPUESTO</t>
  </si>
  <si>
    <t>SISTEMA DE PRESUPUESTO DISTRITAL
SECRETARIA DISTRITAL DE HACIENDA - DIRECCIÓN DISTRITAL DE PRESUPUESTO
EJECUCIÓN PRESUPUESTO
INFORME DE EJECUCIÓN DEL PRESUPUESTO DE GASTOS E INVERSIONES</t>
  </si>
  <si>
    <t>ENTIDAD:     0228 UNIDAD ADMINISTRATIVA ESPECIAL DE SERVICIOS PÚBLICOS - UAESP</t>
  </si>
  <si>
    <t>MES:                           NOVIEMBRE</t>
  </si>
  <si>
    <t>UNIDAD EJECUTORA: UNIDAD EJECUTORA 01</t>
  </si>
  <si>
    <t>VIGENCIA FISCAL:   2023</t>
  </si>
  <si>
    <t>APROPIACIÓN</t>
  </si>
  <si>
    <t>TOTAL COMPROMISOS</t>
  </si>
  <si>
    <t>EJEC
PRESUP
11=10/8</t>
  </si>
  <si>
    <t>AUTORIZACIÓN DE GIRO</t>
  </si>
  <si>
    <t>EJEC 
AUTO
GIRO %
14=13/8</t>
  </si>
  <si>
    <t>INICIAL
3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</si>
  <si>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</si>
  <si>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</si>
  <si>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</si>
  <si>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</si>
  <si>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</si>
  <si>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</si>
  <si>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</si>
  <si>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</si>
  <si>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</si>
  <si>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</si>
  <si>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</si>
  <si>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</si>
  <si>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</si>
  <si>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</si>
  <si>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</si>
  <si>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</si>
  <si>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</si>
  <si>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</si>
  <si>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</si>
  <si>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</si>
  <si>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</si>
  <si>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</si>
  <si>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</si>
  <si>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</si>
  <si>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</si>
  <si>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</si>
  <si>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</si>
  <si>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</si>
  <si>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</si>
  <si>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</si>
  <si>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</si>
  <si>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</si>
  <si>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</si>
  <si>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</si>
  <si>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</si>
  <si>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</si>
  <si>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</si>
  <si>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</si>
  <si>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</si>
  <si>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</si>
  <si>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</si>
  <si>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</si>
  <si>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</si>
  <si>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</si>
  <si>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</si>
  <si>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</si>
  <si>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</si>
  <si>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</si>
  <si>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</si>
  <si>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</si>
  <si>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</si>
  <si>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</si>
  <si>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</si>
  <si>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</si>
  <si>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</si>
  <si>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</si>
  <si>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</si>
  <si>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</si>
  <si>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</si>
  <si>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</si>
  <si>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</si>
  <si>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</si>
  <si>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</si>
  <si>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</si>
  <si>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</si>
  <si>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</si>
  <si>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</si>
  <si>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</si>
  <si>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</si>
  <si>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</si>
  <si>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</si>
  <si>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</si>
  <si>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</si>
  <si>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</si>
  <si>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</si>
  <si>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</si>
  <si>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</si>
  <si>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</si>
  <si>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</si>
  <si>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</si>
  <si>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</si>
  <si>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</si>
  <si>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</si>
  <si>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</si>
  <si>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</si>
  <si>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</si>
  <si>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</si>
  <si>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</si>
  <si>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</si>
  <si>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</si>
  <si>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</si>
  <si>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</si>
  <si>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O2110103069</t>
  </si>
  <si>
    <t>Apoyo de sostenimiento aprendices SENA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</si>
  <si>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</si>
  <si>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</si>
  <si>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</si>
  <si>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</si>
  <si>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</si>
  <si>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</si>
  <si>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</si>
  <si>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O211020100107</t>
  </si>
  <si>
    <t>O211020100108</t>
  </si>
  <si>
    <t>O21102010010801</t>
  </si>
  <si>
    <t>O21102010010802</t>
  </si>
  <si>
    <t>O2110201002</t>
  </si>
  <si>
    <t>O211020100204</t>
  </si>
  <si>
    <t>O211020100212</t>
  </si>
  <si>
    <t>O21102010021201</t>
  </si>
  <si>
    <t>O2110202</t>
  </si>
  <si>
    <t>O2110202001</t>
  </si>
  <si>
    <t>O211020200101</t>
  </si>
  <si>
    <t>O211020200102</t>
  </si>
  <si>
    <t>O2110202002</t>
  </si>
  <si>
    <t>O211020200201</t>
  </si>
  <si>
    <t>O211020200202</t>
  </si>
  <si>
    <t>O2110202003</t>
  </si>
  <si>
    <t>O211020200301</t>
  </si>
  <si>
    <t>O211020200302</t>
  </si>
  <si>
    <t>O2110202004</t>
  </si>
  <si>
    <t>O211020200401</t>
  </si>
  <si>
    <t>O2110202005</t>
  </si>
  <si>
    <t>O211020200501</t>
  </si>
  <si>
    <t>O2110202006</t>
  </si>
  <si>
    <t>O2110202007</t>
  </si>
  <si>
    <t>O2110203</t>
  </si>
  <si>
    <t>O2110203001</t>
  </si>
  <si>
    <t>O211020300103</t>
  </si>
  <si>
    <t>O2110203119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</si>
  <si>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</si>
  <si>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</si>
  <si>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</si>
  <si>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</si>
  <si>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</si>
  <si>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</si>
  <si>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</si>
  <si>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</si>
  <si>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</si>
  <si>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</si>
  <si>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</si>
  <si>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</si>
  <si>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O2120201002042449002</t>
  </si>
  <si>
    <t>Bebidas no alcohólicas sin gasificar-refrescos</t>
  </si>
  <si>
    <t>O212020100207</t>
  </si>
  <si>
    <t>Artículos textiles (excepto prendas de vestir)</t>
  </si>
  <si>
    <t>O2120201002072711001</t>
  </si>
  <si>
    <t>Cobijas de algodón</t>
  </si>
  <si>
    <t>O2120201002072719004</t>
  </si>
  <si>
    <t>Tapabocas y otras prendas de ropa médica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</si>
  <si>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</si>
  <si>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</si>
  <si>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</si>
  <si>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</si>
  <si>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O2120201002082822305</t>
  </si>
  <si>
    <t>Prendas de vestir de fibras mezcladas en tejido de punto, para mujer</t>
  </si>
  <si>
    <t>O2120201002082823127</t>
  </si>
  <si>
    <t>Overoles para hombre (prenda de vestir)</t>
  </si>
  <si>
    <t>O2120201002082823205</t>
  </si>
  <si>
    <t>Batas de casa y baño para hombre</t>
  </si>
  <si>
    <t>O2120201002082823323</t>
  </si>
  <si>
    <t>Overoles para mujer (prenda de vestir)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</si>
  <si>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</si>
  <si>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</si>
  <si>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</si>
  <si>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</si>
  <si>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</si>
  <si>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</si>
  <si>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</si>
  <si>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</si>
  <si>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O2120201002092951001</t>
  </si>
  <si>
    <t>Botas de caucho y/o plástico con puntera y/o plantilla de acero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</si>
  <si>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</si>
  <si>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</si>
  <si>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</si>
  <si>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</si>
  <si>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O2120201003023212102</t>
  </si>
  <si>
    <t>Papel periódico</t>
  </si>
  <si>
    <t>O2120201003023212899</t>
  </si>
  <si>
    <t>Papeles n.c.p.</t>
  </si>
  <si>
    <t>O2120201003023212901</t>
  </si>
  <si>
    <t>Papel bond</t>
  </si>
  <si>
    <t>O2120201003023215306</t>
  </si>
  <si>
    <t>Cajas de cartón liso</t>
  </si>
  <si>
    <t>O2120201003023215307</t>
  </si>
  <si>
    <t>Cajas de cartón litografiadas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</si>
  <si>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</si>
  <si>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</si>
  <si>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</si>
  <si>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</si>
  <si>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</si>
  <si>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</si>
  <si>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</si>
  <si>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</si>
  <si>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</si>
  <si>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</si>
  <si>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O2120201003043413903</t>
  </si>
  <si>
    <t>Alcohol propílico y alcohol isopropílico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</si>
  <si>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</si>
  <si>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</si>
  <si>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</si>
  <si>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</si>
  <si>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</si>
  <si>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</si>
  <si>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</si>
  <si>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</si>
  <si>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O2120201003053511030</t>
  </si>
  <si>
    <t>Masillas para vidrios, juntas, empaques y usos similares</t>
  </si>
  <si>
    <t>O2120201003053511033</t>
  </si>
  <si>
    <t>Estuco</t>
  </si>
  <si>
    <t>O2120201003053511035</t>
  </si>
  <si>
    <t>Diluyentes para pinturas</t>
  </si>
  <si>
    <t>O2120201003053542006</t>
  </si>
  <si>
    <t>Pegantes sintéticos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</si>
  <si>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</si>
  <si>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</si>
  <si>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</si>
  <si>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</si>
  <si>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</si>
  <si>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</si>
  <si>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O2120201003063649035</t>
  </si>
  <si>
    <t>Estibas plásticas para transporte de mercancías</t>
  </si>
  <si>
    <t>O2120201003063692001</t>
  </si>
  <si>
    <t>Cintas aislantes</t>
  </si>
  <si>
    <t>O2120201003063692002</t>
  </si>
  <si>
    <t>Cinta autoadhesiva</t>
  </si>
  <si>
    <t>O2120201003063692004</t>
  </si>
  <si>
    <t>Cinta plástica reflectiva</t>
  </si>
  <si>
    <t>O2120201003063693002</t>
  </si>
  <si>
    <t>Asientos de material plástico para sanitarios</t>
  </si>
  <si>
    <t>O2120201003063697101</t>
  </si>
  <si>
    <t>Cascos para obreros</t>
  </si>
  <si>
    <t>O2120201003063698001</t>
  </si>
  <si>
    <t>Canaletas plasticas para lineas de conducción eléctrica</t>
  </si>
  <si>
    <t>O2120201003063699006</t>
  </si>
  <si>
    <t>Ganchos legajadores plásticos</t>
  </si>
  <si>
    <t>O2120201003063699046</t>
  </si>
  <si>
    <t>Señales viales en material plástico</t>
  </si>
  <si>
    <t>O212020100308</t>
  </si>
  <si>
    <t>Muebles; otros bienes transportables n.c.p.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</si>
  <si>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</si>
  <si>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</si>
  <si>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</si>
  <si>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</si>
  <si>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</si>
  <si>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</si>
  <si>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O2120201003083899310</t>
  </si>
  <si>
    <t>Brochas para pintar</t>
  </si>
  <si>
    <t>O2120201003083899311</t>
  </si>
  <si>
    <t>Rodillos para pintar</t>
  </si>
  <si>
    <t>O2120201003083899913</t>
  </si>
  <si>
    <t>Termos de material plástico</t>
  </si>
  <si>
    <t>O2120201003083899997</t>
  </si>
  <si>
    <t>Artículos n.c.p. para protección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</si>
  <si>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</si>
  <si>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</si>
  <si>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</si>
  <si>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</si>
  <si>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</si>
  <si>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</si>
  <si>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O2120201004024291501</t>
  </si>
  <si>
    <t>Tajalápices de bolsillo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</si>
  <si>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</si>
  <si>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</si>
  <si>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</si>
  <si>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</si>
  <si>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</si>
  <si>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</si>
  <si>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</si>
  <si>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</si>
  <si>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</si>
  <si>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</si>
  <si>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</si>
  <si>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</si>
  <si>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</si>
  <si>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</si>
  <si>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</si>
  <si>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</si>
  <si>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O2120201004024294411</t>
  </si>
  <si>
    <t>Remaches</t>
  </si>
  <si>
    <t>O2120201004024299203</t>
  </si>
  <si>
    <t>Cerraduras para puertas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</si>
  <si>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</si>
  <si>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</si>
  <si>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</si>
  <si>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</si>
  <si>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</si>
  <si>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</si>
  <si>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O2120201004024299502</t>
  </si>
  <si>
    <t>Clips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</si>
  <si>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</si>
  <si>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</si>
  <si>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</si>
  <si>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</si>
  <si>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</si>
  <si>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</si>
  <si>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</si>
  <si>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</si>
  <si>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O2120201004044481602</t>
  </si>
  <si>
    <t>Grecas</t>
  </si>
  <si>
    <t>O2120201004044481708</t>
  </si>
  <si>
    <t>Hornos microondas</t>
  </si>
  <si>
    <t>O2120201004044483101</t>
  </si>
  <si>
    <t>Partes y accesorios para grecas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</si>
  <si>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</si>
  <si>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</si>
  <si>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</si>
  <si>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</si>
  <si>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</si>
  <si>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</si>
  <si>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</si>
  <si>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</si>
  <si>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</si>
  <si>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</si>
  <si>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</si>
  <si>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</si>
  <si>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</si>
  <si>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</si>
  <si>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</si>
  <si>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</si>
  <si>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</si>
  <si>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</si>
  <si>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</si>
  <si>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</si>
  <si>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</si>
  <si>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</si>
  <si>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O2120201004064653101</t>
  </si>
  <si>
    <t>Linternas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</si>
  <si>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</si>
  <si>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</si>
  <si>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</si>
  <si>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</si>
  <si>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O2120201004084823301</t>
  </si>
  <si>
    <t>Metros</t>
  </si>
  <si>
    <t>O2120201004084824901</t>
  </si>
  <si>
    <t>Amperímetros y voltímetros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</si>
  <si>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</si>
  <si>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</si>
  <si>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</si>
  <si>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</si>
  <si>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</si>
  <si>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</si>
  <si>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</si>
  <si>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</si>
  <si>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</si>
  <si>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</si>
  <si>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</si>
  <si>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</si>
  <si>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</si>
  <si>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</si>
  <si>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</si>
  <si>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</si>
  <si>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</si>
  <si>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</si>
  <si>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</si>
  <si>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</si>
  <si>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</si>
  <si>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</si>
  <si>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</si>
  <si>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</si>
  <si>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O21202020060464119</t>
  </si>
  <si>
    <t>Otros servicios de transporte terrestre local de pasajeros n.c.p.</t>
  </si>
  <si>
    <t>O212020200605</t>
  </si>
  <si>
    <t>Servicios de transporte de carga</t>
  </si>
  <si>
    <t>O21202020060565119</t>
  </si>
  <si>
    <t>Otros servicios de transporte por carretera n.c.p.</t>
  </si>
  <si>
    <t>O212020200608</t>
  </si>
  <si>
    <t>Servicios postales y de mensajería</t>
  </si>
  <si>
    <t>O21202020060868019</t>
  </si>
  <si>
    <t>Otros servicios postales n.c.p.</t>
  </si>
  <si>
    <t>O2120202007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</si>
  <si>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</si>
  <si>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</si>
  <si>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</si>
  <si>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</si>
  <si>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</si>
  <si>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</si>
  <si>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</si>
  <si>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</si>
  <si>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</si>
  <si>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</si>
  <si>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</si>
  <si>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</si>
  <si>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</si>
  <si>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</si>
  <si>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</si>
  <si>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</si>
  <si>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</si>
  <si>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</si>
  <si>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</si>
  <si>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</si>
  <si>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</si>
  <si>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</si>
  <si>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</si>
  <si>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</si>
  <si>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</si>
  <si>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</si>
  <si>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</si>
  <si>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</si>
  <si>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</si>
  <si>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O2120202008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</si>
  <si>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</si>
  <si>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</si>
  <si>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</si>
  <si>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</si>
  <si>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</si>
  <si>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</si>
  <si>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</si>
  <si>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</si>
  <si>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</si>
  <si>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</si>
  <si>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</si>
  <si>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</si>
  <si>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</si>
  <si>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</si>
  <si>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</si>
  <si>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</si>
  <si>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</si>
  <si>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</si>
  <si>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</si>
  <si>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</si>
  <si>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</si>
  <si>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</si>
  <si>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</si>
  <si>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</si>
  <si>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</si>
  <si>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</si>
  <si>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</si>
  <si>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</si>
  <si>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</si>
  <si>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</si>
  <si>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</si>
  <si>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</si>
  <si>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</si>
  <si>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</si>
  <si>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</si>
  <si>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</si>
  <si>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</si>
  <si>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</si>
  <si>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</si>
  <si>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</si>
  <si>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</si>
  <si>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</si>
  <si>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</si>
  <si>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O2120202008078715999</t>
  </si>
  <si>
    <t>Servicio de mantenimiento y reparación de otros equipos n.c.p.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</si>
  <si>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</si>
  <si>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</si>
  <si>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</si>
  <si>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</si>
  <si>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</si>
  <si>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</si>
  <si>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</si>
  <si>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</si>
  <si>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O212020200901</t>
  </si>
  <si>
    <t>Servicios de la administración pública y otros servicios prestados a la comunidad en general; servicios de seguridad social de afiliación obligatoria</t>
  </si>
  <si>
    <t>O21202020090191191</t>
  </si>
  <si>
    <t>Servicios administrativos relacionados con los trabajadores estatales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</si>
  <si>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</si>
  <si>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</si>
  <si>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</si>
  <si>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</si>
  <si>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</si>
  <si>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</si>
  <si>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</si>
  <si>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</si>
  <si>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</si>
  <si>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</si>
  <si>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</si>
  <si>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</si>
  <si>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</si>
  <si>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</si>
  <si>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</si>
  <si>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</si>
  <si>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</si>
  <si>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</si>
  <si>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</si>
  <si>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</si>
  <si>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</si>
  <si>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</si>
  <si>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</si>
  <si>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</si>
  <si>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O21313</t>
  </si>
  <si>
    <t>Sentencias y conciliaciones</t>
  </si>
  <si>
    <t>O2131301</t>
  </si>
  <si>
    <t>Fallos nacionales</t>
  </si>
  <si>
    <t>O2131301001</t>
  </si>
  <si>
    <t>Sentencias</t>
  </si>
  <si>
    <t>O23</t>
  </si>
  <si>
    <t>INVERSION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</si>
  <si>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</si>
  <si>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</si>
  <si>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</si>
  <si>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</si>
  <si>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</si>
  <si>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</si>
  <si>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O2301160101</t>
  </si>
  <si>
    <t>Subsidios y transferencias para la equidad</t>
  </si>
  <si>
    <t>O23011601010000007660</t>
  </si>
  <si>
    <t>Mejoramiento Subvenciones y ayudas para dar acceso a los servicios funerarios del distrito destinadas a la población en condición de vulnerabilidad Bogotá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</si>
  <si>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</si>
  <si>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</si>
  <si>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</si>
  <si>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</si>
  <si>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</si>
  <si>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</si>
  <si>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</si>
  <si>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</si>
  <si>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</si>
  <si>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</si>
  <si>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</si>
  <si>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</si>
  <si>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</si>
  <si>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</si>
  <si>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</si>
  <si>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</si>
  <si>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</si>
  <si>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</si>
  <si>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</si>
  <si>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</si>
  <si>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</si>
  <si>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</si>
  <si>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Reservas Presupuestales</t>
  </si>
  <si>
    <t>Presupuesto de Rentas e Ingresos</t>
  </si>
  <si>
    <t>Entidad: UNIDAD ADMINISTRATIVA ESPECIAL DE SERVICIOS PUBLICOS - UAESP</t>
  </si>
  <si>
    <t>Vigencia fiscal 2023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</si>
  <si>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</si>
  <si>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</si>
  <si>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</si>
  <si>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</si>
  <si>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</si>
  <si>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</si>
  <si>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</si>
  <si>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</si>
  <si>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</si>
  <si>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</si>
  <si>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</si>
  <si>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</si>
  <si>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</si>
  <si>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</si>
  <si>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</si>
  <si>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</si>
  <si>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</si>
  <si>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</si>
  <si>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</si>
  <si>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</si>
  <si>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01210020402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</si>
  <si>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</si>
  <si>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</si>
  <si>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</si>
  <si>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</si>
  <si>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</si>
  <si>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</si>
  <si>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</si>
  <si>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</si>
  <si>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</si>
  <si>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</si>
  <si>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</si>
  <si>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</si>
  <si>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</si>
  <si>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</si>
  <si>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</si>
  <si>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</si>
  <si>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</si>
  <si>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</si>
  <si>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</si>
  <si>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</si>
  <si>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</si>
  <si>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</si>
  <si>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</si>
  <si>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</si>
  <si>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</si>
  <si>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</si>
  <si>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</si>
  <si>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</si>
  <si>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</si>
  <si>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</si>
  <si>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</si>
  <si>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</si>
  <si>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</si>
  <si>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</si>
  <si>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</si>
  <si>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</si>
  <si>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</si>
  <si>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</si>
  <si>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</si>
  <si>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</si>
  <si>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</si>
  <si>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</si>
  <si>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</si>
  <si>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</si>
  <si>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</si>
  <si>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</si>
  <si>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</si>
  <si>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</si>
  <si>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</si>
  <si>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</si>
  <si>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</si>
  <si>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MIGUEL ANTONIO JIMÉNEZ PORTELA</t>
  </si>
  <si>
    <t>Responsable de Presupuesto</t>
  </si>
  <si>
    <t>Ordenador del Gasto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</si>
  <si>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</si>
  <si>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</si>
  <si>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</si>
  <si>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</si>
  <si>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</si>
  <si>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</si>
  <si>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</si>
  <si>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</si>
  <si>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</si>
  <si>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</si>
  <si>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</si>
  <si>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</si>
  <si>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2023</t>
  </si>
  <si>
    <t>1</t>
  </si>
  <si>
    <t>TOTALES</t>
  </si>
  <si>
    <t/>
  </si>
  <si>
    <t>F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</si>
  <si>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</si>
  <si>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</si>
  <si>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</si>
  <si>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</si>
  <si>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</si>
  <si>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</si>
  <si>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O212010100303</t>
  </si>
  <si>
    <t>O21201010030301</t>
  </si>
  <si>
    <t>Máquinas para oficina y contabilidad, y sus partes y accesorios</t>
  </si>
  <si>
    <t>O21201010030302</t>
  </si>
  <si>
    <t>Maquinaria de informática y sus partes, piezas y accesorios</t>
  </si>
  <si>
    <t>O212010100304</t>
  </si>
  <si>
    <t>O21201010030404</t>
  </si>
  <si>
    <t>Acumuladores, pilas y baterías primarias y sus partes y piezas</t>
  </si>
  <si>
    <t>O2120201002082822303</t>
  </si>
  <si>
    <t>Prendas de vestir de fibras artificiales y sintéticas en tejido de punto, para mujer</t>
  </si>
  <si>
    <t>O2120201003023212802</t>
  </si>
  <si>
    <t>Papel offset</t>
  </si>
  <si>
    <t>O2120201003023215317</t>
  </si>
  <si>
    <t>Fólderes</t>
  </si>
  <si>
    <t>O2120201003023219701</t>
  </si>
  <si>
    <t>Etiquetas en blanco</t>
  </si>
  <si>
    <t>O2120201003023219917</t>
  </si>
  <si>
    <t>Rollos de papel para máquinas</t>
  </si>
  <si>
    <t>O2120201003023270108</t>
  </si>
  <si>
    <t>Libros en blanco</t>
  </si>
  <si>
    <t>O2120201003023270112</t>
  </si>
  <si>
    <t>Blocs de papel cuadriculado o rayado</t>
  </si>
  <si>
    <t>O2120201003053514007</t>
  </si>
  <si>
    <t>Tinta para sellos</t>
  </si>
  <si>
    <t>O2120201003053544203</t>
  </si>
  <si>
    <t>Mezclas químicas para extintores</t>
  </si>
  <si>
    <t>O2120201003053549953</t>
  </si>
  <si>
    <t>Líquidos especiales para corrección y borrado de textos</t>
  </si>
  <si>
    <t>O2120201003063622004</t>
  </si>
  <si>
    <t>Banditas de caucho</t>
  </si>
  <si>
    <t>O2120201003063627018</t>
  </si>
  <si>
    <t>Borradores de caucho</t>
  </si>
  <si>
    <t>O2120201003063692007</t>
  </si>
  <si>
    <t>Cintas pegantes (transparentes)</t>
  </si>
  <si>
    <t>O2120201003063699005</t>
  </si>
  <si>
    <t>Fólderes de material plástico</t>
  </si>
  <si>
    <t>O2120201003083891201</t>
  </si>
  <si>
    <t>Sellos de caucho</t>
  </si>
  <si>
    <t>O2120201003083891204</t>
  </si>
  <si>
    <t>Cintas para impresora</t>
  </si>
  <si>
    <t>O2120201003083891207</t>
  </si>
  <si>
    <t>Almohadillas para sellos</t>
  </si>
  <si>
    <t>O2120201004024291305</t>
  </si>
  <si>
    <t>Tijeras para artes y oficios</t>
  </si>
  <si>
    <t>O2120201004024292202</t>
  </si>
  <si>
    <t>Partes y accesorios para herramientas</t>
  </si>
  <si>
    <t>O2120201004024299504</t>
  </si>
  <si>
    <t>Grapas de alambre para engrapadoras de oficina</t>
  </si>
  <si>
    <t>H</t>
  </si>
  <si>
    <t>O232020200991191</t>
  </si>
  <si>
    <t>O2320202005030253290</t>
  </si>
  <si>
    <t>Otras obras de ingeniería civil</t>
  </si>
  <si>
    <t>O2320202005040654619</t>
  </si>
  <si>
    <t>O232020200883510</t>
  </si>
  <si>
    <t>Servicios veterinarios para animales domésticos</t>
  </si>
  <si>
    <t>O232020200664119</t>
  </si>
  <si>
    <t>O232020200883411</t>
  </si>
  <si>
    <t>Servicios de consultoría en geología y geofísica</t>
  </si>
  <si>
    <t>O232020200883931</t>
  </si>
  <si>
    <t>Servicios de consultoría ambiental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</si>
  <si>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</si>
  <si>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</si>
  <si>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</si>
  <si>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</si>
  <si>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O232020200994110</t>
  </si>
  <si>
    <t>Servicios de alcantarillado y tratamiento de aguas residuales</t>
  </si>
  <si>
    <t>O232020200994239</t>
  </si>
  <si>
    <t>O232020200994332</t>
  </si>
  <si>
    <t>Otros servicios de relleno sanitario para desechos no peligrosos</t>
  </si>
  <si>
    <t>O232020200994590</t>
  </si>
  <si>
    <t>Otros servicios de saneamiento</t>
  </si>
  <si>
    <t>O232020200883611</t>
  </si>
  <si>
    <t>Servicios integrales de publicidad</t>
  </si>
  <si>
    <t>O232020200885330</t>
  </si>
  <si>
    <t>O232020200885340</t>
  </si>
  <si>
    <t>Servicios especializados de limpieza</t>
  </si>
  <si>
    <t>O232020200887130</t>
  </si>
  <si>
    <t>Servicios de mantenimiento y reparación de computadores y equipos periféricos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</si>
  <si>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</si>
  <si>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</si>
  <si>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</si>
  <si>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</si>
  <si>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</si>
  <si>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</si>
  <si>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O232020200885290</t>
  </si>
  <si>
    <t>Otros servicios de seguridad</t>
  </si>
  <si>
    <t>O232020200996590</t>
  </si>
  <si>
    <t>Otros servicios deportivos y recreativos</t>
  </si>
  <si>
    <t>O23201010030502</t>
  </si>
  <si>
    <t>Aparatos transmisores de televisión y radio; televisión, video y cámaras digitales; teléfonos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</si>
</sst>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.0_-;\-* #,##0.0_-;_-* &quot;-&quot;?_-;_-@_-"/>
    <numFmt numFmtId="168" formatCode="_(* #,##0.0_);_(* \(#,##0.0\);_(* &quot;-&quot;??_);_(@_)"/>
    <numFmt numFmtId="169" formatCode="_(* #,##0_);_(* \(#,##0\);_(* &quot;-&quot;??_);_(@_)"/>
    <numFmt numFmtId="170" formatCode="#,##0.00_ ;\-#,##0.00\ "/>
  </numFmts>
  <fonts count="2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sz val="7"/>
      <color rgb="FF000000"/>
      <name val="Arial"/>
      <family val="2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333333"/>
      <name val="Arial"/>
      <family val="2"/>
    </font>
    <font>
      <b/>
      <sz val="10"/>
      <color rgb="FF333333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0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164" fontId="3" fillId="3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3" fontId="3" fillId="3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1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top" wrapText="1"/>
    </xf>
    <xf numFmtId="165" fontId="5" fillId="2" borderId="0" xfId="0" applyNumberFormat="1" applyFont="1" applyFill="1" applyAlignment="1">
      <alignment horizontal="right" vertical="center"/>
    </xf>
    <xf numFmtId="166" fontId="5" fillId="2" borderId="0" xfId="0" applyNumberFormat="1" applyFont="1" applyFill="1" applyAlignment="1">
      <alignment horizontal="right" vertical="center"/>
    </xf>
    <xf numFmtId="49" fontId="15" fillId="2" borderId="1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49" fontId="15" fillId="2" borderId="9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16" fillId="0" borderId="0" xfId="0" applyFont="1"/>
    <xf numFmtId="0" fontId="12" fillId="0" borderId="0" xfId="0" applyFont="1"/>
    <xf numFmtId="3" fontId="12" fillId="0" borderId="0" xfId="0" applyNumberFormat="1" applyFont="1"/>
    <xf numFmtId="4" fontId="12" fillId="0" borderId="0" xfId="0" applyNumberFormat="1" applyFont="1"/>
    <xf numFmtId="49" fontId="11" fillId="0" borderId="0" xfId="0" applyNumberFormat="1" applyFont="1"/>
    <xf numFmtId="0" fontId="16" fillId="0" borderId="0" xfId="0" quotePrefix="1" applyFont="1" applyAlignment="1">
      <alignment horizontal="left"/>
    </xf>
    <xf numFmtId="3" fontId="17" fillId="0" borderId="0" xfId="0" quotePrefix="1" applyNumberFormat="1" applyFont="1"/>
    <xf numFmtId="0" fontId="11" fillId="4" borderId="12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 wrapText="1"/>
    </xf>
    <xf numFmtId="3" fontId="17" fillId="4" borderId="13" xfId="0" applyNumberFormat="1" applyFont="1" applyFill="1" applyBorder="1" applyAlignment="1">
      <alignment horizontal="center" vertical="center" wrapText="1"/>
    </xf>
    <xf numFmtId="3" fontId="17" fillId="4" borderId="13" xfId="0" quotePrefix="1" applyNumberFormat="1" applyFont="1" applyFill="1" applyBorder="1" applyAlignment="1">
      <alignment horizontal="center" vertical="center" wrapText="1"/>
    </xf>
    <xf numFmtId="4" fontId="17" fillId="4" borderId="14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1" fillId="0" borderId="0" xfId="0" applyFont="1"/>
    <xf numFmtId="49" fontId="0" fillId="5" borderId="0" xfId="0" applyNumberFormat="1" applyFill="1"/>
    <xf numFmtId="0" fontId="0" fillId="5" borderId="0" xfId="0" applyFill="1"/>
    <xf numFmtId="167" fontId="12" fillId="0" borderId="0" xfId="0" applyNumberFormat="1" applyFont="1"/>
    <xf numFmtId="3" fontId="12" fillId="0" borderId="15" xfId="1" applyNumberFormat="1" applyFont="1" applyFill="1" applyBorder="1"/>
    <xf numFmtId="4" fontId="12" fillId="5" borderId="16" xfId="3" applyNumberFormat="1" applyFont="1" applyFill="1" applyBorder="1"/>
    <xf numFmtId="168" fontId="19" fillId="5" borderId="0" xfId="0" applyNumberFormat="1" applyFont="1" applyFill="1"/>
    <xf numFmtId="0" fontId="12" fillId="5" borderId="0" xfId="0" applyFont="1" applyFill="1"/>
    <xf numFmtId="3" fontId="12" fillId="5" borderId="0" xfId="0" applyNumberFormat="1" applyFont="1" applyFill="1"/>
    <xf numFmtId="3" fontId="12" fillId="5" borderId="15" xfId="1" applyNumberFormat="1" applyFont="1" applyFill="1" applyBorder="1"/>
    <xf numFmtId="168" fontId="12" fillId="0" borderId="0" xfId="0" applyNumberFormat="1" applyFont="1"/>
    <xf numFmtId="3" fontId="20" fillId="0" borderId="0" xfId="0" applyNumberFormat="1" applyFont="1"/>
    <xf numFmtId="3" fontId="17" fillId="5" borderId="0" xfId="0" applyNumberFormat="1" applyFont="1" applyFill="1"/>
    <xf numFmtId="168" fontId="12" fillId="5" borderId="0" xfId="0" applyNumberFormat="1" applyFont="1" applyFill="1"/>
    <xf numFmtId="0" fontId="11" fillId="6" borderId="17" xfId="0" applyFont="1" applyFill="1" applyBorder="1" applyAlignment="1">
      <alignment vertical="center"/>
    </xf>
    <xf numFmtId="0" fontId="0" fillId="7" borderId="0" xfId="0" applyFill="1"/>
    <xf numFmtId="168" fontId="12" fillId="7" borderId="0" xfId="0" applyNumberFormat="1" applyFont="1" applyFill="1"/>
    <xf numFmtId="3" fontId="12" fillId="7" borderId="0" xfId="0" applyNumberFormat="1" applyFont="1" applyFill="1"/>
    <xf numFmtId="0" fontId="0" fillId="0" borderId="17" xfId="0" applyBorder="1"/>
    <xf numFmtId="0" fontId="11" fillId="8" borderId="18" xfId="0" applyFont="1" applyFill="1" applyBorder="1" applyAlignment="1">
      <alignment vertical="center"/>
    </xf>
    <xf numFmtId="0" fontId="0" fillId="8" borderId="0" xfId="0" applyFill="1"/>
    <xf numFmtId="168" fontId="12" fillId="8" borderId="0" xfId="0" applyNumberFormat="1" applyFont="1" applyFill="1"/>
    <xf numFmtId="3" fontId="12" fillId="8" borderId="0" xfId="0" applyNumberFormat="1" applyFont="1" applyFill="1"/>
    <xf numFmtId="3" fontId="12" fillId="8" borderId="15" xfId="1" applyNumberFormat="1" applyFont="1" applyFill="1" applyBorder="1"/>
    <xf numFmtId="0" fontId="11" fillId="0" borderId="0" xfId="0" applyFont="1" applyAlignment="1">
      <alignment vertical="center"/>
    </xf>
    <xf numFmtId="169" fontId="21" fillId="0" borderId="0" xfId="0" applyNumberFormat="1" applyFont="1"/>
    <xf numFmtId="0" fontId="0" fillId="6" borderId="0" xfId="0" applyFill="1"/>
    <xf numFmtId="168" fontId="12" fillId="6" borderId="0" xfId="0" applyNumberFormat="1" applyFont="1" applyFill="1"/>
    <xf numFmtId="3" fontId="12" fillId="6" borderId="0" xfId="0" applyNumberFormat="1" applyFont="1" applyFill="1"/>
    <xf numFmtId="0" fontId="11" fillId="9" borderId="18" xfId="0" applyFont="1" applyFill="1" applyBorder="1" applyAlignment="1">
      <alignment vertical="center"/>
    </xf>
    <xf numFmtId="0" fontId="0" fillId="9" borderId="0" xfId="0" applyFill="1"/>
    <xf numFmtId="167" fontId="12" fillId="9" borderId="0" xfId="0" applyNumberFormat="1" applyFont="1" applyFill="1"/>
    <xf numFmtId="3" fontId="12" fillId="9" borderId="0" xfId="0" applyNumberFormat="1" applyFont="1" applyFill="1"/>
    <xf numFmtId="170" fontId="12" fillId="0" borderId="0" xfId="2" applyNumberFormat="1" applyFont="1"/>
    <xf numFmtId="0" fontId="17" fillId="0" borderId="19" xfId="0" quotePrefix="1" applyFont="1" applyBorder="1" applyAlignment="1">
      <alignment wrapText="1"/>
    </xf>
    <xf numFmtId="0" fontId="16" fillId="0" borderId="0" xfId="0" quotePrefix="1" applyFont="1" applyAlignment="1">
      <alignment wrapText="1"/>
    </xf>
    <xf numFmtId="3" fontId="17" fillId="0" borderId="0" xfId="0" applyNumberFormat="1" applyFont="1"/>
    <xf numFmtId="0" fontId="17" fillId="0" borderId="0" xfId="0" applyFont="1"/>
    <xf numFmtId="3" fontId="17" fillId="0" borderId="0" xfId="0" applyNumberFormat="1" applyFont="1" applyAlignment="1">
      <alignment horizontal="center"/>
    </xf>
    <xf numFmtId="0" fontId="0" fillId="10" borderId="20" xfId="0" applyFill="1" applyBorder="1" applyAlignment="1">
      <alignment vertical="top"/>
    </xf>
    <xf numFmtId="0" fontId="0" fillId="10" borderId="20" xfId="0" applyFill="1" applyBorder="1" applyAlignment="1">
      <alignment vertical="top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76B17B80-71ED-4B01-B843-73B1044EA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54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workbookViewId="0"/>
  </sheetViews>
  <sheetFormatPr baseColWidth="10" defaultRowHeight="12.75" x14ac:dyDescent="0.2"/>
  <cols>
    <col min="1" max="1" width="14" customWidth="1"/>
    <col min="2" max="2" width="33.85546875" customWidth="1"/>
    <col min="3" max="3" width="14.7109375" customWidth="1"/>
    <col min="4" max="5" width="13" customWidth="1"/>
    <col min="6" max="6" width="14.85546875" customWidth="1"/>
    <col min="7" max="7" width="14.28515625" customWidth="1"/>
    <col min="8" max="8" width="15.140625" customWidth="1"/>
    <col min="9" max="9" width="7.7109375" customWidth="1"/>
    <col min="10" max="10" width="16.28515625" customWidth="1"/>
    <col min="11" max="12" width="13" customWidth="1"/>
    <col min="13" max="13" width="4.7109375" customWidth="1"/>
  </cols>
  <sheetData>
    <row r="1" spans="1:12" s="1" customFormat="1" ht="3.75" customHeight="1" x14ac:dyDescent="0.2"/>
    <row r="2" spans="1:12" s="1" customFormat="1" ht="5.85" customHeight="1" x14ac:dyDescent="0.2">
      <c r="A2" s="24"/>
    </row>
    <row r="3" spans="1:12" s="1" customFormat="1" ht="21.4" customHeight="1" x14ac:dyDescent="0.2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25" t="s">
        <v>1</v>
      </c>
      <c r="K3" s="25"/>
      <c r="L3" s="25"/>
    </row>
    <row r="4" spans="1:12" s="1" customFormat="1" ht="21.4" customHeight="1" x14ac:dyDescent="0.2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27" t="s">
        <v>3</v>
      </c>
      <c r="K4" s="27"/>
      <c r="L4" s="27"/>
    </row>
    <row r="5" spans="1:12" s="1" customFormat="1" ht="22.35" customHeight="1" x14ac:dyDescent="0.2">
      <c r="A5" s="32" t="s">
        <v>4</v>
      </c>
      <c r="B5" s="32"/>
      <c r="C5" s="26" t="s">
        <v>5</v>
      </c>
      <c r="D5" s="32" t="s">
        <v>6</v>
      </c>
      <c r="E5" s="32"/>
      <c r="F5" s="26" t="s">
        <v>7</v>
      </c>
      <c r="G5" s="32" t="s">
        <v>8</v>
      </c>
      <c r="H5" s="32"/>
      <c r="I5" s="26" t="s">
        <v>9</v>
      </c>
      <c r="J5" s="26" t="s">
        <v>10</v>
      </c>
      <c r="K5" s="26" t="s">
        <v>11</v>
      </c>
      <c r="L5" s="26" t="s">
        <v>12</v>
      </c>
    </row>
    <row r="6" spans="1:12" s="1" customFormat="1" ht="32.450000000000003" customHeight="1" x14ac:dyDescent="0.2">
      <c r="A6" s="3" t="s">
        <v>13</v>
      </c>
      <c r="B6" s="3" t="s">
        <v>14</v>
      </c>
      <c r="C6" s="26"/>
      <c r="D6" s="3" t="s">
        <v>15</v>
      </c>
      <c r="E6" s="3" t="s">
        <v>16</v>
      </c>
      <c r="F6" s="26"/>
      <c r="G6" s="2" t="s">
        <v>17</v>
      </c>
      <c r="H6" s="2" t="s">
        <v>18</v>
      </c>
      <c r="I6" s="26"/>
      <c r="J6" s="26"/>
      <c r="K6" s="26"/>
      <c r="L6" s="26"/>
    </row>
    <row r="7" spans="1:12" s="1" customFormat="1" ht="18.2" customHeight="1" x14ac:dyDescent="0.2">
      <c r="A7" s="4" t="s">
        <v>19</v>
      </c>
      <c r="B7" s="5" t="s">
        <v>20</v>
      </c>
      <c r="C7" s="6">
        <v>47970714000</v>
      </c>
      <c r="D7" s="6">
        <v>0</v>
      </c>
      <c r="E7" s="6">
        <v>0</v>
      </c>
      <c r="F7" s="6">
        <v>47970714000</v>
      </c>
      <c r="G7" s="6">
        <v>528930243</v>
      </c>
      <c r="H7" s="6">
        <v>50724065307</v>
      </c>
      <c r="I7" s="7">
        <v>1.0573965046048699</v>
      </c>
      <c r="J7" s="6">
        <v>-2753351307</v>
      </c>
      <c r="K7" s="6">
        <v>0</v>
      </c>
      <c r="L7" s="6">
        <v>50724065307</v>
      </c>
    </row>
    <row r="8" spans="1:12" s="1" customFormat="1" ht="18.2" customHeight="1" x14ac:dyDescent="0.2">
      <c r="A8" s="8" t="s">
        <v>21</v>
      </c>
      <c r="B8" s="5" t="s">
        <v>22</v>
      </c>
      <c r="C8" s="9">
        <v>2688187000</v>
      </c>
      <c r="D8" s="9">
        <v>0</v>
      </c>
      <c r="E8" s="9">
        <v>0</v>
      </c>
      <c r="F8" s="9">
        <v>2688187000</v>
      </c>
      <c r="G8" s="9">
        <v>1807818</v>
      </c>
      <c r="H8" s="9">
        <v>1872999059</v>
      </c>
      <c r="I8" s="10">
        <v>0.69675177322113402</v>
      </c>
      <c r="J8" s="9">
        <v>815187941</v>
      </c>
      <c r="K8" s="9">
        <v>0</v>
      </c>
      <c r="L8" s="9">
        <v>1872999059</v>
      </c>
    </row>
    <row r="9" spans="1:12" s="1" customFormat="1" ht="18.2" customHeight="1" x14ac:dyDescent="0.2">
      <c r="A9" s="4" t="s">
        <v>23</v>
      </c>
      <c r="B9" s="5" t="s">
        <v>24</v>
      </c>
      <c r="C9" s="6">
        <v>2688187000</v>
      </c>
      <c r="D9" s="6">
        <v>0</v>
      </c>
      <c r="E9" s="6">
        <v>0</v>
      </c>
      <c r="F9" s="6">
        <v>2688187000</v>
      </c>
      <c r="G9" s="6">
        <v>1807818</v>
      </c>
      <c r="H9" s="6">
        <v>1872999059</v>
      </c>
      <c r="I9" s="7">
        <v>0.69675177322113402</v>
      </c>
      <c r="J9" s="6">
        <v>815187941</v>
      </c>
      <c r="K9" s="6">
        <v>0</v>
      </c>
      <c r="L9" s="6">
        <v>1872999059</v>
      </c>
    </row>
    <row r="10" spans="1:12" s="1" customFormat="1" ht="18.2" customHeight="1" x14ac:dyDescent="0.2">
      <c r="A10" s="8" t="s">
        <v>25</v>
      </c>
      <c r="B10" s="5" t="s">
        <v>26</v>
      </c>
      <c r="C10" s="9">
        <v>2688187000</v>
      </c>
      <c r="D10" s="9">
        <v>0</v>
      </c>
      <c r="E10" s="9">
        <v>0</v>
      </c>
      <c r="F10" s="9">
        <v>2688187000</v>
      </c>
      <c r="G10" s="9">
        <v>1807818</v>
      </c>
      <c r="H10" s="9">
        <v>1872999059</v>
      </c>
      <c r="I10" s="10">
        <v>0.69675177322113402</v>
      </c>
      <c r="J10" s="9">
        <v>815187941</v>
      </c>
      <c r="K10" s="9">
        <v>0</v>
      </c>
      <c r="L10" s="9">
        <v>1872999059</v>
      </c>
    </row>
    <row r="11" spans="1:12" s="1" customFormat="1" ht="18.2" customHeight="1" x14ac:dyDescent="0.2">
      <c r="A11" s="4" t="s">
        <v>27</v>
      </c>
      <c r="B11" s="5" t="s">
        <v>28</v>
      </c>
      <c r="C11" s="6">
        <v>2688187000</v>
      </c>
      <c r="D11" s="6">
        <v>0</v>
      </c>
      <c r="E11" s="6">
        <v>0</v>
      </c>
      <c r="F11" s="6">
        <v>2688187000</v>
      </c>
      <c r="G11" s="6">
        <v>1807818</v>
      </c>
      <c r="H11" s="6">
        <v>1872999059</v>
      </c>
      <c r="I11" s="7">
        <v>0.69675177322113402</v>
      </c>
      <c r="J11" s="6">
        <v>815187941</v>
      </c>
      <c r="K11" s="6">
        <v>0</v>
      </c>
      <c r="L11" s="6">
        <v>1872999059</v>
      </c>
    </row>
    <row r="12" spans="1:12" s="1" customFormat="1" ht="25.5" customHeight="1" x14ac:dyDescent="0.2">
      <c r="A12" s="8" t="s">
        <v>29</v>
      </c>
      <c r="B12" s="5" t="s">
        <v>30</v>
      </c>
      <c r="C12" s="9">
        <v>23027000</v>
      </c>
      <c r="D12" s="9">
        <v>0</v>
      </c>
      <c r="E12" s="9">
        <v>0</v>
      </c>
      <c r="F12" s="9">
        <v>23027000</v>
      </c>
      <c r="G12" s="9">
        <v>1807818</v>
      </c>
      <c r="H12" s="9">
        <v>29576593</v>
      </c>
      <c r="I12" s="10">
        <v>1.2844310157640999</v>
      </c>
      <c r="J12" s="9">
        <v>-6549593</v>
      </c>
      <c r="K12" s="9">
        <v>0</v>
      </c>
      <c r="L12" s="9">
        <v>29576593</v>
      </c>
    </row>
    <row r="13" spans="1:12" s="1" customFormat="1" ht="18.2" customHeight="1" x14ac:dyDescent="0.2">
      <c r="A13" s="4" t="s">
        <v>31</v>
      </c>
      <c r="B13" s="5" t="s">
        <v>32</v>
      </c>
      <c r="C13" s="6">
        <v>23027000</v>
      </c>
      <c r="D13" s="6">
        <v>0</v>
      </c>
      <c r="E13" s="6">
        <v>0</v>
      </c>
      <c r="F13" s="6">
        <v>23027000</v>
      </c>
      <c r="G13" s="6">
        <v>1807818</v>
      </c>
      <c r="H13" s="6">
        <v>29576593</v>
      </c>
      <c r="I13" s="7">
        <v>1.2844310157640999</v>
      </c>
      <c r="J13" s="6">
        <v>-6549593</v>
      </c>
      <c r="K13" s="6">
        <v>0</v>
      </c>
      <c r="L13" s="6">
        <v>29576593</v>
      </c>
    </row>
    <row r="14" spans="1:12" s="1" customFormat="1" ht="25.5" customHeight="1" x14ac:dyDescent="0.2">
      <c r="A14" s="8" t="s">
        <v>33</v>
      </c>
      <c r="B14" s="5" t="s">
        <v>34</v>
      </c>
      <c r="C14" s="9">
        <v>23027000</v>
      </c>
      <c r="D14" s="9">
        <v>0</v>
      </c>
      <c r="E14" s="9">
        <v>0</v>
      </c>
      <c r="F14" s="9">
        <v>23027000</v>
      </c>
      <c r="G14" s="9">
        <v>1807818</v>
      </c>
      <c r="H14" s="9">
        <v>29576593</v>
      </c>
      <c r="I14" s="10">
        <v>1.2844310157640999</v>
      </c>
      <c r="J14" s="9">
        <v>-6549593</v>
      </c>
      <c r="K14" s="9">
        <v>0</v>
      </c>
      <c r="L14" s="9">
        <v>29576593</v>
      </c>
    </row>
    <row r="15" spans="1:12" s="1" customFormat="1" ht="42.6" customHeight="1" x14ac:dyDescent="0.2">
      <c r="A15" s="4" t="s">
        <v>35</v>
      </c>
      <c r="B15" s="5" t="s">
        <v>36</v>
      </c>
      <c r="C15" s="6">
        <v>23027000</v>
      </c>
      <c r="D15" s="6">
        <v>0</v>
      </c>
      <c r="E15" s="6">
        <v>0</v>
      </c>
      <c r="F15" s="6">
        <v>23027000</v>
      </c>
      <c r="G15" s="6">
        <v>1807818</v>
      </c>
      <c r="H15" s="6">
        <v>29576593</v>
      </c>
      <c r="I15" s="7">
        <v>1.2844310157640999</v>
      </c>
      <c r="J15" s="6">
        <v>-6549593</v>
      </c>
      <c r="K15" s="6">
        <v>0</v>
      </c>
      <c r="L15" s="6">
        <v>29576593</v>
      </c>
    </row>
    <row r="16" spans="1:12" s="1" customFormat="1" ht="25.5" customHeight="1" x14ac:dyDescent="0.2">
      <c r="A16" s="8" t="s">
        <v>37</v>
      </c>
      <c r="B16" s="5" t="s">
        <v>38</v>
      </c>
      <c r="C16" s="9">
        <v>2665160000</v>
      </c>
      <c r="D16" s="9">
        <v>0</v>
      </c>
      <c r="E16" s="9">
        <v>0</v>
      </c>
      <c r="F16" s="9">
        <v>2665160000</v>
      </c>
      <c r="G16" s="9">
        <v>0</v>
      </c>
      <c r="H16" s="9">
        <v>1843422466</v>
      </c>
      <c r="I16" s="10">
        <v>0.69167422068468698</v>
      </c>
      <c r="J16" s="9">
        <v>821737534</v>
      </c>
      <c r="K16" s="9">
        <v>0</v>
      </c>
      <c r="L16" s="9">
        <v>1843422466</v>
      </c>
    </row>
    <row r="17" spans="1:12" s="1" customFormat="1" ht="34.15" customHeight="1" x14ac:dyDescent="0.2">
      <c r="A17" s="4" t="s">
        <v>39</v>
      </c>
      <c r="B17" s="5" t="s">
        <v>40</v>
      </c>
      <c r="C17" s="6">
        <v>2665160000</v>
      </c>
      <c r="D17" s="6">
        <v>0</v>
      </c>
      <c r="E17" s="6">
        <v>0</v>
      </c>
      <c r="F17" s="6">
        <v>2665160000</v>
      </c>
      <c r="G17" s="6">
        <v>0</v>
      </c>
      <c r="H17" s="6">
        <v>1843422466</v>
      </c>
      <c r="I17" s="7">
        <v>0.69167422068468698</v>
      </c>
      <c r="J17" s="6">
        <v>821737534</v>
      </c>
      <c r="K17" s="6">
        <v>0</v>
      </c>
      <c r="L17" s="6">
        <v>1843422466</v>
      </c>
    </row>
    <row r="18" spans="1:12" s="1" customFormat="1" ht="34.15" customHeight="1" x14ac:dyDescent="0.2">
      <c r="A18" s="8" t="s">
        <v>41</v>
      </c>
      <c r="B18" s="5" t="s">
        <v>42</v>
      </c>
      <c r="C18" s="9">
        <v>2665160000</v>
      </c>
      <c r="D18" s="9">
        <v>0</v>
      </c>
      <c r="E18" s="9">
        <v>0</v>
      </c>
      <c r="F18" s="9">
        <v>2665160000</v>
      </c>
      <c r="G18" s="9">
        <v>0</v>
      </c>
      <c r="H18" s="9">
        <v>1843422466</v>
      </c>
      <c r="I18" s="10">
        <v>0.69167422068468698</v>
      </c>
      <c r="J18" s="9">
        <v>821737534</v>
      </c>
      <c r="K18" s="9">
        <v>0</v>
      </c>
      <c r="L18" s="9">
        <v>1843422466</v>
      </c>
    </row>
    <row r="19" spans="1:12" s="1" customFormat="1" ht="18.2" customHeight="1" x14ac:dyDescent="0.2">
      <c r="A19" s="4" t="s">
        <v>43</v>
      </c>
      <c r="B19" s="5" t="s">
        <v>44</v>
      </c>
      <c r="C19" s="6">
        <v>2665160000</v>
      </c>
      <c r="D19" s="6">
        <v>0</v>
      </c>
      <c r="E19" s="6">
        <v>0</v>
      </c>
      <c r="F19" s="6">
        <v>2665160000</v>
      </c>
      <c r="G19" s="6">
        <v>0</v>
      </c>
      <c r="H19" s="6">
        <v>1843422466</v>
      </c>
      <c r="I19" s="7">
        <v>0.69167422068468698</v>
      </c>
      <c r="J19" s="6">
        <v>821737534</v>
      </c>
      <c r="K19" s="6">
        <v>0</v>
      </c>
      <c r="L19" s="6">
        <v>1843422466</v>
      </c>
    </row>
    <row r="20" spans="1:12" s="1" customFormat="1" ht="18.2" customHeight="1" x14ac:dyDescent="0.2">
      <c r="A20" s="8" t="s">
        <v>45</v>
      </c>
      <c r="B20" s="5" t="s">
        <v>46</v>
      </c>
      <c r="C20" s="9">
        <v>45282527000</v>
      </c>
      <c r="D20" s="9">
        <v>0</v>
      </c>
      <c r="E20" s="9">
        <v>0</v>
      </c>
      <c r="F20" s="9">
        <v>45282527000</v>
      </c>
      <c r="G20" s="9">
        <v>527122425</v>
      </c>
      <c r="H20" s="9">
        <v>48851066248</v>
      </c>
      <c r="I20" s="10">
        <v>1.07880609772507</v>
      </c>
      <c r="J20" s="9">
        <v>-3568539248</v>
      </c>
      <c r="K20" s="9">
        <v>0</v>
      </c>
      <c r="L20" s="9">
        <v>48851066248</v>
      </c>
    </row>
    <row r="21" spans="1:12" s="1" customFormat="1" ht="18.2" customHeight="1" x14ac:dyDescent="0.2">
      <c r="A21" s="4" t="s">
        <v>47</v>
      </c>
      <c r="B21" s="5" t="s">
        <v>48</v>
      </c>
      <c r="C21" s="6">
        <v>2770000000</v>
      </c>
      <c r="D21" s="6">
        <v>0</v>
      </c>
      <c r="E21" s="6">
        <v>0</v>
      </c>
      <c r="F21" s="6">
        <v>2770000000</v>
      </c>
      <c r="G21" s="6">
        <v>527103975</v>
      </c>
      <c r="H21" s="6">
        <v>6338376648</v>
      </c>
      <c r="I21" s="7">
        <v>2.2882226166064998</v>
      </c>
      <c r="J21" s="6">
        <v>-3568376648</v>
      </c>
      <c r="K21" s="6">
        <v>0</v>
      </c>
      <c r="L21" s="6">
        <v>6338376648</v>
      </c>
    </row>
    <row r="22" spans="1:12" s="1" customFormat="1" ht="18.2" customHeight="1" x14ac:dyDescent="0.2">
      <c r="A22" s="8" t="s">
        <v>49</v>
      </c>
      <c r="B22" s="5" t="s">
        <v>50</v>
      </c>
      <c r="C22" s="9">
        <v>2770000000</v>
      </c>
      <c r="D22" s="9">
        <v>0</v>
      </c>
      <c r="E22" s="9">
        <v>0</v>
      </c>
      <c r="F22" s="9">
        <v>2770000000</v>
      </c>
      <c r="G22" s="9">
        <v>527103975</v>
      </c>
      <c r="H22" s="9">
        <v>6338376648</v>
      </c>
      <c r="I22" s="10">
        <v>2.2882226166064998</v>
      </c>
      <c r="J22" s="9">
        <v>-3568376648</v>
      </c>
      <c r="K22" s="9">
        <v>0</v>
      </c>
      <c r="L22" s="9">
        <v>6338376648</v>
      </c>
    </row>
    <row r="23" spans="1:12" s="1" customFormat="1" ht="18.2" customHeight="1" x14ac:dyDescent="0.2">
      <c r="A23" s="4" t="s">
        <v>51</v>
      </c>
      <c r="B23" s="5" t="s">
        <v>52</v>
      </c>
      <c r="C23" s="6">
        <v>2500000000</v>
      </c>
      <c r="D23" s="6">
        <v>0</v>
      </c>
      <c r="E23" s="6">
        <v>0</v>
      </c>
      <c r="F23" s="6">
        <v>2500000000</v>
      </c>
      <c r="G23" s="6">
        <v>440701691</v>
      </c>
      <c r="H23" s="6">
        <v>5498604771</v>
      </c>
      <c r="I23" s="7">
        <v>2.1994419083999999</v>
      </c>
      <c r="J23" s="6">
        <v>-2998604771</v>
      </c>
      <c r="K23" s="6">
        <v>0</v>
      </c>
      <c r="L23" s="6">
        <v>5498604771</v>
      </c>
    </row>
    <row r="24" spans="1:12" s="1" customFormat="1" ht="18.2" customHeight="1" x14ac:dyDescent="0.2">
      <c r="A24" s="8" t="s">
        <v>53</v>
      </c>
      <c r="B24" s="5" t="s">
        <v>54</v>
      </c>
      <c r="C24" s="9">
        <v>270000000</v>
      </c>
      <c r="D24" s="9">
        <v>0</v>
      </c>
      <c r="E24" s="9">
        <v>0</v>
      </c>
      <c r="F24" s="9">
        <v>270000000</v>
      </c>
      <c r="G24" s="9">
        <v>86402284</v>
      </c>
      <c r="H24" s="9">
        <v>839771877</v>
      </c>
      <c r="I24" s="10">
        <v>3.1102662111111101</v>
      </c>
      <c r="J24" s="9">
        <v>-569771877</v>
      </c>
      <c r="K24" s="9">
        <v>0</v>
      </c>
      <c r="L24" s="9">
        <v>839771877</v>
      </c>
    </row>
    <row r="25" spans="1:12" s="1" customFormat="1" ht="18.2" customHeight="1" x14ac:dyDescent="0.2">
      <c r="A25" s="4" t="s">
        <v>55</v>
      </c>
      <c r="B25" s="5" t="s">
        <v>56</v>
      </c>
      <c r="C25" s="6">
        <v>42512527000</v>
      </c>
      <c r="D25" s="6">
        <v>0</v>
      </c>
      <c r="E25" s="6">
        <v>0</v>
      </c>
      <c r="F25" s="6">
        <v>42512527000</v>
      </c>
      <c r="G25" s="6">
        <v>0</v>
      </c>
      <c r="H25" s="6">
        <v>42512527000</v>
      </c>
      <c r="I25" s="7">
        <v>1</v>
      </c>
      <c r="J25" s="6">
        <v>0</v>
      </c>
      <c r="K25" s="6">
        <v>0</v>
      </c>
      <c r="L25" s="6">
        <v>42512527000</v>
      </c>
    </row>
    <row r="26" spans="1:12" s="1" customFormat="1" ht="18.2" customHeight="1" x14ac:dyDescent="0.2">
      <c r="A26" s="8" t="s">
        <v>57</v>
      </c>
      <c r="B26" s="5" t="s">
        <v>58</v>
      </c>
      <c r="C26" s="9">
        <v>42512527000</v>
      </c>
      <c r="D26" s="9">
        <v>0</v>
      </c>
      <c r="E26" s="9">
        <v>0</v>
      </c>
      <c r="F26" s="9">
        <v>42512527000</v>
      </c>
      <c r="G26" s="9">
        <v>0</v>
      </c>
      <c r="H26" s="9">
        <v>42512527000</v>
      </c>
      <c r="I26" s="10">
        <v>1</v>
      </c>
      <c r="J26" s="9">
        <v>0</v>
      </c>
      <c r="K26" s="9">
        <v>0</v>
      </c>
      <c r="L26" s="9">
        <v>42512527000</v>
      </c>
    </row>
    <row r="27" spans="1:12" s="1" customFormat="1" ht="18.2" customHeight="1" x14ac:dyDescent="0.2">
      <c r="A27" s="4" t="s">
        <v>59</v>
      </c>
      <c r="B27" s="5" t="s">
        <v>60</v>
      </c>
      <c r="C27" s="6">
        <v>39847064000</v>
      </c>
      <c r="D27" s="6">
        <v>0</v>
      </c>
      <c r="E27" s="6">
        <v>0</v>
      </c>
      <c r="F27" s="6">
        <v>39847064000</v>
      </c>
      <c r="G27" s="6">
        <v>0</v>
      </c>
      <c r="H27" s="6">
        <v>39847064000</v>
      </c>
      <c r="I27" s="7">
        <v>1</v>
      </c>
      <c r="J27" s="6">
        <v>0</v>
      </c>
      <c r="K27" s="6">
        <v>0</v>
      </c>
      <c r="L27" s="6">
        <v>39847064000</v>
      </c>
    </row>
    <row r="28" spans="1:12" s="1" customFormat="1" ht="18.2" customHeight="1" x14ac:dyDescent="0.2">
      <c r="A28" s="8" t="s">
        <v>61</v>
      </c>
      <c r="B28" s="5" t="s">
        <v>62</v>
      </c>
      <c r="C28" s="9">
        <v>2665463000</v>
      </c>
      <c r="D28" s="9">
        <v>0</v>
      </c>
      <c r="E28" s="9">
        <v>0</v>
      </c>
      <c r="F28" s="9">
        <v>2665463000</v>
      </c>
      <c r="G28" s="9">
        <v>0</v>
      </c>
      <c r="H28" s="9">
        <v>2665463000</v>
      </c>
      <c r="I28" s="10">
        <v>1</v>
      </c>
      <c r="J28" s="9">
        <v>0</v>
      </c>
      <c r="K28" s="9">
        <v>0</v>
      </c>
      <c r="L28" s="9">
        <v>2665463000</v>
      </c>
    </row>
    <row r="29" spans="1:12" s="1" customFormat="1" ht="18.2" customHeight="1" x14ac:dyDescent="0.2">
      <c r="A29" s="4" t="s">
        <v>63</v>
      </c>
      <c r="B29" s="5" t="s">
        <v>64</v>
      </c>
      <c r="C29" s="6">
        <v>2665463000</v>
      </c>
      <c r="D29" s="6">
        <v>0</v>
      </c>
      <c r="E29" s="6">
        <v>0</v>
      </c>
      <c r="F29" s="6">
        <v>2665463000</v>
      </c>
      <c r="G29" s="6">
        <v>0</v>
      </c>
      <c r="H29" s="6">
        <v>2665463000</v>
      </c>
      <c r="I29" s="7">
        <v>1</v>
      </c>
      <c r="J29" s="6">
        <v>0</v>
      </c>
      <c r="K29" s="6">
        <v>0</v>
      </c>
      <c r="L29" s="6">
        <v>2665463000</v>
      </c>
    </row>
    <row r="30" spans="1:12" s="1" customFormat="1" ht="18.2" customHeight="1" x14ac:dyDescent="0.2">
      <c r="A30" s="8" t="s">
        <v>65</v>
      </c>
      <c r="B30" s="5" t="s">
        <v>66</v>
      </c>
      <c r="C30" s="9">
        <v>0</v>
      </c>
      <c r="D30" s="9">
        <v>0</v>
      </c>
      <c r="E30" s="9">
        <v>0</v>
      </c>
      <c r="F30" s="9">
        <v>0</v>
      </c>
      <c r="G30" s="9">
        <v>18450</v>
      </c>
      <c r="H30" s="9">
        <v>162600</v>
      </c>
      <c r="I30" s="10">
        <v>0</v>
      </c>
      <c r="J30" s="9">
        <v>-162600</v>
      </c>
      <c r="K30" s="9">
        <v>0</v>
      </c>
      <c r="L30" s="9">
        <v>162600</v>
      </c>
    </row>
    <row r="31" spans="1:12" s="1" customFormat="1" ht="18.2" customHeight="1" x14ac:dyDescent="0.2">
      <c r="A31" s="4" t="s">
        <v>67</v>
      </c>
      <c r="B31" s="5" t="s">
        <v>68</v>
      </c>
      <c r="C31" s="6">
        <v>0</v>
      </c>
      <c r="D31" s="6">
        <v>0</v>
      </c>
      <c r="E31" s="6">
        <v>0</v>
      </c>
      <c r="F31" s="6">
        <v>0</v>
      </c>
      <c r="G31" s="6">
        <v>18450</v>
      </c>
      <c r="H31" s="6">
        <v>162600</v>
      </c>
      <c r="I31" s="7">
        <v>0</v>
      </c>
      <c r="J31" s="6">
        <v>-162600</v>
      </c>
      <c r="K31" s="6">
        <v>0</v>
      </c>
      <c r="L31" s="6">
        <v>162600</v>
      </c>
    </row>
    <row r="32" spans="1:12" s="1" customFormat="1" ht="18.600000000000001" customHeight="1" x14ac:dyDescent="0.2">
      <c r="A32" s="35" t="s">
        <v>69</v>
      </c>
      <c r="B32" s="35"/>
      <c r="C32" s="11">
        <v>47970714000</v>
      </c>
      <c r="D32" s="11">
        <v>0</v>
      </c>
      <c r="E32" s="11">
        <v>0</v>
      </c>
      <c r="F32" s="11">
        <v>47970714000</v>
      </c>
      <c r="G32" s="11">
        <v>528930243</v>
      </c>
      <c r="H32" s="11">
        <v>50724065307</v>
      </c>
      <c r="I32" s="12">
        <v>1.0573965046048699</v>
      </c>
      <c r="J32" s="11">
        <v>-2753351307</v>
      </c>
      <c r="K32" s="11">
        <v>0</v>
      </c>
      <c r="L32" s="11">
        <v>50724065307</v>
      </c>
    </row>
    <row r="33" spans="1:12" s="1" customFormat="1" ht="28.7" customHeight="1" x14ac:dyDescent="0.2"/>
    <row r="34" spans="1:12" s="1" customFormat="1" ht="21.4" customHeight="1" x14ac:dyDescent="0.2">
      <c r="A34" s="32" t="s">
        <v>70</v>
      </c>
      <c r="B34" s="32"/>
      <c r="C34" s="26" t="s">
        <v>5</v>
      </c>
      <c r="D34" s="32" t="s">
        <v>6</v>
      </c>
      <c r="E34" s="32"/>
      <c r="F34" s="26" t="s">
        <v>7</v>
      </c>
      <c r="G34" s="31" t="s">
        <v>8</v>
      </c>
      <c r="H34" s="31"/>
      <c r="I34" s="26" t="s">
        <v>9</v>
      </c>
      <c r="J34" s="26" t="s">
        <v>10</v>
      </c>
      <c r="K34" s="26" t="s">
        <v>11</v>
      </c>
      <c r="L34" s="26" t="s">
        <v>71</v>
      </c>
    </row>
    <row r="35" spans="1:12" s="1" customFormat="1" ht="42.2" customHeight="1" x14ac:dyDescent="0.2">
      <c r="A35" s="3" t="s">
        <v>13</v>
      </c>
      <c r="B35" s="3" t="s">
        <v>14</v>
      </c>
      <c r="C35" s="26"/>
      <c r="D35" s="3" t="s">
        <v>15</v>
      </c>
      <c r="E35" s="3" t="s">
        <v>16</v>
      </c>
      <c r="F35" s="26"/>
      <c r="G35" s="2" t="s">
        <v>17</v>
      </c>
      <c r="H35" s="2" t="s">
        <v>18</v>
      </c>
      <c r="I35" s="26"/>
      <c r="J35" s="26"/>
      <c r="K35" s="26"/>
      <c r="L35" s="26"/>
    </row>
    <row r="36" spans="1:12" s="1" customFormat="1" ht="18.2" customHeight="1" x14ac:dyDescent="0.2">
      <c r="A36" s="13" t="s">
        <v>72</v>
      </c>
      <c r="B36" s="5" t="s">
        <v>73</v>
      </c>
      <c r="C36" s="14">
        <v>338095631000</v>
      </c>
      <c r="D36" s="15">
        <v>4947925000</v>
      </c>
      <c r="E36" s="15">
        <v>49947925000</v>
      </c>
      <c r="F36" s="14">
        <v>388043556000</v>
      </c>
      <c r="G36" s="14">
        <v>26703634301</v>
      </c>
      <c r="H36" s="14">
        <v>213539505522</v>
      </c>
      <c r="I36" s="16">
        <v>0.55029777513429501</v>
      </c>
      <c r="J36" s="14">
        <v>174504050478</v>
      </c>
      <c r="K36" s="14">
        <v>0</v>
      </c>
      <c r="L36" s="14">
        <v>213539505522</v>
      </c>
    </row>
    <row r="37" spans="1:12" s="1" customFormat="1" ht="18.2" customHeight="1" x14ac:dyDescent="0.2">
      <c r="A37" s="13" t="s">
        <v>74</v>
      </c>
      <c r="B37" s="5" t="s">
        <v>75</v>
      </c>
      <c r="C37" s="17">
        <v>338095631000</v>
      </c>
      <c r="D37" s="15">
        <v>4947925000</v>
      </c>
      <c r="E37" s="15">
        <v>49947925000</v>
      </c>
      <c r="F37" s="17">
        <v>388043556000</v>
      </c>
      <c r="G37" s="17">
        <v>26703634301</v>
      </c>
      <c r="H37" s="17">
        <v>213539505522</v>
      </c>
      <c r="I37" s="18">
        <v>0.55029777513429501</v>
      </c>
      <c r="J37" s="17">
        <v>174504050478</v>
      </c>
      <c r="K37" s="17">
        <v>0</v>
      </c>
      <c r="L37" s="17">
        <v>213539505522</v>
      </c>
    </row>
    <row r="38" spans="1:12" s="1" customFormat="1" ht="18.2" customHeight="1" x14ac:dyDescent="0.2">
      <c r="A38" s="13" t="s">
        <v>76</v>
      </c>
      <c r="B38" s="5" t="s">
        <v>77</v>
      </c>
      <c r="C38" s="14">
        <v>338095631000</v>
      </c>
      <c r="D38" s="15">
        <v>4947925000</v>
      </c>
      <c r="E38" s="15">
        <v>49947925000</v>
      </c>
      <c r="F38" s="14">
        <v>388043556000</v>
      </c>
      <c r="G38" s="14">
        <v>26703634301</v>
      </c>
      <c r="H38" s="14">
        <v>213539505522</v>
      </c>
      <c r="I38" s="16">
        <v>0.55029777513429501</v>
      </c>
      <c r="J38" s="14">
        <v>174504050478</v>
      </c>
      <c r="K38" s="14">
        <v>0</v>
      </c>
      <c r="L38" s="14">
        <v>213539505522</v>
      </c>
    </row>
    <row r="39" spans="1:12" s="1" customFormat="1" ht="18.600000000000001" customHeight="1" x14ac:dyDescent="0.2">
      <c r="A39" s="36" t="s">
        <v>78</v>
      </c>
      <c r="B39" s="36"/>
      <c r="C39" s="19">
        <v>338095631000</v>
      </c>
      <c r="D39" s="20">
        <v>4947925000</v>
      </c>
      <c r="E39" s="20">
        <v>49947925000</v>
      </c>
      <c r="F39" s="19">
        <v>388043556000</v>
      </c>
      <c r="G39" s="19">
        <v>26703634301</v>
      </c>
      <c r="H39" s="19">
        <v>213539505522</v>
      </c>
      <c r="I39" s="21">
        <v>0.55029777513429501</v>
      </c>
      <c r="J39" s="19">
        <v>174504050478</v>
      </c>
      <c r="K39" s="19">
        <v>0</v>
      </c>
      <c r="L39" s="19">
        <v>213539505522</v>
      </c>
    </row>
    <row r="40" spans="1:12" s="1" customFormat="1" ht="18.600000000000001" customHeight="1" x14ac:dyDescent="0.2">
      <c r="A40" s="33" t="s">
        <v>79</v>
      </c>
      <c r="B40" s="33"/>
      <c r="C40" s="22">
        <v>386066345000</v>
      </c>
      <c r="D40" s="22">
        <v>4947925000</v>
      </c>
      <c r="E40" s="22">
        <v>49947925000</v>
      </c>
      <c r="F40" s="22">
        <v>436014270000</v>
      </c>
      <c r="G40" s="22">
        <v>27232564544</v>
      </c>
      <c r="H40" s="22">
        <v>264263570829</v>
      </c>
      <c r="I40" s="23">
        <v>0.60608927049337202</v>
      </c>
      <c r="J40" s="22">
        <v>171750699171</v>
      </c>
      <c r="K40" s="22">
        <v>0</v>
      </c>
      <c r="L40" s="22">
        <v>264263570829</v>
      </c>
    </row>
    <row r="41" spans="1:12" s="1" customFormat="1" ht="35.65" customHeight="1" x14ac:dyDescent="0.2"/>
    <row r="42" spans="1:12" s="1" customFormat="1" ht="22.35" customHeight="1" x14ac:dyDescent="0.2">
      <c r="B42" s="28"/>
      <c r="C42" s="28"/>
      <c r="F42" s="28"/>
      <c r="G42" s="28"/>
      <c r="H42" s="28"/>
      <c r="I42" s="28"/>
    </row>
    <row r="43" spans="1:12" s="1" customFormat="1" ht="19.7" customHeight="1" x14ac:dyDescent="0.2">
      <c r="B43" s="29" t="s">
        <v>82</v>
      </c>
      <c r="C43" s="29"/>
      <c r="F43" s="29" t="s">
        <v>80</v>
      </c>
      <c r="G43" s="29"/>
      <c r="H43" s="29"/>
      <c r="I43" s="29"/>
    </row>
    <row r="44" spans="1:12" s="1" customFormat="1" ht="19.7" customHeight="1" x14ac:dyDescent="0.2">
      <c r="B44" s="30" t="s">
        <v>83</v>
      </c>
      <c r="C44" s="30"/>
      <c r="F44" s="30" t="s">
        <v>81</v>
      </c>
      <c r="G44" s="30"/>
      <c r="H44" s="30"/>
      <c r="I44" s="30"/>
    </row>
    <row r="45" spans="1:12" s="1" customFormat="1" ht="22.9" customHeight="1" x14ac:dyDescent="0.2"/>
    <row r="46" spans="1:12" s="1" customFormat="1" ht="59.65" customHeight="1" x14ac:dyDescent="0.2"/>
  </sheetData>
  <mergeCells count="31">
    <mergeCell ref="A3:I3"/>
    <mergeCell ref="A32:B32"/>
    <mergeCell ref="A34:B34"/>
    <mergeCell ref="A39:B39"/>
    <mergeCell ref="A4:I4"/>
    <mergeCell ref="D34:E34"/>
    <mergeCell ref="D5:E5"/>
    <mergeCell ref="F34:F35"/>
    <mergeCell ref="A40:B40"/>
    <mergeCell ref="A5:B5"/>
    <mergeCell ref="B42:C42"/>
    <mergeCell ref="B43:C43"/>
    <mergeCell ref="B44:C44"/>
    <mergeCell ref="C34:C35"/>
    <mergeCell ref="C5:C6"/>
    <mergeCell ref="F42:I42"/>
    <mergeCell ref="F43:I43"/>
    <mergeCell ref="F44:I44"/>
    <mergeCell ref="F5:F6"/>
    <mergeCell ref="G34:H34"/>
    <mergeCell ref="G5:H5"/>
    <mergeCell ref="I34:I35"/>
    <mergeCell ref="I5:I6"/>
    <mergeCell ref="J3:L3"/>
    <mergeCell ref="J34:J35"/>
    <mergeCell ref="J4:L4"/>
    <mergeCell ref="J5:J6"/>
    <mergeCell ref="K34:K35"/>
    <mergeCell ref="K5:K6"/>
    <mergeCell ref="L34:L35"/>
    <mergeCell ref="L5:L6"/>
  </mergeCells>
  <pageMargins left="0.7" right="0.7" top="0.75" bottom="0.75" header="0.3" footer="0.3"/>
  <pageSetup paperSize="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35492-27E0-48BD-A348-321F26AEB398}">
  <dimension ref="A1:N292"/>
  <sheetViews>
    <sheetView workbookViewId="0">
      <selection activeCell="B26" sqref="B26"/>
    </sheetView>
  </sheetViews>
  <sheetFormatPr baseColWidth="10" defaultRowHeight="12.75" x14ac:dyDescent="0.2"/>
  <cols>
    <col min="1" max="1" width="19.42578125" customWidth="1"/>
    <col min="2" max="2" width="31.140625" customWidth="1"/>
    <col min="3" max="6" width="13" customWidth="1"/>
    <col min="7" max="7" width="13.5703125" customWidth="1"/>
    <col min="8" max="9" width="13" customWidth="1"/>
    <col min="10" max="10" width="12.5703125" customWidth="1"/>
    <col min="11" max="11" width="7.42578125" customWidth="1"/>
    <col min="12" max="13" width="13" customWidth="1"/>
    <col min="14" max="14" width="7.42578125" customWidth="1"/>
    <col min="15" max="15" width="4.7109375" customWidth="1"/>
  </cols>
  <sheetData>
    <row r="1" spans="1:14" s="1" customFormat="1" ht="12.2" customHeight="1" x14ac:dyDescent="0.2">
      <c r="A1" s="38"/>
      <c r="B1" s="39" t="s">
        <v>84</v>
      </c>
      <c r="C1" s="39"/>
      <c r="D1" s="39"/>
      <c r="E1" s="39"/>
      <c r="F1" s="39"/>
      <c r="G1" s="39"/>
      <c r="H1" s="39"/>
      <c r="I1" s="39"/>
      <c r="J1" s="39"/>
      <c r="K1" s="39"/>
    </row>
    <row r="2" spans="1:14" s="1" customFormat="1" ht="12.2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M2" s="40">
        <v>45272.697021307897</v>
      </c>
    </row>
    <row r="3" spans="1:14" s="1" customFormat="1" ht="1.1499999999999999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4" s="1" customFormat="1" ht="10.1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M4" s="41">
        <v>45272.697021307897</v>
      </c>
    </row>
    <row r="5" spans="1:14" s="1" customFormat="1" ht="7.5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4" s="1" customFormat="1" ht="9.6" customHeight="1" x14ac:dyDescent="0.2"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4" s="1" customFormat="1" ht="5.85" customHeight="1" x14ac:dyDescent="0.2">
      <c r="A7" s="24"/>
    </row>
    <row r="8" spans="1:14" s="1" customFormat="1" ht="17.649999999999999" customHeight="1" x14ac:dyDescent="0.2">
      <c r="A8" s="42" t="s">
        <v>85</v>
      </c>
      <c r="B8" s="42"/>
      <c r="C8" s="42"/>
      <c r="D8" s="42"/>
      <c r="E8" s="42"/>
      <c r="F8" s="43"/>
      <c r="G8" s="44"/>
      <c r="H8" s="44"/>
      <c r="I8" s="45" t="s">
        <v>86</v>
      </c>
      <c r="J8" s="45"/>
      <c r="K8" s="44"/>
      <c r="L8" s="44"/>
      <c r="M8" s="44"/>
      <c r="N8" s="46"/>
    </row>
    <row r="9" spans="1:14" s="1" customFormat="1" ht="17.649999999999999" customHeight="1" x14ac:dyDescent="0.2">
      <c r="A9" s="47" t="s">
        <v>87</v>
      </c>
      <c r="B9" s="47"/>
      <c r="C9" s="47"/>
      <c r="D9" s="47"/>
      <c r="E9" s="47"/>
      <c r="F9" s="48"/>
      <c r="G9" s="49"/>
      <c r="H9" s="49"/>
      <c r="I9" s="50" t="s">
        <v>88</v>
      </c>
      <c r="J9" s="50"/>
      <c r="K9" s="49"/>
      <c r="L9" s="49"/>
      <c r="M9" s="49"/>
      <c r="N9" s="51"/>
    </row>
    <row r="10" spans="1:14" s="1" customFormat="1" ht="21.4" customHeight="1" x14ac:dyDescent="0.2">
      <c r="A10" s="31" t="s">
        <v>4</v>
      </c>
      <c r="B10" s="31"/>
      <c r="C10" s="31" t="s">
        <v>89</v>
      </c>
      <c r="D10" s="31"/>
      <c r="E10" s="31"/>
      <c r="F10" s="31"/>
      <c r="G10" s="31"/>
      <c r="H10" s="31"/>
      <c r="I10" s="31" t="s">
        <v>90</v>
      </c>
      <c r="J10" s="31"/>
      <c r="K10" s="26" t="s">
        <v>91</v>
      </c>
      <c r="L10" s="31" t="s">
        <v>92</v>
      </c>
      <c r="M10" s="31"/>
      <c r="N10" s="26" t="s">
        <v>93</v>
      </c>
    </row>
    <row r="11" spans="1:14" s="1" customFormat="1" ht="20.25" customHeight="1" x14ac:dyDescent="0.2">
      <c r="A11" s="26" t="s">
        <v>13</v>
      </c>
      <c r="B11" s="26" t="s">
        <v>14</v>
      </c>
      <c r="C11" s="26" t="s">
        <v>94</v>
      </c>
      <c r="D11" s="31" t="s">
        <v>6</v>
      </c>
      <c r="E11" s="31"/>
      <c r="F11" s="26" t="s">
        <v>95</v>
      </c>
      <c r="G11" s="26" t="s">
        <v>96</v>
      </c>
      <c r="H11" s="26" t="s">
        <v>97</v>
      </c>
      <c r="I11" s="26" t="s">
        <v>98</v>
      </c>
      <c r="J11" s="26" t="s">
        <v>99</v>
      </c>
      <c r="K11" s="26"/>
      <c r="L11" s="26" t="s">
        <v>100</v>
      </c>
      <c r="M11" s="26" t="s">
        <v>101</v>
      </c>
      <c r="N11" s="26"/>
    </row>
    <row r="12" spans="1:14" s="1" customFormat="1" ht="21.4" customHeight="1" x14ac:dyDescent="0.2">
      <c r="A12" s="26"/>
      <c r="B12" s="26"/>
      <c r="C12" s="26"/>
      <c r="D12" s="2" t="s">
        <v>102</v>
      </c>
      <c r="E12" s="2" t="s">
        <v>103</v>
      </c>
      <c r="F12" s="26"/>
      <c r="G12" s="26"/>
      <c r="H12" s="26"/>
      <c r="I12" s="26"/>
      <c r="J12" s="26"/>
      <c r="K12" s="26"/>
      <c r="L12" s="26"/>
      <c r="M12" s="26"/>
      <c r="N12" s="26"/>
    </row>
    <row r="13" spans="1:14" s="1" customFormat="1" ht="17.100000000000001" customHeight="1" x14ac:dyDescent="0.2">
      <c r="A13" s="52" t="s">
        <v>104</v>
      </c>
      <c r="B13" s="53" t="s">
        <v>105</v>
      </c>
      <c r="C13" s="54">
        <v>386066345000</v>
      </c>
      <c r="D13" s="54">
        <v>4947925000</v>
      </c>
      <c r="E13" s="54">
        <v>49947925000</v>
      </c>
      <c r="F13" s="54">
        <v>436014270000</v>
      </c>
      <c r="G13" s="54">
        <v>0</v>
      </c>
      <c r="H13" s="54">
        <v>436014270000</v>
      </c>
      <c r="I13" s="54">
        <v>13922104528</v>
      </c>
      <c r="J13" s="54">
        <v>387524916337</v>
      </c>
      <c r="K13" s="55">
        <v>0.88878952594143301</v>
      </c>
      <c r="L13" s="54">
        <v>31123360981</v>
      </c>
      <c r="M13" s="54">
        <v>231712776822</v>
      </c>
      <c r="N13" s="55">
        <v>0.531433929495014</v>
      </c>
    </row>
    <row r="14" spans="1:14" s="1" customFormat="1" ht="17.100000000000001" customHeight="1" x14ac:dyDescent="0.2">
      <c r="A14" s="52" t="s">
        <v>106</v>
      </c>
      <c r="B14" s="53" t="s">
        <v>107</v>
      </c>
      <c r="C14" s="54">
        <v>260415469000</v>
      </c>
      <c r="D14" s="54">
        <v>4947925000</v>
      </c>
      <c r="E14" s="54">
        <v>45312925000</v>
      </c>
      <c r="F14" s="54">
        <v>305728394000</v>
      </c>
      <c r="G14" s="54">
        <v>0</v>
      </c>
      <c r="H14" s="54">
        <v>305728394000</v>
      </c>
      <c r="I14" s="54">
        <v>1490985729</v>
      </c>
      <c r="J14" s="54">
        <v>296566398923</v>
      </c>
      <c r="K14" s="55">
        <v>0.97003224019487</v>
      </c>
      <c r="L14" s="54">
        <v>22783111412</v>
      </c>
      <c r="M14" s="54">
        <v>183030508453</v>
      </c>
      <c r="N14" s="55">
        <v>0.59867029705131003</v>
      </c>
    </row>
    <row r="15" spans="1:14" s="1" customFormat="1" ht="17.100000000000001" customHeight="1" x14ac:dyDescent="0.2">
      <c r="A15" s="52" t="s">
        <v>108</v>
      </c>
      <c r="B15" s="53" t="s">
        <v>109</v>
      </c>
      <c r="C15" s="54">
        <v>19778069000</v>
      </c>
      <c r="D15" s="54">
        <v>1247925000</v>
      </c>
      <c r="E15" s="54">
        <v>1265925000</v>
      </c>
      <c r="F15" s="54">
        <v>21043994000</v>
      </c>
      <c r="G15" s="54">
        <v>0</v>
      </c>
      <c r="H15" s="54">
        <v>21043994000</v>
      </c>
      <c r="I15" s="54">
        <v>1399591642</v>
      </c>
      <c r="J15" s="54">
        <v>16583572021</v>
      </c>
      <c r="K15" s="55">
        <v>0.78804299321697202</v>
      </c>
      <c r="L15" s="54">
        <v>1306136891</v>
      </c>
      <c r="M15" s="54">
        <v>16473954623</v>
      </c>
      <c r="N15" s="55">
        <v>0.78283402965235604</v>
      </c>
    </row>
    <row r="16" spans="1:14" s="1" customFormat="1" ht="17.100000000000001" customHeight="1" x14ac:dyDescent="0.2">
      <c r="A16" s="52" t="s">
        <v>110</v>
      </c>
      <c r="B16" s="53" t="s">
        <v>111</v>
      </c>
      <c r="C16" s="54">
        <v>19705073000</v>
      </c>
      <c r="D16" s="54">
        <v>1240352818</v>
      </c>
      <c r="E16" s="54">
        <v>1258352818</v>
      </c>
      <c r="F16" s="54">
        <v>20963425818</v>
      </c>
      <c r="G16" s="54">
        <v>0</v>
      </c>
      <c r="H16" s="54">
        <v>20963425818</v>
      </c>
      <c r="I16" s="54">
        <v>1394791376</v>
      </c>
      <c r="J16" s="54">
        <v>16519241729</v>
      </c>
      <c r="K16" s="55">
        <v>0.78800296632890698</v>
      </c>
      <c r="L16" s="54">
        <v>1301632025</v>
      </c>
      <c r="M16" s="54">
        <v>16409919741</v>
      </c>
      <c r="N16" s="55">
        <v>0.78278807497722103</v>
      </c>
    </row>
    <row r="17" spans="1:14" s="1" customFormat="1" ht="17.100000000000001" customHeight="1" x14ac:dyDescent="0.2">
      <c r="A17" s="52" t="s">
        <v>112</v>
      </c>
      <c r="B17" s="53" t="s">
        <v>113</v>
      </c>
      <c r="C17" s="54">
        <v>14600914000</v>
      </c>
      <c r="D17" s="54">
        <v>933699342</v>
      </c>
      <c r="E17" s="54">
        <v>625116610</v>
      </c>
      <c r="F17" s="54">
        <v>15226030610</v>
      </c>
      <c r="G17" s="54">
        <v>0</v>
      </c>
      <c r="H17" s="54">
        <v>15226030610</v>
      </c>
      <c r="I17" s="54">
        <v>1077055791</v>
      </c>
      <c r="J17" s="54">
        <v>12821604735</v>
      </c>
      <c r="K17" s="55">
        <v>0.842084523761508</v>
      </c>
      <c r="L17" s="54">
        <v>983104991</v>
      </c>
      <c r="M17" s="54">
        <v>12727653935</v>
      </c>
      <c r="N17" s="55">
        <v>0.83591411714625496</v>
      </c>
    </row>
    <row r="18" spans="1:14" s="1" customFormat="1" ht="17.100000000000001" customHeight="1" x14ac:dyDescent="0.2">
      <c r="A18" s="52" t="s">
        <v>114</v>
      </c>
      <c r="B18" s="53" t="s">
        <v>115</v>
      </c>
      <c r="C18" s="54">
        <v>13334171000</v>
      </c>
      <c r="D18" s="54">
        <v>921472179</v>
      </c>
      <c r="E18" s="54">
        <v>525389447</v>
      </c>
      <c r="F18" s="54">
        <v>13859560447</v>
      </c>
      <c r="G18" s="54">
        <v>0</v>
      </c>
      <c r="H18" s="54">
        <v>13859560447</v>
      </c>
      <c r="I18" s="54">
        <v>1071465921</v>
      </c>
      <c r="J18" s="54">
        <v>11498417001</v>
      </c>
      <c r="K18" s="55">
        <v>0.82963792718901896</v>
      </c>
      <c r="L18" s="54">
        <v>978012966</v>
      </c>
      <c r="M18" s="54">
        <v>11404964046</v>
      </c>
      <c r="N18" s="55">
        <v>0.82289507590182498</v>
      </c>
    </row>
    <row r="19" spans="1:14" s="1" customFormat="1" ht="17.100000000000001" customHeight="1" x14ac:dyDescent="0.2">
      <c r="A19" s="52" t="s">
        <v>116</v>
      </c>
      <c r="B19" s="53" t="s">
        <v>117</v>
      </c>
      <c r="C19" s="54">
        <v>8059435000</v>
      </c>
      <c r="D19" s="54">
        <v>326636148</v>
      </c>
      <c r="E19" s="54">
        <v>269136148</v>
      </c>
      <c r="F19" s="54">
        <v>8328571148</v>
      </c>
      <c r="G19" s="54">
        <v>0</v>
      </c>
      <c r="H19" s="54">
        <v>8328571148</v>
      </c>
      <c r="I19" s="54">
        <v>676298423</v>
      </c>
      <c r="J19" s="54">
        <v>7561286208</v>
      </c>
      <c r="K19" s="55">
        <v>0.90787316018975805</v>
      </c>
      <c r="L19" s="54">
        <v>616065930</v>
      </c>
      <c r="M19" s="54">
        <v>7501053715</v>
      </c>
      <c r="N19" s="55">
        <v>0.90064112819655495</v>
      </c>
    </row>
    <row r="20" spans="1:14" s="1" customFormat="1" ht="17.100000000000001" customHeight="1" x14ac:dyDescent="0.2">
      <c r="A20" s="52" t="s">
        <v>118</v>
      </c>
      <c r="B20" s="53" t="s">
        <v>119</v>
      </c>
      <c r="C20" s="54">
        <v>93023000</v>
      </c>
      <c r="D20" s="54">
        <v>15137645</v>
      </c>
      <c r="E20" s="54">
        <v>15137645</v>
      </c>
      <c r="F20" s="54">
        <v>108160645</v>
      </c>
      <c r="G20" s="54">
        <v>0</v>
      </c>
      <c r="H20" s="54">
        <v>108160645</v>
      </c>
      <c r="I20" s="54">
        <v>6646440</v>
      </c>
      <c r="J20" s="54">
        <v>78058935</v>
      </c>
      <c r="K20" s="55">
        <v>0.72169442961439401</v>
      </c>
      <c r="L20" s="54">
        <v>6054495</v>
      </c>
      <c r="M20" s="54">
        <v>77466990</v>
      </c>
      <c r="N20" s="55">
        <v>0.71622159797586304</v>
      </c>
    </row>
    <row r="21" spans="1:14" s="1" customFormat="1" ht="17.100000000000001" customHeight="1" x14ac:dyDescent="0.2">
      <c r="A21" s="52" t="s">
        <v>120</v>
      </c>
      <c r="B21" s="53" t="s">
        <v>121</v>
      </c>
      <c r="C21" s="54">
        <v>640224000</v>
      </c>
      <c r="D21" s="54">
        <v>36500442</v>
      </c>
      <c r="E21" s="54">
        <v>36500442</v>
      </c>
      <c r="F21" s="54">
        <v>676724442</v>
      </c>
      <c r="G21" s="54">
        <v>0</v>
      </c>
      <c r="H21" s="54">
        <v>676724442</v>
      </c>
      <c r="I21" s="54">
        <v>57151455</v>
      </c>
      <c r="J21" s="54">
        <v>615188123</v>
      </c>
      <c r="K21" s="55">
        <v>0.90906739112579604</v>
      </c>
      <c r="L21" s="54">
        <v>52061432</v>
      </c>
      <c r="M21" s="54">
        <v>610098100</v>
      </c>
      <c r="N21" s="55">
        <v>0.901545831855738</v>
      </c>
    </row>
    <row r="22" spans="1:14" s="1" customFormat="1" ht="17.100000000000001" customHeight="1" x14ac:dyDescent="0.2">
      <c r="A22" s="52" t="s">
        <v>122</v>
      </c>
      <c r="B22" s="53" t="s">
        <v>123</v>
      </c>
      <c r="C22" s="54">
        <v>10274000</v>
      </c>
      <c r="D22" s="54">
        <v>0</v>
      </c>
      <c r="E22" s="54">
        <v>0</v>
      </c>
      <c r="F22" s="54">
        <v>10274000</v>
      </c>
      <c r="G22" s="54">
        <v>0</v>
      </c>
      <c r="H22" s="54">
        <v>10274000</v>
      </c>
      <c r="I22" s="54">
        <v>355776</v>
      </c>
      <c r="J22" s="54">
        <v>6769318</v>
      </c>
      <c r="K22" s="55">
        <v>0.65887852832392502</v>
      </c>
      <c r="L22" s="54">
        <v>355776</v>
      </c>
      <c r="M22" s="54">
        <v>6769318</v>
      </c>
      <c r="N22" s="55">
        <v>0.65887852832392502</v>
      </c>
    </row>
    <row r="23" spans="1:14" s="1" customFormat="1" ht="17.100000000000001" customHeight="1" x14ac:dyDescent="0.2">
      <c r="A23" s="52" t="s">
        <v>124</v>
      </c>
      <c r="B23" s="53" t="s">
        <v>125</v>
      </c>
      <c r="C23" s="54">
        <v>16544000</v>
      </c>
      <c r="D23" s="54">
        <v>0</v>
      </c>
      <c r="E23" s="54">
        <v>0</v>
      </c>
      <c r="F23" s="54">
        <v>16544000</v>
      </c>
      <c r="G23" s="54">
        <v>0</v>
      </c>
      <c r="H23" s="54">
        <v>16544000</v>
      </c>
      <c r="I23" s="54">
        <v>599919</v>
      </c>
      <c r="J23" s="54">
        <v>14348061</v>
      </c>
      <c r="K23" s="55">
        <v>0.86726674323017405</v>
      </c>
      <c r="L23" s="54">
        <v>599919</v>
      </c>
      <c r="M23" s="54">
        <v>14348061</v>
      </c>
      <c r="N23" s="55">
        <v>0.86726674323017405</v>
      </c>
    </row>
    <row r="24" spans="1:14" s="1" customFormat="1" ht="17.100000000000001" customHeight="1" x14ac:dyDescent="0.2">
      <c r="A24" s="52" t="s">
        <v>126</v>
      </c>
      <c r="B24" s="53" t="s">
        <v>127</v>
      </c>
      <c r="C24" s="54">
        <v>257875000</v>
      </c>
      <c r="D24" s="54">
        <v>2000000</v>
      </c>
      <c r="E24" s="54">
        <v>2000000</v>
      </c>
      <c r="F24" s="54">
        <v>259875000</v>
      </c>
      <c r="G24" s="54">
        <v>0</v>
      </c>
      <c r="H24" s="54">
        <v>259875000</v>
      </c>
      <c r="I24" s="54">
        <v>81990273</v>
      </c>
      <c r="J24" s="54">
        <v>252940315</v>
      </c>
      <c r="K24" s="55">
        <v>0.97331530543530498</v>
      </c>
      <c r="L24" s="54">
        <v>74688055</v>
      </c>
      <c r="M24" s="54">
        <v>245638097</v>
      </c>
      <c r="N24" s="55">
        <v>0.94521634247234199</v>
      </c>
    </row>
    <row r="25" spans="1:14" s="1" customFormat="1" ht="17.100000000000001" customHeight="1" x14ac:dyDescent="0.2">
      <c r="A25" s="52" t="s">
        <v>128</v>
      </c>
      <c r="B25" s="53" t="s">
        <v>129</v>
      </c>
      <c r="C25" s="54">
        <v>1652541000</v>
      </c>
      <c r="D25" s="54">
        <v>-238351068</v>
      </c>
      <c r="E25" s="54">
        <v>-238351068</v>
      </c>
      <c r="F25" s="54">
        <v>1414189932</v>
      </c>
      <c r="G25" s="54">
        <v>0</v>
      </c>
      <c r="H25" s="54">
        <v>1414189932</v>
      </c>
      <c r="I25" s="54">
        <v>21207938</v>
      </c>
      <c r="J25" s="54">
        <v>488152567</v>
      </c>
      <c r="K25" s="55">
        <v>0.34518175808933699</v>
      </c>
      <c r="L25" s="54">
        <v>21207938</v>
      </c>
      <c r="M25" s="54">
        <v>488152567</v>
      </c>
      <c r="N25" s="55">
        <v>0.34518175808933699</v>
      </c>
    </row>
    <row r="26" spans="1:14" s="1" customFormat="1" ht="17.100000000000001" customHeight="1" x14ac:dyDescent="0.2">
      <c r="A26" s="52" t="s">
        <v>130</v>
      </c>
      <c r="B26" s="53" t="s">
        <v>131</v>
      </c>
      <c r="C26" s="54">
        <v>1116588000</v>
      </c>
      <c r="D26" s="54">
        <v>-238351068</v>
      </c>
      <c r="E26" s="54">
        <v>-238351068</v>
      </c>
      <c r="F26" s="54">
        <v>878236932</v>
      </c>
      <c r="G26" s="54">
        <v>0</v>
      </c>
      <c r="H26" s="54">
        <v>878236932</v>
      </c>
      <c r="I26" s="54">
        <v>0</v>
      </c>
      <c r="J26" s="54">
        <v>38283186</v>
      </c>
      <c r="K26" s="55">
        <v>4.3590954337137798E-2</v>
      </c>
      <c r="L26" s="54">
        <v>0</v>
      </c>
      <c r="M26" s="54">
        <v>38283186</v>
      </c>
      <c r="N26" s="55">
        <v>4.3590954337137798E-2</v>
      </c>
    </row>
    <row r="27" spans="1:14" s="1" customFormat="1" ht="17.100000000000001" customHeight="1" x14ac:dyDescent="0.2">
      <c r="A27" s="52" t="s">
        <v>132</v>
      </c>
      <c r="B27" s="53" t="s">
        <v>133</v>
      </c>
      <c r="C27" s="54">
        <v>535953000</v>
      </c>
      <c r="D27" s="54">
        <v>0</v>
      </c>
      <c r="E27" s="54">
        <v>0</v>
      </c>
      <c r="F27" s="54">
        <v>535953000</v>
      </c>
      <c r="G27" s="54">
        <v>0</v>
      </c>
      <c r="H27" s="54">
        <v>535953000</v>
      </c>
      <c r="I27" s="54">
        <v>21207938</v>
      </c>
      <c r="J27" s="54">
        <v>449869381</v>
      </c>
      <c r="K27" s="55">
        <v>0.83938214918099197</v>
      </c>
      <c r="L27" s="54">
        <v>21207938</v>
      </c>
      <c r="M27" s="54">
        <v>449869381</v>
      </c>
      <c r="N27" s="55">
        <v>0.83938214918099197</v>
      </c>
    </row>
    <row r="28" spans="1:14" s="1" customFormat="1" ht="17.100000000000001" customHeight="1" x14ac:dyDescent="0.2">
      <c r="A28" s="52" t="s">
        <v>134</v>
      </c>
      <c r="B28" s="53" t="s">
        <v>135</v>
      </c>
      <c r="C28" s="54">
        <v>2604255000</v>
      </c>
      <c r="D28" s="54">
        <v>779549012</v>
      </c>
      <c r="E28" s="54">
        <v>440966280</v>
      </c>
      <c r="F28" s="54">
        <v>3045221280</v>
      </c>
      <c r="G28" s="54">
        <v>0</v>
      </c>
      <c r="H28" s="54">
        <v>3045221280</v>
      </c>
      <c r="I28" s="54">
        <v>227215697</v>
      </c>
      <c r="J28" s="54">
        <v>2481673474</v>
      </c>
      <c r="K28" s="55">
        <v>0.814940277180777</v>
      </c>
      <c r="L28" s="54">
        <v>206979421</v>
      </c>
      <c r="M28" s="54">
        <v>2461437198</v>
      </c>
      <c r="N28" s="55">
        <v>0.80829502084656402</v>
      </c>
    </row>
    <row r="29" spans="1:14" s="1" customFormat="1" ht="17.100000000000001" customHeight="1" x14ac:dyDescent="0.2">
      <c r="A29" s="52" t="s">
        <v>136</v>
      </c>
      <c r="B29" s="53" t="s">
        <v>137</v>
      </c>
      <c r="C29" s="54">
        <v>1266743000</v>
      </c>
      <c r="D29" s="54">
        <v>12227163</v>
      </c>
      <c r="E29" s="54">
        <v>99727163</v>
      </c>
      <c r="F29" s="54">
        <v>1366470163</v>
      </c>
      <c r="G29" s="54">
        <v>0</v>
      </c>
      <c r="H29" s="54">
        <v>1366470163</v>
      </c>
      <c r="I29" s="54">
        <v>5589870</v>
      </c>
      <c r="J29" s="54">
        <v>1323187734</v>
      </c>
      <c r="K29" s="55">
        <v>0.96832537572208999</v>
      </c>
      <c r="L29" s="54">
        <v>5092025</v>
      </c>
      <c r="M29" s="54">
        <v>1322689889</v>
      </c>
      <c r="N29" s="55">
        <v>0.96796104650841197</v>
      </c>
    </row>
    <row r="30" spans="1:14" s="1" customFormat="1" ht="17.100000000000001" customHeight="1" x14ac:dyDescent="0.2">
      <c r="A30" s="52" t="s">
        <v>138</v>
      </c>
      <c r="B30" s="53" t="s">
        <v>139</v>
      </c>
      <c r="C30" s="54">
        <v>1235138000</v>
      </c>
      <c r="D30" s="54">
        <v>0</v>
      </c>
      <c r="E30" s="54">
        <v>60000000</v>
      </c>
      <c r="F30" s="54">
        <v>1295138000</v>
      </c>
      <c r="G30" s="54">
        <v>0</v>
      </c>
      <c r="H30" s="54">
        <v>1295138000</v>
      </c>
      <c r="I30" s="54">
        <v>0</v>
      </c>
      <c r="J30" s="54">
        <v>1263814265</v>
      </c>
      <c r="K30" s="55">
        <v>0.97581436495570395</v>
      </c>
      <c r="L30" s="54">
        <v>0</v>
      </c>
      <c r="M30" s="54">
        <v>1263814265</v>
      </c>
      <c r="N30" s="55">
        <v>0.97581436495570395</v>
      </c>
    </row>
    <row r="31" spans="1:14" s="1" customFormat="1" ht="17.100000000000001" customHeight="1" x14ac:dyDescent="0.2">
      <c r="A31" s="52" t="s">
        <v>140</v>
      </c>
      <c r="B31" s="53" t="s">
        <v>141</v>
      </c>
      <c r="C31" s="54">
        <v>31605000</v>
      </c>
      <c r="D31" s="54">
        <v>12227163</v>
      </c>
      <c r="E31" s="54">
        <v>39727163</v>
      </c>
      <c r="F31" s="54">
        <v>71332163</v>
      </c>
      <c r="G31" s="54">
        <v>0</v>
      </c>
      <c r="H31" s="54">
        <v>71332163</v>
      </c>
      <c r="I31" s="54">
        <v>5589870</v>
      </c>
      <c r="J31" s="54">
        <v>59373469</v>
      </c>
      <c r="K31" s="55">
        <v>0.83235200648549001</v>
      </c>
      <c r="L31" s="54">
        <v>5092025</v>
      </c>
      <c r="M31" s="54">
        <v>58875624</v>
      </c>
      <c r="N31" s="55">
        <v>0.82537275646611197</v>
      </c>
    </row>
    <row r="32" spans="1:14" s="1" customFormat="1" ht="17.100000000000001" customHeight="1" x14ac:dyDescent="0.2">
      <c r="A32" s="52" t="s">
        <v>142</v>
      </c>
      <c r="B32" s="53" t="s">
        <v>143</v>
      </c>
      <c r="C32" s="54">
        <v>31605000</v>
      </c>
      <c r="D32" s="54">
        <v>12227163</v>
      </c>
      <c r="E32" s="54">
        <v>39727163</v>
      </c>
      <c r="F32" s="54">
        <v>71332163</v>
      </c>
      <c r="G32" s="54">
        <v>0</v>
      </c>
      <c r="H32" s="54">
        <v>71332163</v>
      </c>
      <c r="I32" s="54">
        <v>5589870</v>
      </c>
      <c r="J32" s="54">
        <v>59373469</v>
      </c>
      <c r="K32" s="55">
        <v>0.83235200648549001</v>
      </c>
      <c r="L32" s="54">
        <v>5092025</v>
      </c>
      <c r="M32" s="54">
        <v>58875624</v>
      </c>
      <c r="N32" s="55">
        <v>0.82537275646611197</v>
      </c>
    </row>
    <row r="33" spans="1:14" s="1" customFormat="1" ht="17.100000000000001" customHeight="1" x14ac:dyDescent="0.2">
      <c r="A33" s="52" t="s">
        <v>144</v>
      </c>
      <c r="B33" s="53" t="s">
        <v>145</v>
      </c>
      <c r="C33" s="54">
        <v>5032261000</v>
      </c>
      <c r="D33" s="54">
        <v>300649428</v>
      </c>
      <c r="E33" s="54">
        <v>300649428</v>
      </c>
      <c r="F33" s="54">
        <v>5332910428</v>
      </c>
      <c r="G33" s="54">
        <v>0</v>
      </c>
      <c r="H33" s="54">
        <v>5332910428</v>
      </c>
      <c r="I33" s="54">
        <v>312536269</v>
      </c>
      <c r="J33" s="54">
        <v>3304354612</v>
      </c>
      <c r="K33" s="55">
        <v>0.61961562201584397</v>
      </c>
      <c r="L33" s="54">
        <v>312647718</v>
      </c>
      <c r="M33" s="54">
        <v>3297451425</v>
      </c>
      <c r="N33" s="55">
        <v>0.61832117181023805</v>
      </c>
    </row>
    <row r="34" spans="1:14" s="1" customFormat="1" ht="17.100000000000001" customHeight="1" x14ac:dyDescent="0.2">
      <c r="A34" s="52" t="s">
        <v>146</v>
      </c>
      <c r="B34" s="53" t="s">
        <v>147</v>
      </c>
      <c r="C34" s="54">
        <v>1403267000</v>
      </c>
      <c r="D34" s="54">
        <v>68999685</v>
      </c>
      <c r="E34" s="54">
        <v>68999685</v>
      </c>
      <c r="F34" s="54">
        <v>1472266685</v>
      </c>
      <c r="G34" s="54">
        <v>0</v>
      </c>
      <c r="H34" s="54">
        <v>1472266685</v>
      </c>
      <c r="I34" s="54">
        <v>120598475</v>
      </c>
      <c r="J34" s="54">
        <v>1206273385</v>
      </c>
      <c r="K34" s="55">
        <v>0.81933076207589395</v>
      </c>
      <c r="L34" s="54">
        <v>120914600</v>
      </c>
      <c r="M34" s="54">
        <v>1203499450</v>
      </c>
      <c r="N34" s="55">
        <v>0.81744663671446205</v>
      </c>
    </row>
    <row r="35" spans="1:14" s="1" customFormat="1" ht="25.5" customHeight="1" x14ac:dyDescent="0.2">
      <c r="A35" s="52" t="s">
        <v>148</v>
      </c>
      <c r="B35" s="53" t="s">
        <v>149</v>
      </c>
      <c r="C35" s="54">
        <v>829369000</v>
      </c>
      <c r="D35" s="54">
        <v>68999685</v>
      </c>
      <c r="E35" s="54">
        <v>68999685</v>
      </c>
      <c r="F35" s="54">
        <v>898368685</v>
      </c>
      <c r="G35" s="54">
        <v>0</v>
      </c>
      <c r="H35" s="54">
        <v>898368685</v>
      </c>
      <c r="I35" s="54">
        <v>80300000</v>
      </c>
      <c r="J35" s="54">
        <v>784280035</v>
      </c>
      <c r="K35" s="55">
        <v>0.87300464508065501</v>
      </c>
      <c r="L35" s="54">
        <v>80524325</v>
      </c>
      <c r="M35" s="54">
        <v>781506100</v>
      </c>
      <c r="N35" s="55">
        <v>0.86991689831664198</v>
      </c>
    </row>
    <row r="36" spans="1:14" s="1" customFormat="1" ht="25.5" customHeight="1" x14ac:dyDescent="0.2">
      <c r="A36" s="52" t="s">
        <v>150</v>
      </c>
      <c r="B36" s="53" t="s">
        <v>151</v>
      </c>
      <c r="C36" s="54">
        <v>573898000</v>
      </c>
      <c r="D36" s="54">
        <v>0</v>
      </c>
      <c r="E36" s="54">
        <v>0</v>
      </c>
      <c r="F36" s="54">
        <v>573898000</v>
      </c>
      <c r="G36" s="54">
        <v>0</v>
      </c>
      <c r="H36" s="54">
        <v>573898000</v>
      </c>
      <c r="I36" s="54">
        <v>40298475</v>
      </c>
      <c r="J36" s="54">
        <v>421993350</v>
      </c>
      <c r="K36" s="55">
        <v>0.73531071723546704</v>
      </c>
      <c r="L36" s="54">
        <v>40390275</v>
      </c>
      <c r="M36" s="54">
        <v>421993350</v>
      </c>
      <c r="N36" s="55">
        <v>0.73531071723546704</v>
      </c>
    </row>
    <row r="37" spans="1:14" s="1" customFormat="1" ht="17.100000000000001" customHeight="1" x14ac:dyDescent="0.2">
      <c r="A37" s="52" t="s">
        <v>152</v>
      </c>
      <c r="B37" s="53" t="s">
        <v>153</v>
      </c>
      <c r="C37" s="54">
        <v>994006000</v>
      </c>
      <c r="D37" s="54">
        <v>42825627</v>
      </c>
      <c r="E37" s="54">
        <v>42825627</v>
      </c>
      <c r="F37" s="54">
        <v>1036831627</v>
      </c>
      <c r="G37" s="54">
        <v>0</v>
      </c>
      <c r="H37" s="54">
        <v>1036831627</v>
      </c>
      <c r="I37" s="54">
        <v>85437768</v>
      </c>
      <c r="J37" s="54">
        <v>854655384</v>
      </c>
      <c r="K37" s="55">
        <v>0.82429524885625405</v>
      </c>
      <c r="L37" s="54">
        <v>85661692</v>
      </c>
      <c r="M37" s="54">
        <v>852920704</v>
      </c>
      <c r="N37" s="55">
        <v>0.82262219032406103</v>
      </c>
    </row>
    <row r="38" spans="1:14" s="1" customFormat="1" ht="17.100000000000001" customHeight="1" x14ac:dyDescent="0.2">
      <c r="A38" s="52" t="s">
        <v>154</v>
      </c>
      <c r="B38" s="53" t="s">
        <v>155</v>
      </c>
      <c r="C38" s="54">
        <v>52136000</v>
      </c>
      <c r="D38" s="54">
        <v>0</v>
      </c>
      <c r="E38" s="54">
        <v>0</v>
      </c>
      <c r="F38" s="54">
        <v>52136000</v>
      </c>
      <c r="G38" s="54">
        <v>0</v>
      </c>
      <c r="H38" s="54">
        <v>52136000</v>
      </c>
      <c r="I38" s="54">
        <v>0</v>
      </c>
      <c r="J38" s="54">
        <v>0</v>
      </c>
      <c r="K38" s="55">
        <v>0</v>
      </c>
      <c r="L38" s="54">
        <v>0</v>
      </c>
      <c r="M38" s="54">
        <v>0</v>
      </c>
      <c r="N38" s="55">
        <v>0</v>
      </c>
    </row>
    <row r="39" spans="1:14" s="1" customFormat="1" ht="17.100000000000001" customHeight="1" x14ac:dyDescent="0.2">
      <c r="A39" s="52" t="s">
        <v>156</v>
      </c>
      <c r="B39" s="53" t="s">
        <v>157</v>
      </c>
      <c r="C39" s="54">
        <v>941870000</v>
      </c>
      <c r="D39" s="54">
        <v>42825627</v>
      </c>
      <c r="E39" s="54">
        <v>42825627</v>
      </c>
      <c r="F39" s="54">
        <v>984695627</v>
      </c>
      <c r="G39" s="54">
        <v>0</v>
      </c>
      <c r="H39" s="54">
        <v>984695627</v>
      </c>
      <c r="I39" s="54">
        <v>85437768</v>
      </c>
      <c r="J39" s="54">
        <v>854655384</v>
      </c>
      <c r="K39" s="55">
        <v>0.86793864069836102</v>
      </c>
      <c r="L39" s="54">
        <v>85661692</v>
      </c>
      <c r="M39" s="54">
        <v>852920704</v>
      </c>
      <c r="N39" s="55">
        <v>0.86617699989034302</v>
      </c>
    </row>
    <row r="40" spans="1:14" s="1" customFormat="1" ht="17.100000000000001" customHeight="1" x14ac:dyDescent="0.2">
      <c r="A40" s="52" t="s">
        <v>158</v>
      </c>
      <c r="B40" s="53" t="s">
        <v>159</v>
      </c>
      <c r="C40" s="54">
        <v>1363075000</v>
      </c>
      <c r="D40" s="54">
        <v>66103168</v>
      </c>
      <c r="E40" s="54">
        <v>66103168</v>
      </c>
      <c r="F40" s="54">
        <v>1429178168</v>
      </c>
      <c r="G40" s="54">
        <v>0</v>
      </c>
      <c r="H40" s="54">
        <v>1429178168</v>
      </c>
      <c r="I40" s="54">
        <v>1188226</v>
      </c>
      <c r="J40" s="54">
        <v>49451871</v>
      </c>
      <c r="K40" s="55">
        <v>3.4601613785636802E-2</v>
      </c>
      <c r="L40" s="54">
        <v>1188226</v>
      </c>
      <c r="M40" s="54">
        <v>49451871</v>
      </c>
      <c r="N40" s="55">
        <v>3.4601613785636802E-2</v>
      </c>
    </row>
    <row r="41" spans="1:14" s="1" customFormat="1" ht="17.100000000000001" customHeight="1" x14ac:dyDescent="0.2">
      <c r="A41" s="52" t="s">
        <v>160</v>
      </c>
      <c r="B41" s="53" t="s">
        <v>161</v>
      </c>
      <c r="C41" s="54">
        <v>1009289000</v>
      </c>
      <c r="D41" s="54">
        <v>76103168</v>
      </c>
      <c r="E41" s="54">
        <v>76103168</v>
      </c>
      <c r="F41" s="54">
        <v>1085392168</v>
      </c>
      <c r="G41" s="54">
        <v>0</v>
      </c>
      <c r="H41" s="54">
        <v>1085392168</v>
      </c>
      <c r="I41" s="54">
        <v>1188226</v>
      </c>
      <c r="J41" s="54">
        <v>48536951</v>
      </c>
      <c r="K41" s="55">
        <v>4.4718353818082798E-2</v>
      </c>
      <c r="L41" s="54">
        <v>1188226</v>
      </c>
      <c r="M41" s="54">
        <v>48536951</v>
      </c>
      <c r="N41" s="55">
        <v>4.4718353818082798E-2</v>
      </c>
    </row>
    <row r="42" spans="1:14" s="1" customFormat="1" ht="17.100000000000001" customHeight="1" x14ac:dyDescent="0.2">
      <c r="A42" s="52" t="s">
        <v>162</v>
      </c>
      <c r="B42" s="53" t="s">
        <v>163</v>
      </c>
      <c r="C42" s="54">
        <v>353786000</v>
      </c>
      <c r="D42" s="54">
        <v>-10000000</v>
      </c>
      <c r="E42" s="54">
        <v>-10000000</v>
      </c>
      <c r="F42" s="54">
        <v>343786000</v>
      </c>
      <c r="G42" s="54">
        <v>0</v>
      </c>
      <c r="H42" s="54">
        <v>343786000</v>
      </c>
      <c r="I42" s="54">
        <v>0</v>
      </c>
      <c r="J42" s="54">
        <v>914920</v>
      </c>
      <c r="K42" s="55">
        <v>2.6613067431483502E-3</v>
      </c>
      <c r="L42" s="54">
        <v>0</v>
      </c>
      <c r="M42" s="54">
        <v>914920</v>
      </c>
      <c r="N42" s="55">
        <v>2.6613067431483502E-3</v>
      </c>
    </row>
    <row r="43" spans="1:14" s="1" customFormat="1" ht="17.100000000000001" customHeight="1" x14ac:dyDescent="0.2">
      <c r="A43" s="52" t="s">
        <v>164</v>
      </c>
      <c r="B43" s="53" t="s">
        <v>165</v>
      </c>
      <c r="C43" s="54">
        <v>539015000</v>
      </c>
      <c r="D43" s="54">
        <v>39039427</v>
      </c>
      <c r="E43" s="54">
        <v>23039427</v>
      </c>
      <c r="F43" s="54">
        <v>562054427</v>
      </c>
      <c r="G43" s="54">
        <v>0</v>
      </c>
      <c r="H43" s="54">
        <v>562054427</v>
      </c>
      <c r="I43" s="54">
        <v>43414200</v>
      </c>
      <c r="J43" s="54">
        <v>495074256</v>
      </c>
      <c r="K43" s="55">
        <v>0.880829742134564</v>
      </c>
      <c r="L43" s="54">
        <v>43209000</v>
      </c>
      <c r="M43" s="54">
        <v>494043100</v>
      </c>
      <c r="N43" s="55">
        <v>0.87899512265562096</v>
      </c>
    </row>
    <row r="44" spans="1:14" s="1" customFormat="1" ht="17.100000000000001" customHeight="1" x14ac:dyDescent="0.2">
      <c r="A44" s="52" t="s">
        <v>166</v>
      </c>
      <c r="B44" s="53" t="s">
        <v>167</v>
      </c>
      <c r="C44" s="54">
        <v>539015000</v>
      </c>
      <c r="D44" s="54">
        <v>39039427</v>
      </c>
      <c r="E44" s="54">
        <v>23039427</v>
      </c>
      <c r="F44" s="54">
        <v>562054427</v>
      </c>
      <c r="G44" s="54">
        <v>0</v>
      </c>
      <c r="H44" s="54">
        <v>562054427</v>
      </c>
      <c r="I44" s="54">
        <v>43414200</v>
      </c>
      <c r="J44" s="54">
        <v>495074256</v>
      </c>
      <c r="K44" s="55">
        <v>0.880829742134564</v>
      </c>
      <c r="L44" s="54">
        <v>43209000</v>
      </c>
      <c r="M44" s="54">
        <v>494043100</v>
      </c>
      <c r="N44" s="55">
        <v>0.87899512265562096</v>
      </c>
    </row>
    <row r="45" spans="1:14" s="1" customFormat="1" ht="25.5" customHeight="1" x14ac:dyDescent="0.2">
      <c r="A45" s="52" t="s">
        <v>168</v>
      </c>
      <c r="B45" s="53" t="s">
        <v>169</v>
      </c>
      <c r="C45" s="54">
        <v>59138000</v>
      </c>
      <c r="D45" s="54">
        <v>34813316</v>
      </c>
      <c r="E45" s="54">
        <v>50813316</v>
      </c>
      <c r="F45" s="54">
        <v>109951316</v>
      </c>
      <c r="G45" s="54">
        <v>0</v>
      </c>
      <c r="H45" s="54">
        <v>109951316</v>
      </c>
      <c r="I45" s="54">
        <v>7621800</v>
      </c>
      <c r="J45" s="54">
        <v>79977024</v>
      </c>
      <c r="K45" s="55">
        <v>0.72738578226748996</v>
      </c>
      <c r="L45" s="54">
        <v>7655100</v>
      </c>
      <c r="M45" s="54">
        <v>79903000</v>
      </c>
      <c r="N45" s="55">
        <v>0.72671253884764797</v>
      </c>
    </row>
    <row r="46" spans="1:14" s="1" customFormat="1" ht="25.5" customHeight="1" x14ac:dyDescent="0.2">
      <c r="A46" s="52" t="s">
        <v>170</v>
      </c>
      <c r="B46" s="53" t="s">
        <v>171</v>
      </c>
      <c r="C46" s="54">
        <v>59138000</v>
      </c>
      <c r="D46" s="54">
        <v>34813316</v>
      </c>
      <c r="E46" s="54">
        <v>50813316</v>
      </c>
      <c r="F46" s="54">
        <v>109951316</v>
      </c>
      <c r="G46" s="54">
        <v>0</v>
      </c>
      <c r="H46" s="54">
        <v>109951316</v>
      </c>
      <c r="I46" s="54">
        <v>7621800</v>
      </c>
      <c r="J46" s="54">
        <v>79977024</v>
      </c>
      <c r="K46" s="55">
        <v>0.72738578226748996</v>
      </c>
      <c r="L46" s="54">
        <v>7655100</v>
      </c>
      <c r="M46" s="54">
        <v>79903000</v>
      </c>
      <c r="N46" s="55">
        <v>0.72671253884764797</v>
      </c>
    </row>
    <row r="47" spans="1:14" s="1" customFormat="1" ht="17.100000000000001" customHeight="1" x14ac:dyDescent="0.2">
      <c r="A47" s="52" t="s">
        <v>172</v>
      </c>
      <c r="B47" s="53" t="s">
        <v>173</v>
      </c>
      <c r="C47" s="54">
        <v>404263000</v>
      </c>
      <c r="D47" s="54">
        <v>29302648</v>
      </c>
      <c r="E47" s="54">
        <v>29302648</v>
      </c>
      <c r="F47" s="54">
        <v>433565648</v>
      </c>
      <c r="G47" s="54">
        <v>0</v>
      </c>
      <c r="H47" s="54">
        <v>433565648</v>
      </c>
      <c r="I47" s="54">
        <v>32563800</v>
      </c>
      <c r="J47" s="54">
        <v>371335620</v>
      </c>
      <c r="K47" s="55">
        <v>0.85646919148908196</v>
      </c>
      <c r="L47" s="54">
        <v>32409500</v>
      </c>
      <c r="M47" s="54">
        <v>370561800</v>
      </c>
      <c r="N47" s="55">
        <v>0.85468440986819105</v>
      </c>
    </row>
    <row r="48" spans="1:14" s="1" customFormat="1" ht="17.100000000000001" customHeight="1" x14ac:dyDescent="0.2">
      <c r="A48" s="52" t="s">
        <v>174</v>
      </c>
      <c r="B48" s="53" t="s">
        <v>175</v>
      </c>
      <c r="C48" s="54">
        <v>269497000</v>
      </c>
      <c r="D48" s="54">
        <v>19565557</v>
      </c>
      <c r="E48" s="54">
        <v>19565557</v>
      </c>
      <c r="F48" s="54">
        <v>289062557</v>
      </c>
      <c r="G48" s="54">
        <v>0</v>
      </c>
      <c r="H48" s="54">
        <v>289062557</v>
      </c>
      <c r="I48" s="54">
        <v>21712000</v>
      </c>
      <c r="J48" s="54">
        <v>247587072</v>
      </c>
      <c r="K48" s="55">
        <v>0.85651726937432404</v>
      </c>
      <c r="L48" s="54">
        <v>21609600</v>
      </c>
      <c r="M48" s="54">
        <v>247071500</v>
      </c>
      <c r="N48" s="55">
        <v>0.85473366929359895</v>
      </c>
    </row>
    <row r="49" spans="1:14" s="1" customFormat="1" ht="25.5" customHeight="1" x14ac:dyDescent="0.2">
      <c r="A49" s="52" t="s">
        <v>176</v>
      </c>
      <c r="B49" s="53" t="s">
        <v>177</v>
      </c>
      <c r="C49" s="54">
        <v>71898000</v>
      </c>
      <c r="D49" s="54">
        <v>6004048</v>
      </c>
      <c r="E49" s="54">
        <v>332586780</v>
      </c>
      <c r="F49" s="54">
        <v>404484780</v>
      </c>
      <c r="G49" s="54">
        <v>0</v>
      </c>
      <c r="H49" s="54">
        <v>404484780</v>
      </c>
      <c r="I49" s="54">
        <v>5199316</v>
      </c>
      <c r="J49" s="54">
        <v>393282382</v>
      </c>
      <c r="K49" s="55">
        <v>0.97230452527781097</v>
      </c>
      <c r="L49" s="54">
        <v>5879316</v>
      </c>
      <c r="M49" s="54">
        <v>384814381</v>
      </c>
      <c r="N49" s="55">
        <v>0.95136924805922196</v>
      </c>
    </row>
    <row r="50" spans="1:14" s="1" customFormat="1" ht="17.100000000000001" customHeight="1" x14ac:dyDescent="0.2">
      <c r="A50" s="52" t="s">
        <v>178</v>
      </c>
      <c r="B50" s="53" t="s">
        <v>129</v>
      </c>
      <c r="C50" s="54">
        <v>44786000</v>
      </c>
      <c r="D50" s="54">
        <v>6004048</v>
      </c>
      <c r="E50" s="54">
        <v>298957780</v>
      </c>
      <c r="F50" s="54">
        <v>343743780</v>
      </c>
      <c r="G50" s="54">
        <v>0</v>
      </c>
      <c r="H50" s="54">
        <v>343743780</v>
      </c>
      <c r="I50" s="54">
        <v>1903189</v>
      </c>
      <c r="J50" s="54">
        <v>333492504</v>
      </c>
      <c r="K50" s="55">
        <v>0.97017756655844101</v>
      </c>
      <c r="L50" s="54">
        <v>1903189</v>
      </c>
      <c r="M50" s="54">
        <v>333492504</v>
      </c>
      <c r="N50" s="55">
        <v>0.97017756655844101</v>
      </c>
    </row>
    <row r="51" spans="1:14" s="1" customFormat="1" ht="17.100000000000001" customHeight="1" x14ac:dyDescent="0.2">
      <c r="A51" s="52" t="s">
        <v>179</v>
      </c>
      <c r="B51" s="53" t="s">
        <v>180</v>
      </c>
      <c r="C51" s="54">
        <v>0</v>
      </c>
      <c r="D51" s="54">
        <v>0</v>
      </c>
      <c r="E51" s="54">
        <v>300432732</v>
      </c>
      <c r="F51" s="54">
        <v>300432732</v>
      </c>
      <c r="G51" s="54">
        <v>0</v>
      </c>
      <c r="H51" s="54">
        <v>300432732</v>
      </c>
      <c r="I51" s="54">
        <v>0</v>
      </c>
      <c r="J51" s="54">
        <v>297750804</v>
      </c>
      <c r="K51" s="55">
        <v>0.991073116493845</v>
      </c>
      <c r="L51" s="54">
        <v>0</v>
      </c>
      <c r="M51" s="54">
        <v>297750804</v>
      </c>
      <c r="N51" s="55">
        <v>0.991073116493845</v>
      </c>
    </row>
    <row r="52" spans="1:14" s="1" customFormat="1" ht="17.100000000000001" customHeight="1" x14ac:dyDescent="0.2">
      <c r="A52" s="52" t="s">
        <v>181</v>
      </c>
      <c r="B52" s="53" t="s">
        <v>182</v>
      </c>
      <c r="C52" s="54">
        <v>44786000</v>
      </c>
      <c r="D52" s="54">
        <v>6004048</v>
      </c>
      <c r="E52" s="54">
        <v>-1474952</v>
      </c>
      <c r="F52" s="54">
        <v>43311048</v>
      </c>
      <c r="G52" s="54">
        <v>0</v>
      </c>
      <c r="H52" s="54">
        <v>43311048</v>
      </c>
      <c r="I52" s="54">
        <v>1903189</v>
      </c>
      <c r="J52" s="54">
        <v>35741700</v>
      </c>
      <c r="K52" s="55">
        <v>0.82523285975439797</v>
      </c>
      <c r="L52" s="54">
        <v>1903189</v>
      </c>
      <c r="M52" s="54">
        <v>35741700</v>
      </c>
      <c r="N52" s="55">
        <v>0.82523285975439797</v>
      </c>
    </row>
    <row r="53" spans="1:14" s="1" customFormat="1" ht="25.5" customHeight="1" x14ac:dyDescent="0.2">
      <c r="A53" s="52" t="s">
        <v>183</v>
      </c>
      <c r="B53" s="53" t="s">
        <v>184</v>
      </c>
      <c r="C53" s="54">
        <v>19571000</v>
      </c>
      <c r="D53" s="54">
        <v>0</v>
      </c>
      <c r="E53" s="54">
        <v>16629000</v>
      </c>
      <c r="F53" s="54">
        <v>36200000</v>
      </c>
      <c r="G53" s="54">
        <v>0</v>
      </c>
      <c r="H53" s="54">
        <v>36200000</v>
      </c>
      <c r="I53" s="54">
        <v>0</v>
      </c>
      <c r="J53" s="54">
        <v>36077611</v>
      </c>
      <c r="K53" s="55">
        <v>0.99661908839779001</v>
      </c>
      <c r="L53" s="54">
        <v>0</v>
      </c>
      <c r="M53" s="54">
        <v>36077611</v>
      </c>
      <c r="N53" s="55">
        <v>0.99661908839779001</v>
      </c>
    </row>
    <row r="54" spans="1:14" s="1" customFormat="1" ht="17.100000000000001" customHeight="1" x14ac:dyDescent="0.2">
      <c r="A54" s="52" t="s">
        <v>185</v>
      </c>
      <c r="B54" s="53" t="s">
        <v>186</v>
      </c>
      <c r="C54" s="54">
        <v>7541000</v>
      </c>
      <c r="D54" s="54">
        <v>0</v>
      </c>
      <c r="E54" s="54">
        <v>-400000</v>
      </c>
      <c r="F54" s="54">
        <v>7141000</v>
      </c>
      <c r="G54" s="54">
        <v>0</v>
      </c>
      <c r="H54" s="54">
        <v>7141000</v>
      </c>
      <c r="I54" s="54">
        <v>496127</v>
      </c>
      <c r="J54" s="54">
        <v>6312267</v>
      </c>
      <c r="K54" s="55">
        <v>0.88394720627363099</v>
      </c>
      <c r="L54" s="54">
        <v>496127</v>
      </c>
      <c r="M54" s="54">
        <v>6312267</v>
      </c>
      <c r="N54" s="55">
        <v>0.88394720627363099</v>
      </c>
    </row>
    <row r="55" spans="1:14" s="1" customFormat="1" ht="17.100000000000001" customHeight="1" x14ac:dyDescent="0.2">
      <c r="A55" s="52" t="s">
        <v>187</v>
      </c>
      <c r="B55" s="53" t="s">
        <v>188</v>
      </c>
      <c r="C55" s="54">
        <v>0</v>
      </c>
      <c r="D55" s="54">
        <v>0</v>
      </c>
      <c r="E55" s="54">
        <v>5800000</v>
      </c>
      <c r="F55" s="54">
        <v>5800000</v>
      </c>
      <c r="G55" s="54">
        <v>0</v>
      </c>
      <c r="H55" s="54">
        <v>5800000</v>
      </c>
      <c r="I55" s="54">
        <v>2800000</v>
      </c>
      <c r="J55" s="54">
        <v>5800000</v>
      </c>
      <c r="K55" s="55">
        <v>1</v>
      </c>
      <c r="L55" s="54">
        <v>1160000</v>
      </c>
      <c r="M55" s="54">
        <v>2977333</v>
      </c>
      <c r="N55" s="55">
        <v>0.51333327586206901</v>
      </c>
    </row>
    <row r="56" spans="1:14" s="1" customFormat="1" ht="17.100000000000001" customHeight="1" x14ac:dyDescent="0.2">
      <c r="A56" s="52" t="s">
        <v>189</v>
      </c>
      <c r="B56" s="53" t="s">
        <v>190</v>
      </c>
      <c r="C56" s="54">
        <v>0</v>
      </c>
      <c r="D56" s="54">
        <v>0</v>
      </c>
      <c r="E56" s="54">
        <v>11600000</v>
      </c>
      <c r="F56" s="54">
        <v>11600000</v>
      </c>
      <c r="G56" s="54">
        <v>0</v>
      </c>
      <c r="H56" s="54">
        <v>11600000</v>
      </c>
      <c r="I56" s="54">
        <v>0</v>
      </c>
      <c r="J56" s="54">
        <v>11600000</v>
      </c>
      <c r="K56" s="55">
        <v>1</v>
      </c>
      <c r="L56" s="54">
        <v>2320000</v>
      </c>
      <c r="M56" s="54">
        <v>5954666</v>
      </c>
      <c r="N56" s="55">
        <v>0.51333327586206901</v>
      </c>
    </row>
    <row r="57" spans="1:14" s="1" customFormat="1" ht="17.100000000000001" customHeight="1" x14ac:dyDescent="0.2">
      <c r="A57" s="52" t="s">
        <v>191</v>
      </c>
      <c r="B57" s="53" t="s">
        <v>192</v>
      </c>
      <c r="C57" s="54">
        <v>72996000</v>
      </c>
      <c r="D57" s="54">
        <v>7572182</v>
      </c>
      <c r="E57" s="54">
        <v>7572182</v>
      </c>
      <c r="F57" s="54">
        <v>80568182</v>
      </c>
      <c r="G57" s="54">
        <v>0</v>
      </c>
      <c r="H57" s="54">
        <v>80568182</v>
      </c>
      <c r="I57" s="54">
        <v>4800266</v>
      </c>
      <c r="J57" s="54">
        <v>64330292</v>
      </c>
      <c r="K57" s="55">
        <v>0.79845778324748595</v>
      </c>
      <c r="L57" s="54">
        <v>4504866</v>
      </c>
      <c r="M57" s="54">
        <v>64034882</v>
      </c>
      <c r="N57" s="55">
        <v>0.79479119933474496</v>
      </c>
    </row>
    <row r="58" spans="1:14" s="1" customFormat="1" ht="17.100000000000001" customHeight="1" x14ac:dyDescent="0.2">
      <c r="A58" s="52" t="s">
        <v>193</v>
      </c>
      <c r="B58" s="53" t="s">
        <v>113</v>
      </c>
      <c r="C58" s="54">
        <v>53053000</v>
      </c>
      <c r="D58" s="54">
        <v>6784766</v>
      </c>
      <c r="E58" s="54">
        <v>6784766</v>
      </c>
      <c r="F58" s="54">
        <v>59837766</v>
      </c>
      <c r="G58" s="54">
        <v>0</v>
      </c>
      <c r="H58" s="54">
        <v>59837766</v>
      </c>
      <c r="I58" s="54">
        <v>3691721</v>
      </c>
      <c r="J58" s="54">
        <v>50327135</v>
      </c>
      <c r="K58" s="55">
        <v>0.84105972472301205</v>
      </c>
      <c r="L58" s="54">
        <v>3396321</v>
      </c>
      <c r="M58" s="54">
        <v>50031725</v>
      </c>
      <c r="N58" s="55">
        <v>0.83612287597768897</v>
      </c>
    </row>
    <row r="59" spans="1:14" s="1" customFormat="1" ht="17.100000000000001" customHeight="1" x14ac:dyDescent="0.2">
      <c r="A59" s="52" t="s">
        <v>194</v>
      </c>
      <c r="B59" s="53" t="s">
        <v>115</v>
      </c>
      <c r="C59" s="54">
        <v>46632000</v>
      </c>
      <c r="D59" s="54">
        <v>6722894</v>
      </c>
      <c r="E59" s="54">
        <v>6472894</v>
      </c>
      <c r="F59" s="54">
        <v>53104894</v>
      </c>
      <c r="G59" s="54">
        <v>0</v>
      </c>
      <c r="H59" s="54">
        <v>53104894</v>
      </c>
      <c r="I59" s="54">
        <v>3515925</v>
      </c>
      <c r="J59" s="54">
        <v>43836364</v>
      </c>
      <c r="K59" s="55">
        <v>0.82546749834393796</v>
      </c>
      <c r="L59" s="54">
        <v>3234592</v>
      </c>
      <c r="M59" s="54">
        <v>43555031</v>
      </c>
      <c r="N59" s="55">
        <v>0.82016981335091299</v>
      </c>
    </row>
    <row r="60" spans="1:14" s="1" customFormat="1" ht="17.100000000000001" customHeight="1" x14ac:dyDescent="0.2">
      <c r="A60" s="52" t="s">
        <v>195</v>
      </c>
      <c r="B60" s="53" t="s">
        <v>117</v>
      </c>
      <c r="C60" s="54">
        <v>39386000</v>
      </c>
      <c r="D60" s="54">
        <v>7464235</v>
      </c>
      <c r="E60" s="54">
        <v>7464235</v>
      </c>
      <c r="F60" s="54">
        <v>46850235</v>
      </c>
      <c r="G60" s="54">
        <v>0</v>
      </c>
      <c r="H60" s="54">
        <v>46850235</v>
      </c>
      <c r="I60" s="54">
        <v>3515925</v>
      </c>
      <c r="J60" s="54">
        <v>39930069</v>
      </c>
      <c r="K60" s="55">
        <v>0.85229175477988495</v>
      </c>
      <c r="L60" s="54">
        <v>3234592</v>
      </c>
      <c r="M60" s="54">
        <v>39648736</v>
      </c>
      <c r="N60" s="55">
        <v>0.846286811581628</v>
      </c>
    </row>
    <row r="61" spans="1:14" s="1" customFormat="1" ht="17.100000000000001" customHeight="1" x14ac:dyDescent="0.2">
      <c r="A61" s="52" t="s">
        <v>196</v>
      </c>
      <c r="B61" s="53" t="s">
        <v>127</v>
      </c>
      <c r="C61" s="54">
        <v>1206000</v>
      </c>
      <c r="D61" s="54">
        <v>0</v>
      </c>
      <c r="E61" s="54">
        <v>100000</v>
      </c>
      <c r="F61" s="54">
        <v>1306000</v>
      </c>
      <c r="G61" s="54">
        <v>0</v>
      </c>
      <c r="H61" s="54">
        <v>1306000</v>
      </c>
      <c r="I61" s="54">
        <v>0</v>
      </c>
      <c r="J61" s="54">
        <v>1292102</v>
      </c>
      <c r="K61" s="55">
        <v>0.989358346094946</v>
      </c>
      <c r="L61" s="54">
        <v>0</v>
      </c>
      <c r="M61" s="54">
        <v>1292102</v>
      </c>
      <c r="N61" s="55">
        <v>0.989358346094946</v>
      </c>
    </row>
    <row r="62" spans="1:14" s="1" customFormat="1" ht="17.100000000000001" customHeight="1" x14ac:dyDescent="0.2">
      <c r="A62" s="52" t="s">
        <v>197</v>
      </c>
      <c r="B62" s="53" t="s">
        <v>129</v>
      </c>
      <c r="C62" s="54">
        <v>6040000</v>
      </c>
      <c r="D62" s="54">
        <v>-741341</v>
      </c>
      <c r="E62" s="54">
        <v>-1091341</v>
      </c>
      <c r="F62" s="54">
        <v>4948659</v>
      </c>
      <c r="G62" s="54">
        <v>0</v>
      </c>
      <c r="H62" s="54">
        <v>4948659</v>
      </c>
      <c r="I62" s="54">
        <v>0</v>
      </c>
      <c r="J62" s="54">
        <v>2614193</v>
      </c>
      <c r="K62" s="55">
        <v>0.52826290920429197</v>
      </c>
      <c r="L62" s="54">
        <v>0</v>
      </c>
      <c r="M62" s="54">
        <v>2614193</v>
      </c>
      <c r="N62" s="55">
        <v>0.52826290920429197</v>
      </c>
    </row>
    <row r="63" spans="1:14" s="1" customFormat="1" ht="17.100000000000001" customHeight="1" x14ac:dyDescent="0.2">
      <c r="A63" s="52" t="s">
        <v>198</v>
      </c>
      <c r="B63" s="53" t="s">
        <v>131</v>
      </c>
      <c r="C63" s="54">
        <v>4081000</v>
      </c>
      <c r="D63" s="54">
        <v>-741341</v>
      </c>
      <c r="E63" s="54">
        <v>-1791341</v>
      </c>
      <c r="F63" s="54">
        <v>2289659</v>
      </c>
      <c r="G63" s="54">
        <v>0</v>
      </c>
      <c r="H63" s="54">
        <v>2289659</v>
      </c>
      <c r="I63" s="54">
        <v>0</v>
      </c>
      <c r="J63" s="54">
        <v>0</v>
      </c>
      <c r="K63" s="55">
        <v>0</v>
      </c>
      <c r="L63" s="54">
        <v>0</v>
      </c>
      <c r="M63" s="54">
        <v>0</v>
      </c>
      <c r="N63" s="55">
        <v>0</v>
      </c>
    </row>
    <row r="64" spans="1:14" s="1" customFormat="1" ht="17.100000000000001" customHeight="1" x14ac:dyDescent="0.2">
      <c r="A64" s="52" t="s">
        <v>199</v>
      </c>
      <c r="B64" s="53" t="s">
        <v>133</v>
      </c>
      <c r="C64" s="54">
        <v>1959000</v>
      </c>
      <c r="D64" s="54">
        <v>0</v>
      </c>
      <c r="E64" s="54">
        <v>700000</v>
      </c>
      <c r="F64" s="54">
        <v>2659000</v>
      </c>
      <c r="G64" s="54">
        <v>0</v>
      </c>
      <c r="H64" s="54">
        <v>2659000</v>
      </c>
      <c r="I64" s="54">
        <v>0</v>
      </c>
      <c r="J64" s="54">
        <v>2614193</v>
      </c>
      <c r="K64" s="55">
        <v>0.98314892816848398</v>
      </c>
      <c r="L64" s="54">
        <v>0</v>
      </c>
      <c r="M64" s="54">
        <v>2614193</v>
      </c>
      <c r="N64" s="55">
        <v>0.98314892816848398</v>
      </c>
    </row>
    <row r="65" spans="1:14" s="1" customFormat="1" ht="17.100000000000001" customHeight="1" x14ac:dyDescent="0.2">
      <c r="A65" s="52" t="s">
        <v>200</v>
      </c>
      <c r="B65" s="53" t="s">
        <v>137</v>
      </c>
      <c r="C65" s="54">
        <v>6421000</v>
      </c>
      <c r="D65" s="54">
        <v>61872</v>
      </c>
      <c r="E65" s="54">
        <v>311872</v>
      </c>
      <c r="F65" s="54">
        <v>6732872</v>
      </c>
      <c r="G65" s="54">
        <v>0</v>
      </c>
      <c r="H65" s="54">
        <v>6732872</v>
      </c>
      <c r="I65" s="54">
        <v>175796</v>
      </c>
      <c r="J65" s="54">
        <v>6490771</v>
      </c>
      <c r="K65" s="55">
        <v>0.96404194227961004</v>
      </c>
      <c r="L65" s="54">
        <v>161729</v>
      </c>
      <c r="M65" s="54">
        <v>6476694</v>
      </c>
      <c r="N65" s="55">
        <v>0.96195115546530496</v>
      </c>
    </row>
    <row r="66" spans="1:14" s="1" customFormat="1" ht="17.100000000000001" customHeight="1" x14ac:dyDescent="0.2">
      <c r="A66" s="52" t="s">
        <v>201</v>
      </c>
      <c r="B66" s="53" t="s">
        <v>139</v>
      </c>
      <c r="C66" s="54">
        <v>4452000</v>
      </c>
      <c r="D66" s="54">
        <v>0</v>
      </c>
      <c r="E66" s="54">
        <v>250000</v>
      </c>
      <c r="F66" s="54">
        <v>4702000</v>
      </c>
      <c r="G66" s="54">
        <v>0</v>
      </c>
      <c r="H66" s="54">
        <v>4702000</v>
      </c>
      <c r="I66" s="54">
        <v>0</v>
      </c>
      <c r="J66" s="54">
        <v>4685932</v>
      </c>
      <c r="K66" s="55">
        <v>0.99658273075287096</v>
      </c>
      <c r="L66" s="54">
        <v>0</v>
      </c>
      <c r="M66" s="54">
        <v>4685922</v>
      </c>
      <c r="N66" s="55">
        <v>0.99658060399829895</v>
      </c>
    </row>
    <row r="67" spans="1:14" s="1" customFormat="1" ht="17.100000000000001" customHeight="1" x14ac:dyDescent="0.2">
      <c r="A67" s="52" t="s">
        <v>202</v>
      </c>
      <c r="B67" s="53" t="s">
        <v>141</v>
      </c>
      <c r="C67" s="54">
        <v>1969000</v>
      </c>
      <c r="D67" s="54">
        <v>61872</v>
      </c>
      <c r="E67" s="54">
        <v>61872</v>
      </c>
      <c r="F67" s="54">
        <v>2030872</v>
      </c>
      <c r="G67" s="54">
        <v>0</v>
      </c>
      <c r="H67" s="54">
        <v>2030872</v>
      </c>
      <c r="I67" s="54">
        <v>175796</v>
      </c>
      <c r="J67" s="54">
        <v>1804839</v>
      </c>
      <c r="K67" s="55">
        <v>0.88870150359057598</v>
      </c>
      <c r="L67" s="54">
        <v>161729</v>
      </c>
      <c r="M67" s="54">
        <v>1790772</v>
      </c>
      <c r="N67" s="55">
        <v>0.88177492229938703</v>
      </c>
    </row>
    <row r="68" spans="1:14" s="1" customFormat="1" ht="17.100000000000001" customHeight="1" x14ac:dyDescent="0.2">
      <c r="A68" s="52" t="s">
        <v>203</v>
      </c>
      <c r="B68" s="53" t="s">
        <v>143</v>
      </c>
      <c r="C68" s="54">
        <v>1969000</v>
      </c>
      <c r="D68" s="54">
        <v>61872</v>
      </c>
      <c r="E68" s="54">
        <v>61872</v>
      </c>
      <c r="F68" s="54">
        <v>2030872</v>
      </c>
      <c r="G68" s="54">
        <v>0</v>
      </c>
      <c r="H68" s="54">
        <v>2030872</v>
      </c>
      <c r="I68" s="54">
        <v>175796</v>
      </c>
      <c r="J68" s="54">
        <v>1804839</v>
      </c>
      <c r="K68" s="55">
        <v>0.88870150359057598</v>
      </c>
      <c r="L68" s="54">
        <v>161729</v>
      </c>
      <c r="M68" s="54">
        <v>1790772</v>
      </c>
      <c r="N68" s="55">
        <v>0.88177492229938703</v>
      </c>
    </row>
    <row r="69" spans="1:14" s="1" customFormat="1" ht="17.100000000000001" customHeight="1" x14ac:dyDescent="0.2">
      <c r="A69" s="52" t="s">
        <v>204</v>
      </c>
      <c r="B69" s="53" t="s">
        <v>145</v>
      </c>
      <c r="C69" s="54">
        <v>18306000</v>
      </c>
      <c r="D69" s="54">
        <v>651989</v>
      </c>
      <c r="E69" s="54">
        <v>651989</v>
      </c>
      <c r="F69" s="54">
        <v>18957989</v>
      </c>
      <c r="G69" s="54">
        <v>0</v>
      </c>
      <c r="H69" s="54">
        <v>18957989</v>
      </c>
      <c r="I69" s="54">
        <v>1108545</v>
      </c>
      <c r="J69" s="54">
        <v>12450138</v>
      </c>
      <c r="K69" s="55">
        <v>0.65672250363685702</v>
      </c>
      <c r="L69" s="54">
        <v>1108545</v>
      </c>
      <c r="M69" s="54">
        <v>12450138</v>
      </c>
      <c r="N69" s="55">
        <v>0.65672250363685702</v>
      </c>
    </row>
    <row r="70" spans="1:14" s="1" customFormat="1" ht="17.100000000000001" customHeight="1" x14ac:dyDescent="0.2">
      <c r="A70" s="52" t="s">
        <v>205</v>
      </c>
      <c r="B70" s="53" t="s">
        <v>147</v>
      </c>
      <c r="C70" s="54">
        <v>5107000</v>
      </c>
      <c r="D70" s="54">
        <v>50405</v>
      </c>
      <c r="E70" s="54">
        <v>50405</v>
      </c>
      <c r="F70" s="54">
        <v>5157405</v>
      </c>
      <c r="G70" s="54">
        <v>0</v>
      </c>
      <c r="H70" s="54">
        <v>5157405</v>
      </c>
      <c r="I70" s="54">
        <v>443025</v>
      </c>
      <c r="J70" s="54">
        <v>4572450</v>
      </c>
      <c r="K70" s="55">
        <v>0.88657958799047198</v>
      </c>
      <c r="L70" s="54">
        <v>443025</v>
      </c>
      <c r="M70" s="54">
        <v>4572450</v>
      </c>
      <c r="N70" s="55">
        <v>0.88657958799047198</v>
      </c>
    </row>
    <row r="71" spans="1:14" s="1" customFormat="1" ht="25.5" customHeight="1" x14ac:dyDescent="0.2">
      <c r="A71" s="52" t="s">
        <v>206</v>
      </c>
      <c r="B71" s="53" t="s">
        <v>149</v>
      </c>
      <c r="C71" s="54">
        <v>0</v>
      </c>
      <c r="D71" s="54">
        <v>0</v>
      </c>
      <c r="E71" s="54">
        <v>5107000</v>
      </c>
      <c r="F71" s="54">
        <v>5107000</v>
      </c>
      <c r="G71" s="54">
        <v>0</v>
      </c>
      <c r="H71" s="54">
        <v>5107000</v>
      </c>
      <c r="I71" s="54">
        <v>443025</v>
      </c>
      <c r="J71" s="54">
        <v>4572450</v>
      </c>
      <c r="K71" s="55">
        <v>0.89532993929900095</v>
      </c>
      <c r="L71" s="54">
        <v>443025</v>
      </c>
      <c r="M71" s="54">
        <v>4572450</v>
      </c>
      <c r="N71" s="55">
        <v>0.89532993929900095</v>
      </c>
    </row>
    <row r="72" spans="1:14" s="1" customFormat="1" ht="25.5" customHeight="1" x14ac:dyDescent="0.2">
      <c r="A72" s="52" t="s">
        <v>207</v>
      </c>
      <c r="B72" s="53" t="s">
        <v>151</v>
      </c>
      <c r="C72" s="54">
        <v>5107000</v>
      </c>
      <c r="D72" s="54">
        <v>50405</v>
      </c>
      <c r="E72" s="54">
        <v>-5056595</v>
      </c>
      <c r="F72" s="54">
        <v>50405</v>
      </c>
      <c r="G72" s="54">
        <v>0</v>
      </c>
      <c r="H72" s="54">
        <v>50405</v>
      </c>
      <c r="I72" s="54">
        <v>0</v>
      </c>
      <c r="J72" s="54">
        <v>0</v>
      </c>
      <c r="K72" s="55">
        <v>0</v>
      </c>
      <c r="L72" s="54">
        <v>0</v>
      </c>
      <c r="M72" s="54">
        <v>0</v>
      </c>
      <c r="N72" s="55">
        <v>0</v>
      </c>
    </row>
    <row r="73" spans="1:14" s="1" customFormat="1" ht="17.100000000000001" customHeight="1" x14ac:dyDescent="0.2">
      <c r="A73" s="52" t="s">
        <v>208</v>
      </c>
      <c r="B73" s="53" t="s">
        <v>153</v>
      </c>
      <c r="C73" s="54">
        <v>3618000</v>
      </c>
      <c r="D73" s="54">
        <v>109708</v>
      </c>
      <c r="E73" s="54">
        <v>109708</v>
      </c>
      <c r="F73" s="54">
        <v>3727708</v>
      </c>
      <c r="G73" s="54">
        <v>0</v>
      </c>
      <c r="H73" s="54">
        <v>3727708</v>
      </c>
      <c r="I73" s="54">
        <v>313820</v>
      </c>
      <c r="J73" s="54">
        <v>3237888</v>
      </c>
      <c r="K73" s="55">
        <v>0.86860022297883799</v>
      </c>
      <c r="L73" s="54">
        <v>313820</v>
      </c>
      <c r="M73" s="54">
        <v>3237888</v>
      </c>
      <c r="N73" s="55">
        <v>0.86860022297883799</v>
      </c>
    </row>
    <row r="74" spans="1:14" s="1" customFormat="1" ht="17.100000000000001" customHeight="1" x14ac:dyDescent="0.2">
      <c r="A74" s="52" t="s">
        <v>209</v>
      </c>
      <c r="B74" s="53" t="s">
        <v>155</v>
      </c>
      <c r="C74" s="54">
        <v>3618000</v>
      </c>
      <c r="D74" s="54">
        <v>109708</v>
      </c>
      <c r="E74" s="54">
        <v>-3508292</v>
      </c>
      <c r="F74" s="54">
        <v>109708</v>
      </c>
      <c r="G74" s="54">
        <v>0</v>
      </c>
      <c r="H74" s="54">
        <v>109708</v>
      </c>
      <c r="I74" s="54">
        <v>0</v>
      </c>
      <c r="J74" s="54">
        <v>0</v>
      </c>
      <c r="K74" s="55">
        <v>0</v>
      </c>
      <c r="L74" s="54">
        <v>0</v>
      </c>
      <c r="M74" s="54">
        <v>0</v>
      </c>
      <c r="N74" s="55">
        <v>0</v>
      </c>
    </row>
    <row r="75" spans="1:14" s="1" customFormat="1" ht="17.100000000000001" customHeight="1" x14ac:dyDescent="0.2">
      <c r="A75" s="52" t="s">
        <v>210</v>
      </c>
      <c r="B75" s="53" t="s">
        <v>157</v>
      </c>
      <c r="C75" s="54">
        <v>0</v>
      </c>
      <c r="D75" s="54">
        <v>0</v>
      </c>
      <c r="E75" s="54">
        <v>3618000</v>
      </c>
      <c r="F75" s="54">
        <v>3618000</v>
      </c>
      <c r="G75" s="54">
        <v>0</v>
      </c>
      <c r="H75" s="54">
        <v>3618000</v>
      </c>
      <c r="I75" s="54">
        <v>313820</v>
      </c>
      <c r="J75" s="54">
        <v>3237888</v>
      </c>
      <c r="K75" s="55">
        <v>0.89493864013266999</v>
      </c>
      <c r="L75" s="54">
        <v>313820</v>
      </c>
      <c r="M75" s="54">
        <v>3237888</v>
      </c>
      <c r="N75" s="55">
        <v>0.89493864013266999</v>
      </c>
    </row>
    <row r="76" spans="1:14" s="1" customFormat="1" ht="17.100000000000001" customHeight="1" x14ac:dyDescent="0.2">
      <c r="A76" s="52" t="s">
        <v>211</v>
      </c>
      <c r="B76" s="53" t="s">
        <v>159</v>
      </c>
      <c r="C76" s="54">
        <v>4952000</v>
      </c>
      <c r="D76" s="54">
        <v>-120000</v>
      </c>
      <c r="E76" s="54">
        <v>-120000</v>
      </c>
      <c r="F76" s="54">
        <v>4832000</v>
      </c>
      <c r="G76" s="54">
        <v>0</v>
      </c>
      <c r="H76" s="54">
        <v>4832000</v>
      </c>
      <c r="I76" s="54">
        <v>0</v>
      </c>
      <c r="J76" s="54">
        <v>0</v>
      </c>
      <c r="K76" s="55">
        <v>0</v>
      </c>
      <c r="L76" s="54">
        <v>0</v>
      </c>
      <c r="M76" s="54">
        <v>0</v>
      </c>
      <c r="N76" s="55">
        <v>0</v>
      </c>
    </row>
    <row r="77" spans="1:14" s="1" customFormat="1" ht="17.100000000000001" customHeight="1" x14ac:dyDescent="0.2">
      <c r="A77" s="52" t="s">
        <v>212</v>
      </c>
      <c r="B77" s="53" t="s">
        <v>161</v>
      </c>
      <c r="C77" s="54">
        <v>0</v>
      </c>
      <c r="D77" s="54">
        <v>-120000</v>
      </c>
      <c r="E77" s="54">
        <v>4832000</v>
      </c>
      <c r="F77" s="54">
        <v>4832000</v>
      </c>
      <c r="G77" s="54">
        <v>0</v>
      </c>
      <c r="H77" s="54">
        <v>4832000</v>
      </c>
      <c r="I77" s="54">
        <v>0</v>
      </c>
      <c r="J77" s="54">
        <v>0</v>
      </c>
      <c r="K77" s="55">
        <v>0</v>
      </c>
      <c r="L77" s="54">
        <v>0</v>
      </c>
      <c r="M77" s="54">
        <v>0</v>
      </c>
      <c r="N77" s="55">
        <v>0</v>
      </c>
    </row>
    <row r="78" spans="1:14" s="1" customFormat="1" ht="17.100000000000001" customHeight="1" x14ac:dyDescent="0.2">
      <c r="A78" s="52" t="s">
        <v>213</v>
      </c>
      <c r="B78" s="53" t="s">
        <v>163</v>
      </c>
      <c r="C78" s="54">
        <v>4952000</v>
      </c>
      <c r="D78" s="54">
        <v>0</v>
      </c>
      <c r="E78" s="54">
        <v>-4952000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5">
        <v>0</v>
      </c>
      <c r="L78" s="54">
        <v>0</v>
      </c>
      <c r="M78" s="54">
        <v>0</v>
      </c>
      <c r="N78" s="55">
        <v>0</v>
      </c>
    </row>
    <row r="79" spans="1:14" s="1" customFormat="1" ht="17.100000000000001" customHeight="1" x14ac:dyDescent="0.2">
      <c r="A79" s="52" t="s">
        <v>214</v>
      </c>
      <c r="B79" s="53" t="s">
        <v>165</v>
      </c>
      <c r="C79" s="54">
        <v>1959000</v>
      </c>
      <c r="D79" s="54">
        <v>248591</v>
      </c>
      <c r="E79" s="54">
        <v>248591</v>
      </c>
      <c r="F79" s="54">
        <v>2207591</v>
      </c>
      <c r="G79" s="54">
        <v>0</v>
      </c>
      <c r="H79" s="54">
        <v>2207591</v>
      </c>
      <c r="I79" s="54">
        <v>147700</v>
      </c>
      <c r="J79" s="54">
        <v>1981300</v>
      </c>
      <c r="K79" s="55">
        <v>0.89749414633417202</v>
      </c>
      <c r="L79" s="54">
        <v>147700</v>
      </c>
      <c r="M79" s="54">
        <v>1981300</v>
      </c>
      <c r="N79" s="55">
        <v>0.89749414633417202</v>
      </c>
    </row>
    <row r="80" spans="1:14" s="1" customFormat="1" ht="17.100000000000001" customHeight="1" x14ac:dyDescent="0.2">
      <c r="A80" s="52" t="s">
        <v>215</v>
      </c>
      <c r="B80" s="53" t="s">
        <v>167</v>
      </c>
      <c r="C80" s="54">
        <v>1959000</v>
      </c>
      <c r="D80" s="54">
        <v>248591</v>
      </c>
      <c r="E80" s="54">
        <v>248591</v>
      </c>
      <c r="F80" s="54">
        <v>2207591</v>
      </c>
      <c r="G80" s="54">
        <v>0</v>
      </c>
      <c r="H80" s="54">
        <v>2207591</v>
      </c>
      <c r="I80" s="54">
        <v>147700</v>
      </c>
      <c r="J80" s="54">
        <v>1981300</v>
      </c>
      <c r="K80" s="55">
        <v>0.89749414633417202</v>
      </c>
      <c r="L80" s="54">
        <v>147700</v>
      </c>
      <c r="M80" s="54">
        <v>1981300</v>
      </c>
      <c r="N80" s="55">
        <v>0.89749414633417202</v>
      </c>
    </row>
    <row r="81" spans="1:14" s="1" customFormat="1" ht="25.5" customHeight="1" x14ac:dyDescent="0.2">
      <c r="A81" s="52" t="s">
        <v>216</v>
      </c>
      <c r="B81" s="53" t="s">
        <v>169</v>
      </c>
      <c r="C81" s="54">
        <v>222000</v>
      </c>
      <c r="D81" s="54">
        <v>7355</v>
      </c>
      <c r="E81" s="54">
        <v>7355</v>
      </c>
      <c r="F81" s="54">
        <v>229355</v>
      </c>
      <c r="G81" s="54">
        <v>0</v>
      </c>
      <c r="H81" s="54">
        <v>229355</v>
      </c>
      <c r="I81" s="54">
        <v>19300</v>
      </c>
      <c r="J81" s="54">
        <v>181800</v>
      </c>
      <c r="K81" s="55">
        <v>0.79265767042357904</v>
      </c>
      <c r="L81" s="54">
        <v>19300</v>
      </c>
      <c r="M81" s="54">
        <v>181800</v>
      </c>
      <c r="N81" s="55">
        <v>0.79265767042357904</v>
      </c>
    </row>
    <row r="82" spans="1:14" s="1" customFormat="1" ht="25.5" customHeight="1" x14ac:dyDescent="0.2">
      <c r="A82" s="52" t="s">
        <v>217</v>
      </c>
      <c r="B82" s="53" t="s">
        <v>171</v>
      </c>
      <c r="C82" s="54">
        <v>222000</v>
      </c>
      <c r="D82" s="54">
        <v>7355</v>
      </c>
      <c r="E82" s="54">
        <v>7355</v>
      </c>
      <c r="F82" s="54">
        <v>229355</v>
      </c>
      <c r="G82" s="54">
        <v>0</v>
      </c>
      <c r="H82" s="54">
        <v>229355</v>
      </c>
      <c r="I82" s="54">
        <v>19300</v>
      </c>
      <c r="J82" s="54">
        <v>181800</v>
      </c>
      <c r="K82" s="55">
        <v>0.79265767042357904</v>
      </c>
      <c r="L82" s="54">
        <v>19300</v>
      </c>
      <c r="M82" s="54">
        <v>181800</v>
      </c>
      <c r="N82" s="55">
        <v>0.79265767042357904</v>
      </c>
    </row>
    <row r="83" spans="1:14" s="1" customFormat="1" ht="17.100000000000001" customHeight="1" x14ac:dyDescent="0.2">
      <c r="A83" s="52" t="s">
        <v>218</v>
      </c>
      <c r="B83" s="53" t="s">
        <v>173</v>
      </c>
      <c r="C83" s="54">
        <v>1469000</v>
      </c>
      <c r="D83" s="54">
        <v>211160</v>
      </c>
      <c r="E83" s="54">
        <v>211160</v>
      </c>
      <c r="F83" s="54">
        <v>1680160</v>
      </c>
      <c r="G83" s="54">
        <v>0</v>
      </c>
      <c r="H83" s="54">
        <v>1680160</v>
      </c>
      <c r="I83" s="54">
        <v>110800</v>
      </c>
      <c r="J83" s="54">
        <v>1485800</v>
      </c>
      <c r="K83" s="55">
        <v>0.88432054090086698</v>
      </c>
      <c r="L83" s="54">
        <v>110800</v>
      </c>
      <c r="M83" s="54">
        <v>1485800</v>
      </c>
      <c r="N83" s="55">
        <v>0.88432054090086698</v>
      </c>
    </row>
    <row r="84" spans="1:14" s="1" customFormat="1" ht="17.100000000000001" customHeight="1" x14ac:dyDescent="0.2">
      <c r="A84" s="52" t="s">
        <v>219</v>
      </c>
      <c r="B84" s="53" t="s">
        <v>175</v>
      </c>
      <c r="C84" s="54">
        <v>979000</v>
      </c>
      <c r="D84" s="54">
        <v>144770</v>
      </c>
      <c r="E84" s="54">
        <v>144770</v>
      </c>
      <c r="F84" s="54">
        <v>1123770</v>
      </c>
      <c r="G84" s="54">
        <v>0</v>
      </c>
      <c r="H84" s="54">
        <v>1123770</v>
      </c>
      <c r="I84" s="54">
        <v>73900</v>
      </c>
      <c r="J84" s="54">
        <v>990900</v>
      </c>
      <c r="K84" s="55">
        <v>0.88176406204116498</v>
      </c>
      <c r="L84" s="54">
        <v>73900</v>
      </c>
      <c r="M84" s="54">
        <v>990900</v>
      </c>
      <c r="N84" s="55">
        <v>0.88176406204116498</v>
      </c>
    </row>
    <row r="85" spans="1:14" s="1" customFormat="1" ht="25.5" customHeight="1" x14ac:dyDescent="0.2">
      <c r="A85" s="52" t="s">
        <v>220</v>
      </c>
      <c r="B85" s="53" t="s">
        <v>177</v>
      </c>
      <c r="C85" s="54">
        <v>1637000</v>
      </c>
      <c r="D85" s="54">
        <v>135427</v>
      </c>
      <c r="E85" s="54">
        <v>135427</v>
      </c>
      <c r="F85" s="54">
        <v>1772427</v>
      </c>
      <c r="G85" s="54">
        <v>0</v>
      </c>
      <c r="H85" s="54">
        <v>1772427</v>
      </c>
      <c r="I85" s="54">
        <v>0</v>
      </c>
      <c r="J85" s="54">
        <v>1553019</v>
      </c>
      <c r="K85" s="55">
        <v>0.87621041656440601</v>
      </c>
      <c r="L85" s="54">
        <v>0</v>
      </c>
      <c r="M85" s="54">
        <v>1553019</v>
      </c>
      <c r="N85" s="55">
        <v>0.87621041656440601</v>
      </c>
    </row>
    <row r="86" spans="1:14" s="1" customFormat="1" ht="17.100000000000001" customHeight="1" x14ac:dyDescent="0.2">
      <c r="A86" s="52" t="s">
        <v>221</v>
      </c>
      <c r="B86" s="53" t="s">
        <v>129</v>
      </c>
      <c r="C86" s="54">
        <v>219000</v>
      </c>
      <c r="D86" s="54">
        <v>135427</v>
      </c>
      <c r="E86" s="54">
        <v>285427</v>
      </c>
      <c r="F86" s="54">
        <v>504427</v>
      </c>
      <c r="G86" s="54">
        <v>0</v>
      </c>
      <c r="H86" s="54">
        <v>504427</v>
      </c>
      <c r="I86" s="54">
        <v>0</v>
      </c>
      <c r="J86" s="54">
        <v>292904</v>
      </c>
      <c r="K86" s="55">
        <v>0.58066677636208996</v>
      </c>
      <c r="L86" s="54">
        <v>0</v>
      </c>
      <c r="M86" s="54">
        <v>292904</v>
      </c>
      <c r="N86" s="55">
        <v>0.58066677636208996</v>
      </c>
    </row>
    <row r="87" spans="1:14" s="1" customFormat="1" ht="17.100000000000001" customHeight="1" x14ac:dyDescent="0.2">
      <c r="A87" s="52" t="s">
        <v>222</v>
      </c>
      <c r="B87" s="53" t="s">
        <v>182</v>
      </c>
      <c r="C87" s="54">
        <v>219000</v>
      </c>
      <c r="D87" s="54">
        <v>135427</v>
      </c>
      <c r="E87" s="54">
        <v>285427</v>
      </c>
      <c r="F87" s="54">
        <v>504427</v>
      </c>
      <c r="G87" s="54">
        <v>0</v>
      </c>
      <c r="H87" s="54">
        <v>504427</v>
      </c>
      <c r="I87" s="54">
        <v>0</v>
      </c>
      <c r="J87" s="54">
        <v>292904</v>
      </c>
      <c r="K87" s="55">
        <v>0.58066677636208996</v>
      </c>
      <c r="L87" s="54">
        <v>0</v>
      </c>
      <c r="M87" s="54">
        <v>292904</v>
      </c>
      <c r="N87" s="55">
        <v>0.58066677636208996</v>
      </c>
    </row>
    <row r="88" spans="1:14" s="1" customFormat="1" ht="25.5" customHeight="1" x14ac:dyDescent="0.2">
      <c r="A88" s="52" t="s">
        <v>223</v>
      </c>
      <c r="B88" s="53" t="s">
        <v>184</v>
      </c>
      <c r="C88" s="54">
        <v>1418000</v>
      </c>
      <c r="D88" s="54">
        <v>0</v>
      </c>
      <c r="E88" s="54">
        <v>-150000</v>
      </c>
      <c r="F88" s="54">
        <v>1268000</v>
      </c>
      <c r="G88" s="54">
        <v>0</v>
      </c>
      <c r="H88" s="54">
        <v>1268000</v>
      </c>
      <c r="I88" s="54">
        <v>0</v>
      </c>
      <c r="J88" s="54">
        <v>1260115</v>
      </c>
      <c r="K88" s="55">
        <v>0.99378154574132505</v>
      </c>
      <c r="L88" s="54">
        <v>0</v>
      </c>
      <c r="M88" s="54">
        <v>1260115</v>
      </c>
      <c r="N88" s="55">
        <v>0.99378154574132505</v>
      </c>
    </row>
    <row r="89" spans="1:14" s="1" customFormat="1" ht="17.100000000000001" customHeight="1" x14ac:dyDescent="0.2">
      <c r="A89" s="52" t="s">
        <v>224</v>
      </c>
      <c r="B89" s="53" t="s">
        <v>225</v>
      </c>
      <c r="C89" s="54">
        <v>8421705000</v>
      </c>
      <c r="D89" s="54">
        <v>0</v>
      </c>
      <c r="E89" s="54">
        <v>-67262325</v>
      </c>
      <c r="F89" s="54">
        <v>8354442675</v>
      </c>
      <c r="G89" s="54">
        <v>0</v>
      </c>
      <c r="H89" s="54">
        <v>8354442675</v>
      </c>
      <c r="I89" s="54">
        <v>91394087</v>
      </c>
      <c r="J89" s="54">
        <v>7352869577</v>
      </c>
      <c r="K89" s="55">
        <v>0.88011491167482303</v>
      </c>
      <c r="L89" s="54">
        <v>431181490</v>
      </c>
      <c r="M89" s="54">
        <v>5007739678</v>
      </c>
      <c r="N89" s="55">
        <v>0.59941038233289501</v>
      </c>
    </row>
    <row r="90" spans="1:14" s="1" customFormat="1" ht="17.100000000000001" customHeight="1" x14ac:dyDescent="0.2">
      <c r="A90" s="52" t="s">
        <v>226</v>
      </c>
      <c r="B90" s="53" t="s">
        <v>227</v>
      </c>
      <c r="C90" s="54">
        <v>8421705000</v>
      </c>
      <c r="D90" s="54">
        <v>0</v>
      </c>
      <c r="E90" s="54">
        <v>-67262325</v>
      </c>
      <c r="F90" s="54">
        <v>8354442675</v>
      </c>
      <c r="G90" s="54">
        <v>0</v>
      </c>
      <c r="H90" s="54">
        <v>8354442675</v>
      </c>
      <c r="I90" s="54">
        <v>91394087</v>
      </c>
      <c r="J90" s="54">
        <v>7352869577</v>
      </c>
      <c r="K90" s="55">
        <v>0.88011491167482303</v>
      </c>
      <c r="L90" s="54">
        <v>431181490</v>
      </c>
      <c r="M90" s="54">
        <v>5007739678</v>
      </c>
      <c r="N90" s="55">
        <v>0.59941038233289501</v>
      </c>
    </row>
    <row r="91" spans="1:14" s="1" customFormat="1" ht="17.100000000000001" customHeight="1" x14ac:dyDescent="0.2">
      <c r="A91" s="52" t="s">
        <v>228</v>
      </c>
      <c r="B91" s="53" t="s">
        <v>229</v>
      </c>
      <c r="C91" s="54">
        <v>248264000</v>
      </c>
      <c r="D91" s="54">
        <v>0</v>
      </c>
      <c r="E91" s="54">
        <v>0</v>
      </c>
      <c r="F91" s="54">
        <v>248264000</v>
      </c>
      <c r="G91" s="54">
        <v>0</v>
      </c>
      <c r="H91" s="54">
        <v>248264000</v>
      </c>
      <c r="I91" s="54">
        <v>34055968</v>
      </c>
      <c r="J91" s="54">
        <v>198556964</v>
      </c>
      <c r="K91" s="55">
        <v>0.799781539006864</v>
      </c>
      <c r="L91" s="54">
        <v>51533907</v>
      </c>
      <c r="M91" s="54">
        <v>105170330</v>
      </c>
      <c r="N91" s="55">
        <v>0.42362295781909598</v>
      </c>
    </row>
    <row r="92" spans="1:14" s="1" customFormat="1" ht="25.5" customHeight="1" x14ac:dyDescent="0.2">
      <c r="A92" s="52" t="s">
        <v>230</v>
      </c>
      <c r="B92" s="53" t="s">
        <v>231</v>
      </c>
      <c r="C92" s="54">
        <v>43570000</v>
      </c>
      <c r="D92" s="54">
        <v>0</v>
      </c>
      <c r="E92" s="54">
        <v>-13478336</v>
      </c>
      <c r="F92" s="54">
        <v>30091664</v>
      </c>
      <c r="G92" s="54">
        <v>0</v>
      </c>
      <c r="H92" s="54">
        <v>30091664</v>
      </c>
      <c r="I92" s="54">
        <v>2946864</v>
      </c>
      <c r="J92" s="54">
        <v>20007464</v>
      </c>
      <c r="K92" s="55">
        <v>0.664883935963129</v>
      </c>
      <c r="L92" s="54">
        <v>2165800</v>
      </c>
      <c r="M92" s="54">
        <v>5166600</v>
      </c>
      <c r="N92" s="55">
        <v>0.17169539045763599</v>
      </c>
    </row>
    <row r="93" spans="1:14" s="1" customFormat="1" ht="17.100000000000001" customHeight="1" x14ac:dyDescent="0.2">
      <c r="A93" s="52" t="s">
        <v>232</v>
      </c>
      <c r="B93" s="53" t="s">
        <v>233</v>
      </c>
      <c r="C93" s="54">
        <v>2000000</v>
      </c>
      <c r="D93" s="54">
        <v>0</v>
      </c>
      <c r="E93" s="54">
        <v>-850000</v>
      </c>
      <c r="F93" s="54">
        <v>1150000</v>
      </c>
      <c r="G93" s="54">
        <v>0</v>
      </c>
      <c r="H93" s="54">
        <v>1150000</v>
      </c>
      <c r="I93" s="54">
        <v>0</v>
      </c>
      <c r="J93" s="54">
        <v>300000</v>
      </c>
      <c r="K93" s="55">
        <v>0.26086956521739102</v>
      </c>
      <c r="L93" s="54">
        <v>0</v>
      </c>
      <c r="M93" s="54">
        <v>300000</v>
      </c>
      <c r="N93" s="55">
        <v>0.26086956521739102</v>
      </c>
    </row>
    <row r="94" spans="1:14" s="1" customFormat="1" ht="17.100000000000001" customHeight="1" x14ac:dyDescent="0.2">
      <c r="A94" s="52" t="s">
        <v>234</v>
      </c>
      <c r="B94" s="53" t="s">
        <v>235</v>
      </c>
      <c r="C94" s="54">
        <v>1000000</v>
      </c>
      <c r="D94" s="54">
        <v>0</v>
      </c>
      <c r="E94" s="54">
        <v>0</v>
      </c>
      <c r="F94" s="54">
        <v>1000000</v>
      </c>
      <c r="G94" s="54">
        <v>0</v>
      </c>
      <c r="H94" s="54">
        <v>1000000</v>
      </c>
      <c r="I94" s="54">
        <v>0</v>
      </c>
      <c r="J94" s="54">
        <v>150000</v>
      </c>
      <c r="K94" s="55">
        <v>0.15</v>
      </c>
      <c r="L94" s="54">
        <v>0</v>
      </c>
      <c r="M94" s="54">
        <v>150000</v>
      </c>
      <c r="N94" s="55">
        <v>0.15</v>
      </c>
    </row>
    <row r="95" spans="1:14" s="1" customFormat="1" ht="17.100000000000001" customHeight="1" x14ac:dyDescent="0.2">
      <c r="A95" s="52" t="s">
        <v>236</v>
      </c>
      <c r="B95" s="53" t="s">
        <v>237</v>
      </c>
      <c r="C95" s="54">
        <v>1000000</v>
      </c>
      <c r="D95" s="54">
        <v>0</v>
      </c>
      <c r="E95" s="54">
        <v>-850000</v>
      </c>
      <c r="F95" s="54">
        <v>150000</v>
      </c>
      <c r="G95" s="54">
        <v>0</v>
      </c>
      <c r="H95" s="54">
        <v>150000</v>
      </c>
      <c r="I95" s="54">
        <v>0</v>
      </c>
      <c r="J95" s="54">
        <v>150000</v>
      </c>
      <c r="K95" s="55">
        <v>1</v>
      </c>
      <c r="L95" s="54">
        <v>0</v>
      </c>
      <c r="M95" s="54">
        <v>150000</v>
      </c>
      <c r="N95" s="55">
        <v>1</v>
      </c>
    </row>
    <row r="96" spans="1:14" s="1" customFormat="1" ht="17.100000000000001" customHeight="1" x14ac:dyDescent="0.2">
      <c r="A96" s="52" t="s">
        <v>238</v>
      </c>
      <c r="B96" s="53" t="s">
        <v>239</v>
      </c>
      <c r="C96" s="54">
        <v>3000000</v>
      </c>
      <c r="D96" s="54">
        <v>0</v>
      </c>
      <c r="E96" s="54">
        <v>550800</v>
      </c>
      <c r="F96" s="54">
        <v>3550800</v>
      </c>
      <c r="G96" s="54">
        <v>0</v>
      </c>
      <c r="H96" s="54">
        <v>3550800</v>
      </c>
      <c r="I96" s="54">
        <v>0</v>
      </c>
      <c r="J96" s="54">
        <v>3367200</v>
      </c>
      <c r="K96" s="55">
        <v>0.94829334234538698</v>
      </c>
      <c r="L96" s="54">
        <v>666400</v>
      </c>
      <c r="M96" s="54">
        <v>3367200</v>
      </c>
      <c r="N96" s="55">
        <v>0.94829334234538698</v>
      </c>
    </row>
    <row r="97" spans="1:14" s="1" customFormat="1" ht="17.100000000000001" customHeight="1" x14ac:dyDescent="0.2">
      <c r="A97" s="52" t="s">
        <v>240</v>
      </c>
      <c r="B97" s="53" t="s">
        <v>241</v>
      </c>
      <c r="C97" s="54">
        <v>0</v>
      </c>
      <c r="D97" s="54">
        <v>0</v>
      </c>
      <c r="E97" s="54">
        <v>850000</v>
      </c>
      <c r="F97" s="54">
        <v>850000</v>
      </c>
      <c r="G97" s="54">
        <v>0</v>
      </c>
      <c r="H97" s="54">
        <v>850000</v>
      </c>
      <c r="I97" s="54">
        <v>0</v>
      </c>
      <c r="J97" s="54">
        <v>666400</v>
      </c>
      <c r="K97" s="55">
        <v>0.78400000000000003</v>
      </c>
      <c r="L97" s="54">
        <v>666400</v>
      </c>
      <c r="M97" s="54">
        <v>666400</v>
      </c>
      <c r="N97" s="55">
        <v>0.78400000000000003</v>
      </c>
    </row>
    <row r="98" spans="1:14" s="1" customFormat="1" ht="17.100000000000001" customHeight="1" x14ac:dyDescent="0.2">
      <c r="A98" s="52" t="s">
        <v>242</v>
      </c>
      <c r="B98" s="53" t="s">
        <v>243</v>
      </c>
      <c r="C98" s="54">
        <v>3000000</v>
      </c>
      <c r="D98" s="54">
        <v>0</v>
      </c>
      <c r="E98" s="54">
        <v>-299200</v>
      </c>
      <c r="F98" s="54">
        <v>2700800</v>
      </c>
      <c r="G98" s="54">
        <v>0</v>
      </c>
      <c r="H98" s="54">
        <v>2700800</v>
      </c>
      <c r="I98" s="54">
        <v>0</v>
      </c>
      <c r="J98" s="54">
        <v>2700800</v>
      </c>
      <c r="K98" s="55">
        <v>1</v>
      </c>
      <c r="L98" s="54">
        <v>0</v>
      </c>
      <c r="M98" s="54">
        <v>2700800</v>
      </c>
      <c r="N98" s="55">
        <v>1</v>
      </c>
    </row>
    <row r="99" spans="1:14" s="1" customFormat="1" ht="17.100000000000001" customHeight="1" x14ac:dyDescent="0.2">
      <c r="A99" s="52" t="s">
        <v>244</v>
      </c>
      <c r="B99" s="53" t="s">
        <v>245</v>
      </c>
      <c r="C99" s="54">
        <v>31580000</v>
      </c>
      <c r="D99" s="54">
        <v>0</v>
      </c>
      <c r="E99" s="54">
        <v>-14693683</v>
      </c>
      <c r="F99" s="54">
        <v>16886317</v>
      </c>
      <c r="G99" s="54">
        <v>0</v>
      </c>
      <c r="H99" s="54">
        <v>16886317</v>
      </c>
      <c r="I99" s="54">
        <v>486000</v>
      </c>
      <c r="J99" s="54">
        <v>10795400</v>
      </c>
      <c r="K99" s="55">
        <v>0.63929867004154906</v>
      </c>
      <c r="L99" s="54">
        <v>1499400</v>
      </c>
      <c r="M99" s="54">
        <v>1499400</v>
      </c>
      <c r="N99" s="55">
        <v>8.8793784932498898E-2</v>
      </c>
    </row>
    <row r="100" spans="1:14" s="1" customFormat="1" ht="25.5" customHeight="1" x14ac:dyDescent="0.2">
      <c r="A100" s="52" t="s">
        <v>246</v>
      </c>
      <c r="B100" s="53" t="s">
        <v>247</v>
      </c>
      <c r="C100" s="54">
        <v>5298000</v>
      </c>
      <c r="D100" s="54">
        <v>0</v>
      </c>
      <c r="E100" s="54">
        <v>-405666</v>
      </c>
      <c r="F100" s="54">
        <v>4892334</v>
      </c>
      <c r="G100" s="54">
        <v>0</v>
      </c>
      <c r="H100" s="54">
        <v>4892334</v>
      </c>
      <c r="I100" s="54">
        <v>0</v>
      </c>
      <c r="J100" s="54">
        <v>3965000</v>
      </c>
      <c r="K100" s="55">
        <v>0.810451616753885</v>
      </c>
      <c r="L100" s="54">
        <v>0</v>
      </c>
      <c r="M100" s="54">
        <v>0</v>
      </c>
      <c r="N100" s="55">
        <v>0</v>
      </c>
    </row>
    <row r="101" spans="1:14" s="1" customFormat="1" ht="25.5" customHeight="1" x14ac:dyDescent="0.2">
      <c r="A101" s="52" t="s">
        <v>248</v>
      </c>
      <c r="B101" s="53" t="s">
        <v>249</v>
      </c>
      <c r="C101" s="54">
        <v>9282000</v>
      </c>
      <c r="D101" s="54">
        <v>0</v>
      </c>
      <c r="E101" s="54">
        <v>-218017</v>
      </c>
      <c r="F101" s="54">
        <v>9063983</v>
      </c>
      <c r="G101" s="54">
        <v>0</v>
      </c>
      <c r="H101" s="54">
        <v>9063983</v>
      </c>
      <c r="I101" s="54">
        <v>0</v>
      </c>
      <c r="J101" s="54">
        <v>4845000</v>
      </c>
      <c r="K101" s="55">
        <v>0.53453321790210795</v>
      </c>
      <c r="L101" s="54">
        <v>0</v>
      </c>
      <c r="M101" s="54">
        <v>0</v>
      </c>
      <c r="N101" s="55">
        <v>0</v>
      </c>
    </row>
    <row r="102" spans="1:14" s="1" customFormat="1" ht="17.100000000000001" customHeight="1" x14ac:dyDescent="0.2">
      <c r="A102" s="52" t="s">
        <v>250</v>
      </c>
      <c r="B102" s="53" t="s">
        <v>251</v>
      </c>
      <c r="C102" s="54">
        <v>5000000</v>
      </c>
      <c r="D102" s="54">
        <v>0</v>
      </c>
      <c r="E102" s="54">
        <v>-5000000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5">
        <v>0</v>
      </c>
      <c r="L102" s="54">
        <v>0</v>
      </c>
      <c r="M102" s="54">
        <v>0</v>
      </c>
      <c r="N102" s="55">
        <v>0</v>
      </c>
    </row>
    <row r="103" spans="1:14" s="1" customFormat="1" ht="17.100000000000001" customHeight="1" x14ac:dyDescent="0.2">
      <c r="A103" s="52" t="s">
        <v>252</v>
      </c>
      <c r="B103" s="53" t="s">
        <v>253</v>
      </c>
      <c r="C103" s="54">
        <v>0</v>
      </c>
      <c r="D103" s="54">
        <v>0</v>
      </c>
      <c r="E103" s="54">
        <v>2300000</v>
      </c>
      <c r="F103" s="54">
        <v>2300000</v>
      </c>
      <c r="G103" s="54">
        <v>0</v>
      </c>
      <c r="H103" s="54">
        <v>2300000</v>
      </c>
      <c r="I103" s="54">
        <v>0</v>
      </c>
      <c r="J103" s="54">
        <v>1499400</v>
      </c>
      <c r="K103" s="55">
        <v>0.65191304347826096</v>
      </c>
      <c r="L103" s="54">
        <v>1499400</v>
      </c>
      <c r="M103" s="54">
        <v>1499400</v>
      </c>
      <c r="N103" s="55">
        <v>0.65191304347826096</v>
      </c>
    </row>
    <row r="104" spans="1:14" s="1" customFormat="1" ht="17.100000000000001" customHeight="1" x14ac:dyDescent="0.2">
      <c r="A104" s="52" t="s">
        <v>254</v>
      </c>
      <c r="B104" s="53" t="s">
        <v>255</v>
      </c>
      <c r="C104" s="54">
        <v>5000000</v>
      </c>
      <c r="D104" s="54">
        <v>0</v>
      </c>
      <c r="E104" s="54">
        <v>-5000000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5">
        <v>0</v>
      </c>
      <c r="L104" s="54">
        <v>0</v>
      </c>
      <c r="M104" s="54">
        <v>0</v>
      </c>
      <c r="N104" s="55">
        <v>0</v>
      </c>
    </row>
    <row r="105" spans="1:14" s="1" customFormat="1" ht="17.100000000000001" customHeight="1" x14ac:dyDescent="0.2">
      <c r="A105" s="52" t="s">
        <v>256</v>
      </c>
      <c r="B105" s="53" t="s">
        <v>257</v>
      </c>
      <c r="C105" s="54">
        <v>7000000</v>
      </c>
      <c r="D105" s="54">
        <v>0</v>
      </c>
      <c r="E105" s="54">
        <v>-6370000</v>
      </c>
      <c r="F105" s="54">
        <v>630000</v>
      </c>
      <c r="G105" s="54">
        <v>0</v>
      </c>
      <c r="H105" s="54">
        <v>630000</v>
      </c>
      <c r="I105" s="54">
        <v>486000</v>
      </c>
      <c r="J105" s="54">
        <v>486000</v>
      </c>
      <c r="K105" s="55">
        <v>0.77142857142857202</v>
      </c>
      <c r="L105" s="54">
        <v>0</v>
      </c>
      <c r="M105" s="54">
        <v>0</v>
      </c>
      <c r="N105" s="55">
        <v>0</v>
      </c>
    </row>
    <row r="106" spans="1:14" s="1" customFormat="1" ht="17.100000000000001" customHeight="1" x14ac:dyDescent="0.2">
      <c r="A106" s="52" t="s">
        <v>258</v>
      </c>
      <c r="B106" s="53" t="s">
        <v>259</v>
      </c>
      <c r="C106" s="54">
        <v>6990000</v>
      </c>
      <c r="D106" s="54">
        <v>0</v>
      </c>
      <c r="E106" s="54">
        <v>1514547</v>
      </c>
      <c r="F106" s="54">
        <v>8504547</v>
      </c>
      <c r="G106" s="54">
        <v>0</v>
      </c>
      <c r="H106" s="54">
        <v>8504547</v>
      </c>
      <c r="I106" s="54">
        <v>2460864</v>
      </c>
      <c r="J106" s="54">
        <v>5544864</v>
      </c>
      <c r="K106" s="55">
        <v>0.65198816585998098</v>
      </c>
      <c r="L106" s="54">
        <v>0</v>
      </c>
      <c r="M106" s="54">
        <v>0</v>
      </c>
      <c r="N106" s="55">
        <v>0</v>
      </c>
    </row>
    <row r="107" spans="1:14" s="1" customFormat="1" ht="17.100000000000001" customHeight="1" x14ac:dyDescent="0.2">
      <c r="A107" s="52" t="s">
        <v>260</v>
      </c>
      <c r="B107" s="53" t="s">
        <v>261</v>
      </c>
      <c r="C107" s="54">
        <v>2538000</v>
      </c>
      <c r="D107" s="54">
        <v>0</v>
      </c>
      <c r="E107" s="54">
        <v>-418404</v>
      </c>
      <c r="F107" s="54">
        <v>2119596</v>
      </c>
      <c r="G107" s="54">
        <v>0</v>
      </c>
      <c r="H107" s="54">
        <v>2119596</v>
      </c>
      <c r="I107" s="54">
        <v>0</v>
      </c>
      <c r="J107" s="54">
        <v>1615000</v>
      </c>
      <c r="K107" s="55">
        <v>0.76193765226958299</v>
      </c>
      <c r="L107" s="54">
        <v>0</v>
      </c>
      <c r="M107" s="54">
        <v>0</v>
      </c>
      <c r="N107" s="55">
        <v>0</v>
      </c>
    </row>
    <row r="108" spans="1:14" s="1" customFormat="1" ht="17.100000000000001" customHeight="1" x14ac:dyDescent="0.2">
      <c r="A108" s="52" t="s">
        <v>262</v>
      </c>
      <c r="B108" s="53" t="s">
        <v>263</v>
      </c>
      <c r="C108" s="54">
        <v>4452000</v>
      </c>
      <c r="D108" s="54">
        <v>0</v>
      </c>
      <c r="E108" s="54">
        <v>-527913</v>
      </c>
      <c r="F108" s="54">
        <v>3924087</v>
      </c>
      <c r="G108" s="54">
        <v>0</v>
      </c>
      <c r="H108" s="54">
        <v>3924087</v>
      </c>
      <c r="I108" s="54">
        <v>0</v>
      </c>
      <c r="J108" s="54">
        <v>1469000</v>
      </c>
      <c r="K108" s="55">
        <v>0.37435459509434899</v>
      </c>
      <c r="L108" s="54">
        <v>0</v>
      </c>
      <c r="M108" s="54">
        <v>0</v>
      </c>
      <c r="N108" s="55">
        <v>0</v>
      </c>
    </row>
    <row r="109" spans="1:14" s="1" customFormat="1" ht="25.5" customHeight="1" x14ac:dyDescent="0.2">
      <c r="A109" s="52" t="s">
        <v>264</v>
      </c>
      <c r="B109" s="53" t="s">
        <v>265</v>
      </c>
      <c r="C109" s="54">
        <v>0</v>
      </c>
      <c r="D109" s="54">
        <v>0</v>
      </c>
      <c r="E109" s="54">
        <v>2460864</v>
      </c>
      <c r="F109" s="54">
        <v>2460864</v>
      </c>
      <c r="G109" s="54">
        <v>0</v>
      </c>
      <c r="H109" s="54">
        <v>2460864</v>
      </c>
      <c r="I109" s="54">
        <v>2460864</v>
      </c>
      <c r="J109" s="54">
        <v>2460864</v>
      </c>
      <c r="K109" s="55">
        <v>1</v>
      </c>
      <c r="L109" s="54">
        <v>0</v>
      </c>
      <c r="M109" s="54">
        <v>0</v>
      </c>
      <c r="N109" s="55">
        <v>0</v>
      </c>
    </row>
    <row r="110" spans="1:14" s="1" customFormat="1" ht="25.5" customHeight="1" x14ac:dyDescent="0.2">
      <c r="A110" s="52" t="s">
        <v>266</v>
      </c>
      <c r="B110" s="53" t="s">
        <v>267</v>
      </c>
      <c r="C110" s="54">
        <v>164944000</v>
      </c>
      <c r="D110" s="54">
        <v>0</v>
      </c>
      <c r="E110" s="54">
        <v>13735976</v>
      </c>
      <c r="F110" s="54">
        <v>178679976</v>
      </c>
      <c r="G110" s="54">
        <v>0</v>
      </c>
      <c r="H110" s="54">
        <v>178679976</v>
      </c>
      <c r="I110" s="54">
        <v>30416104</v>
      </c>
      <c r="J110" s="54">
        <v>152364372</v>
      </c>
      <c r="K110" s="55">
        <v>0.85272214274306801</v>
      </c>
      <c r="L110" s="54">
        <v>42255431</v>
      </c>
      <c r="M110" s="54">
        <v>78762814</v>
      </c>
      <c r="N110" s="55">
        <v>0.44080380892820398</v>
      </c>
    </row>
    <row r="111" spans="1:14" s="1" customFormat="1" ht="25.5" customHeight="1" x14ac:dyDescent="0.2">
      <c r="A111" s="52" t="s">
        <v>268</v>
      </c>
      <c r="B111" s="53" t="s">
        <v>269</v>
      </c>
      <c r="C111" s="54">
        <v>63825000</v>
      </c>
      <c r="D111" s="54">
        <v>0</v>
      </c>
      <c r="E111" s="54">
        <v>-28180000</v>
      </c>
      <c r="F111" s="54">
        <v>35645000</v>
      </c>
      <c r="G111" s="54">
        <v>0</v>
      </c>
      <c r="H111" s="54">
        <v>35645000</v>
      </c>
      <c r="I111" s="54">
        <v>0</v>
      </c>
      <c r="J111" s="54">
        <v>31135420</v>
      </c>
      <c r="K111" s="55">
        <v>0.87348632346752697</v>
      </c>
      <c r="L111" s="54">
        <v>31135420</v>
      </c>
      <c r="M111" s="54">
        <v>31135420</v>
      </c>
      <c r="N111" s="55">
        <v>0.87348632346752697</v>
      </c>
    </row>
    <row r="112" spans="1:14" s="1" customFormat="1" ht="17.100000000000001" customHeight="1" x14ac:dyDescent="0.2">
      <c r="A112" s="52" t="s">
        <v>270</v>
      </c>
      <c r="B112" s="53" t="s">
        <v>271</v>
      </c>
      <c r="C112" s="54">
        <v>825000</v>
      </c>
      <c r="D112" s="54">
        <v>0</v>
      </c>
      <c r="E112" s="54">
        <v>-825000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5">
        <v>0</v>
      </c>
      <c r="L112" s="54">
        <v>0</v>
      </c>
      <c r="M112" s="54">
        <v>0</v>
      </c>
      <c r="N112" s="55">
        <v>0</v>
      </c>
    </row>
    <row r="113" spans="1:14" s="1" customFormat="1" ht="17.100000000000001" customHeight="1" x14ac:dyDescent="0.2">
      <c r="A113" s="52" t="s">
        <v>272</v>
      </c>
      <c r="B113" s="53" t="s">
        <v>273</v>
      </c>
      <c r="C113" s="54">
        <v>0</v>
      </c>
      <c r="D113" s="54">
        <v>0</v>
      </c>
      <c r="E113" s="54">
        <v>300000</v>
      </c>
      <c r="F113" s="54">
        <v>300000</v>
      </c>
      <c r="G113" s="54">
        <v>0</v>
      </c>
      <c r="H113" s="54">
        <v>300000</v>
      </c>
      <c r="I113" s="54">
        <v>0</v>
      </c>
      <c r="J113" s="54">
        <v>112238</v>
      </c>
      <c r="K113" s="55">
        <v>0.374126666666667</v>
      </c>
      <c r="L113" s="54">
        <v>112238</v>
      </c>
      <c r="M113" s="54">
        <v>112238</v>
      </c>
      <c r="N113" s="55">
        <v>0.374126666666667</v>
      </c>
    </row>
    <row r="114" spans="1:14" s="1" customFormat="1" ht="17.100000000000001" customHeight="1" x14ac:dyDescent="0.2">
      <c r="A114" s="52" t="s">
        <v>274</v>
      </c>
      <c r="B114" s="53" t="s">
        <v>275</v>
      </c>
      <c r="C114" s="54">
        <v>28000000</v>
      </c>
      <c r="D114" s="54">
        <v>0</v>
      </c>
      <c r="E114" s="54">
        <v>-27655000</v>
      </c>
      <c r="F114" s="54">
        <v>345000</v>
      </c>
      <c r="G114" s="54">
        <v>0</v>
      </c>
      <c r="H114" s="54">
        <v>345000</v>
      </c>
      <c r="I114" s="54">
        <v>0</v>
      </c>
      <c r="J114" s="54">
        <v>0</v>
      </c>
      <c r="K114" s="55">
        <v>0</v>
      </c>
      <c r="L114" s="54">
        <v>0</v>
      </c>
      <c r="M114" s="54">
        <v>0</v>
      </c>
      <c r="N114" s="55">
        <v>0</v>
      </c>
    </row>
    <row r="115" spans="1:14" s="1" customFormat="1" ht="17.100000000000001" customHeight="1" x14ac:dyDescent="0.2">
      <c r="A115" s="52" t="s">
        <v>276</v>
      </c>
      <c r="B115" s="53" t="s">
        <v>277</v>
      </c>
      <c r="C115" s="54">
        <v>20000000</v>
      </c>
      <c r="D115" s="54">
        <v>0</v>
      </c>
      <c r="E115" s="54">
        <v>0</v>
      </c>
      <c r="F115" s="54">
        <v>20000000</v>
      </c>
      <c r="G115" s="54">
        <v>0</v>
      </c>
      <c r="H115" s="54">
        <v>20000000</v>
      </c>
      <c r="I115" s="54">
        <v>0</v>
      </c>
      <c r="J115" s="54">
        <v>20000000</v>
      </c>
      <c r="K115" s="55">
        <v>1</v>
      </c>
      <c r="L115" s="54">
        <v>20000000</v>
      </c>
      <c r="M115" s="54">
        <v>20000000</v>
      </c>
      <c r="N115" s="55">
        <v>1</v>
      </c>
    </row>
    <row r="116" spans="1:14" s="1" customFormat="1" ht="17.100000000000001" customHeight="1" x14ac:dyDescent="0.2">
      <c r="A116" s="52" t="s">
        <v>278</v>
      </c>
      <c r="B116" s="53" t="s">
        <v>279</v>
      </c>
      <c r="C116" s="54">
        <v>15000000</v>
      </c>
      <c r="D116" s="54">
        <v>0</v>
      </c>
      <c r="E116" s="54">
        <v>0</v>
      </c>
      <c r="F116" s="54">
        <v>15000000</v>
      </c>
      <c r="G116" s="54">
        <v>0</v>
      </c>
      <c r="H116" s="54">
        <v>15000000</v>
      </c>
      <c r="I116" s="54">
        <v>0</v>
      </c>
      <c r="J116" s="54">
        <v>11023182</v>
      </c>
      <c r="K116" s="55">
        <v>0.73487880000000005</v>
      </c>
      <c r="L116" s="54">
        <v>11023182</v>
      </c>
      <c r="M116" s="54">
        <v>11023182</v>
      </c>
      <c r="N116" s="55">
        <v>0.73487880000000005</v>
      </c>
    </row>
    <row r="117" spans="1:14" s="1" customFormat="1" ht="25.5" customHeight="1" x14ac:dyDescent="0.2">
      <c r="A117" s="52" t="s">
        <v>280</v>
      </c>
      <c r="B117" s="53" t="s">
        <v>281</v>
      </c>
      <c r="C117" s="54">
        <v>65391000</v>
      </c>
      <c r="D117" s="54">
        <v>0</v>
      </c>
      <c r="E117" s="54">
        <v>0</v>
      </c>
      <c r="F117" s="54">
        <v>65391000</v>
      </c>
      <c r="G117" s="54">
        <v>0</v>
      </c>
      <c r="H117" s="54">
        <v>65391000</v>
      </c>
      <c r="I117" s="54">
        <v>0</v>
      </c>
      <c r="J117" s="54">
        <v>65127616</v>
      </c>
      <c r="K117" s="55">
        <v>0.99597216742365202</v>
      </c>
      <c r="L117" s="54">
        <v>4829730</v>
      </c>
      <c r="M117" s="54">
        <v>34417162</v>
      </c>
      <c r="N117" s="55">
        <v>0.52632873025339899</v>
      </c>
    </row>
    <row r="118" spans="1:14" s="1" customFormat="1" ht="17.100000000000001" customHeight="1" x14ac:dyDescent="0.2">
      <c r="A118" s="52" t="s">
        <v>282</v>
      </c>
      <c r="B118" s="53" t="s">
        <v>283</v>
      </c>
      <c r="C118" s="54">
        <v>52416000</v>
      </c>
      <c r="D118" s="54">
        <v>0</v>
      </c>
      <c r="E118" s="54">
        <v>0</v>
      </c>
      <c r="F118" s="54">
        <v>52416000</v>
      </c>
      <c r="G118" s="54">
        <v>0</v>
      </c>
      <c r="H118" s="54">
        <v>52416000</v>
      </c>
      <c r="I118" s="54">
        <v>0</v>
      </c>
      <c r="J118" s="54">
        <v>52152616</v>
      </c>
      <c r="K118" s="55">
        <v>0.99497512210012196</v>
      </c>
      <c r="L118" s="54">
        <v>4445644</v>
      </c>
      <c r="M118" s="54">
        <v>31304983</v>
      </c>
      <c r="N118" s="55">
        <v>0.59724097603785098</v>
      </c>
    </row>
    <row r="119" spans="1:14" s="1" customFormat="1" ht="17.100000000000001" customHeight="1" x14ac:dyDescent="0.2">
      <c r="A119" s="52" t="s">
        <v>284</v>
      </c>
      <c r="B119" s="53" t="s">
        <v>285</v>
      </c>
      <c r="C119" s="54">
        <v>8550000</v>
      </c>
      <c r="D119" s="54">
        <v>0</v>
      </c>
      <c r="E119" s="54">
        <v>0</v>
      </c>
      <c r="F119" s="54">
        <v>8550000</v>
      </c>
      <c r="G119" s="54">
        <v>0</v>
      </c>
      <c r="H119" s="54">
        <v>8550000</v>
      </c>
      <c r="I119" s="54">
        <v>0</v>
      </c>
      <c r="J119" s="54">
        <v>8550000</v>
      </c>
      <c r="K119" s="55">
        <v>1</v>
      </c>
      <c r="L119" s="54">
        <v>241922</v>
      </c>
      <c r="M119" s="54">
        <v>1633961</v>
      </c>
      <c r="N119" s="55">
        <v>0.19110654970760199</v>
      </c>
    </row>
    <row r="120" spans="1:14" s="1" customFormat="1" ht="17.100000000000001" customHeight="1" x14ac:dyDescent="0.2">
      <c r="A120" s="52" t="s">
        <v>286</v>
      </c>
      <c r="B120" s="53" t="s">
        <v>287</v>
      </c>
      <c r="C120" s="54">
        <v>4425000</v>
      </c>
      <c r="D120" s="54">
        <v>0</v>
      </c>
      <c r="E120" s="54">
        <v>0</v>
      </c>
      <c r="F120" s="54">
        <v>4425000</v>
      </c>
      <c r="G120" s="54">
        <v>0</v>
      </c>
      <c r="H120" s="54">
        <v>4425000</v>
      </c>
      <c r="I120" s="54">
        <v>0</v>
      </c>
      <c r="J120" s="54">
        <v>4425000</v>
      </c>
      <c r="K120" s="55">
        <v>1</v>
      </c>
      <c r="L120" s="54">
        <v>142164</v>
      </c>
      <c r="M120" s="54">
        <v>1478218</v>
      </c>
      <c r="N120" s="55">
        <v>0.33406056497175102</v>
      </c>
    </row>
    <row r="121" spans="1:14" s="1" customFormat="1" ht="17.100000000000001" customHeight="1" x14ac:dyDescent="0.2">
      <c r="A121" s="52" t="s">
        <v>288</v>
      </c>
      <c r="B121" s="53" t="s">
        <v>289</v>
      </c>
      <c r="C121" s="54">
        <v>2000000</v>
      </c>
      <c r="D121" s="54">
        <v>0</v>
      </c>
      <c r="E121" s="54">
        <v>-750688</v>
      </c>
      <c r="F121" s="54">
        <v>1249312</v>
      </c>
      <c r="G121" s="54">
        <v>0</v>
      </c>
      <c r="H121" s="54">
        <v>1249312</v>
      </c>
      <c r="I121" s="54">
        <v>249312</v>
      </c>
      <c r="J121" s="54">
        <v>749312</v>
      </c>
      <c r="K121" s="55">
        <v>0.59977971875720404</v>
      </c>
      <c r="L121" s="54">
        <v>0</v>
      </c>
      <c r="M121" s="54">
        <v>500000</v>
      </c>
      <c r="N121" s="55">
        <v>0.40022028124279602</v>
      </c>
    </row>
    <row r="122" spans="1:14" s="1" customFormat="1" ht="17.100000000000001" customHeight="1" x14ac:dyDescent="0.2">
      <c r="A122" s="52" t="s">
        <v>290</v>
      </c>
      <c r="B122" s="53" t="s">
        <v>291</v>
      </c>
      <c r="C122" s="54">
        <v>2000000</v>
      </c>
      <c r="D122" s="54">
        <v>0</v>
      </c>
      <c r="E122" s="54">
        <v>-1000000</v>
      </c>
      <c r="F122" s="54">
        <v>1000000</v>
      </c>
      <c r="G122" s="54">
        <v>0</v>
      </c>
      <c r="H122" s="54">
        <v>1000000</v>
      </c>
      <c r="I122" s="54">
        <v>0</v>
      </c>
      <c r="J122" s="54">
        <v>500000</v>
      </c>
      <c r="K122" s="55">
        <v>0.5</v>
      </c>
      <c r="L122" s="54">
        <v>0</v>
      </c>
      <c r="M122" s="54">
        <v>500000</v>
      </c>
      <c r="N122" s="55">
        <v>0.5</v>
      </c>
    </row>
    <row r="123" spans="1:14" s="1" customFormat="1" ht="17.100000000000001" customHeight="1" x14ac:dyDescent="0.2">
      <c r="A123" s="52" t="s">
        <v>292</v>
      </c>
      <c r="B123" s="53" t="s">
        <v>293</v>
      </c>
      <c r="C123" s="54">
        <v>0</v>
      </c>
      <c r="D123" s="54">
        <v>0</v>
      </c>
      <c r="E123" s="54">
        <v>249312</v>
      </c>
      <c r="F123" s="54">
        <v>249312</v>
      </c>
      <c r="G123" s="54">
        <v>0</v>
      </c>
      <c r="H123" s="54">
        <v>249312</v>
      </c>
      <c r="I123" s="54">
        <v>249312</v>
      </c>
      <c r="J123" s="54">
        <v>249312</v>
      </c>
      <c r="K123" s="55">
        <v>1</v>
      </c>
      <c r="L123" s="54">
        <v>0</v>
      </c>
      <c r="M123" s="54">
        <v>0</v>
      </c>
      <c r="N123" s="55">
        <v>0</v>
      </c>
    </row>
    <row r="124" spans="1:14" s="1" customFormat="1" ht="25.5" customHeight="1" x14ac:dyDescent="0.2">
      <c r="A124" s="52" t="s">
        <v>294</v>
      </c>
      <c r="B124" s="53" t="s">
        <v>295</v>
      </c>
      <c r="C124" s="54">
        <v>4690000</v>
      </c>
      <c r="D124" s="54">
        <v>0</v>
      </c>
      <c r="E124" s="54">
        <v>-4690000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5">
        <v>0</v>
      </c>
      <c r="L124" s="54">
        <v>0</v>
      </c>
      <c r="M124" s="54">
        <v>0</v>
      </c>
      <c r="N124" s="55">
        <v>0</v>
      </c>
    </row>
    <row r="125" spans="1:14" s="1" customFormat="1" ht="25.5" customHeight="1" x14ac:dyDescent="0.2">
      <c r="A125" s="52" t="s">
        <v>296</v>
      </c>
      <c r="B125" s="53" t="s">
        <v>297</v>
      </c>
      <c r="C125" s="54">
        <v>3600000</v>
      </c>
      <c r="D125" s="54">
        <v>0</v>
      </c>
      <c r="E125" s="54">
        <v>-3600000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5">
        <v>0</v>
      </c>
      <c r="L125" s="54">
        <v>0</v>
      </c>
      <c r="M125" s="54">
        <v>0</v>
      </c>
      <c r="N125" s="55">
        <v>0</v>
      </c>
    </row>
    <row r="126" spans="1:14" s="1" customFormat="1" ht="17.100000000000001" customHeight="1" x14ac:dyDescent="0.2">
      <c r="A126" s="52" t="s">
        <v>298</v>
      </c>
      <c r="B126" s="53" t="s">
        <v>299</v>
      </c>
      <c r="C126" s="54">
        <v>225000</v>
      </c>
      <c r="D126" s="54">
        <v>0</v>
      </c>
      <c r="E126" s="54">
        <v>-225000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5">
        <v>0</v>
      </c>
      <c r="L126" s="54">
        <v>0</v>
      </c>
      <c r="M126" s="54">
        <v>0</v>
      </c>
      <c r="N126" s="55">
        <v>0</v>
      </c>
    </row>
    <row r="127" spans="1:14" s="1" customFormat="1" ht="25.5" customHeight="1" x14ac:dyDescent="0.2">
      <c r="A127" s="52" t="s">
        <v>300</v>
      </c>
      <c r="B127" s="53" t="s">
        <v>301</v>
      </c>
      <c r="C127" s="54">
        <v>150000</v>
      </c>
      <c r="D127" s="54">
        <v>0</v>
      </c>
      <c r="E127" s="54">
        <v>-150000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5">
        <v>0</v>
      </c>
      <c r="L127" s="54">
        <v>0</v>
      </c>
      <c r="M127" s="54">
        <v>0</v>
      </c>
      <c r="N127" s="55">
        <v>0</v>
      </c>
    </row>
    <row r="128" spans="1:14" s="1" customFormat="1" ht="17.100000000000001" customHeight="1" x14ac:dyDescent="0.2">
      <c r="A128" s="52" t="s">
        <v>302</v>
      </c>
      <c r="B128" s="53" t="s">
        <v>303</v>
      </c>
      <c r="C128" s="54">
        <v>125000</v>
      </c>
      <c r="D128" s="54">
        <v>0</v>
      </c>
      <c r="E128" s="54">
        <v>-125000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5">
        <v>0</v>
      </c>
      <c r="L128" s="54">
        <v>0</v>
      </c>
      <c r="M128" s="54">
        <v>0</v>
      </c>
      <c r="N128" s="55">
        <v>0</v>
      </c>
    </row>
    <row r="129" spans="1:14" s="1" customFormat="1" ht="17.100000000000001" customHeight="1" x14ac:dyDescent="0.2">
      <c r="A129" s="52" t="s">
        <v>304</v>
      </c>
      <c r="B129" s="53" t="s">
        <v>305</v>
      </c>
      <c r="C129" s="54">
        <v>90000</v>
      </c>
      <c r="D129" s="54">
        <v>0</v>
      </c>
      <c r="E129" s="54">
        <v>-90000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5">
        <v>0</v>
      </c>
      <c r="L129" s="54">
        <v>0</v>
      </c>
      <c r="M129" s="54">
        <v>0</v>
      </c>
      <c r="N129" s="55">
        <v>0</v>
      </c>
    </row>
    <row r="130" spans="1:14" s="1" customFormat="1" ht="17.100000000000001" customHeight="1" x14ac:dyDescent="0.2">
      <c r="A130" s="52" t="s">
        <v>306</v>
      </c>
      <c r="B130" s="53" t="s">
        <v>307</v>
      </c>
      <c r="C130" s="54">
        <v>500000</v>
      </c>
      <c r="D130" s="54">
        <v>0</v>
      </c>
      <c r="E130" s="54">
        <v>-500000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5">
        <v>0</v>
      </c>
      <c r="L130" s="54">
        <v>0</v>
      </c>
      <c r="M130" s="54">
        <v>0</v>
      </c>
      <c r="N130" s="55">
        <v>0</v>
      </c>
    </row>
    <row r="131" spans="1:14" s="1" customFormat="1" ht="17.100000000000001" customHeight="1" x14ac:dyDescent="0.2">
      <c r="A131" s="52" t="s">
        <v>308</v>
      </c>
      <c r="B131" s="53" t="s">
        <v>309</v>
      </c>
      <c r="C131" s="54">
        <v>24970000</v>
      </c>
      <c r="D131" s="54">
        <v>0</v>
      </c>
      <c r="E131" s="54">
        <v>7384664</v>
      </c>
      <c r="F131" s="54">
        <v>32354664</v>
      </c>
      <c r="G131" s="54">
        <v>0</v>
      </c>
      <c r="H131" s="54">
        <v>32354664</v>
      </c>
      <c r="I131" s="54">
        <v>3296664</v>
      </c>
      <c r="J131" s="54">
        <v>25945772</v>
      </c>
      <c r="K131" s="55">
        <v>0.80191752261744997</v>
      </c>
      <c r="L131" s="54">
        <v>3754157</v>
      </c>
      <c r="M131" s="54">
        <v>10174108</v>
      </c>
      <c r="N131" s="55">
        <v>0.31445568403986501</v>
      </c>
    </row>
    <row r="132" spans="1:14" s="1" customFormat="1" ht="17.100000000000001" customHeight="1" x14ac:dyDescent="0.2">
      <c r="A132" s="52" t="s">
        <v>310</v>
      </c>
      <c r="B132" s="53" t="s">
        <v>311</v>
      </c>
      <c r="C132" s="54">
        <v>13200000</v>
      </c>
      <c r="D132" s="54">
        <v>0</v>
      </c>
      <c r="E132" s="54">
        <v>0</v>
      </c>
      <c r="F132" s="54">
        <v>13200000</v>
      </c>
      <c r="G132" s="54">
        <v>0</v>
      </c>
      <c r="H132" s="54">
        <v>13200000</v>
      </c>
      <c r="I132" s="54">
        <v>0</v>
      </c>
      <c r="J132" s="54">
        <v>13197315</v>
      </c>
      <c r="K132" s="55">
        <v>0.99979659090909101</v>
      </c>
      <c r="L132" s="54">
        <v>0</v>
      </c>
      <c r="M132" s="54">
        <v>3267315</v>
      </c>
      <c r="N132" s="55">
        <v>0.247523863636364</v>
      </c>
    </row>
    <row r="133" spans="1:14" s="1" customFormat="1" ht="17.100000000000001" customHeight="1" x14ac:dyDescent="0.2">
      <c r="A133" s="52" t="s">
        <v>312</v>
      </c>
      <c r="B133" s="53" t="s">
        <v>313</v>
      </c>
      <c r="C133" s="54">
        <v>5700000</v>
      </c>
      <c r="D133" s="54">
        <v>0</v>
      </c>
      <c r="E133" s="54">
        <v>0</v>
      </c>
      <c r="F133" s="54">
        <v>5700000</v>
      </c>
      <c r="G133" s="54">
        <v>0</v>
      </c>
      <c r="H133" s="54">
        <v>5700000</v>
      </c>
      <c r="I133" s="54">
        <v>0</v>
      </c>
      <c r="J133" s="54">
        <v>5697636</v>
      </c>
      <c r="K133" s="55">
        <v>0.99958526315789498</v>
      </c>
      <c r="L133" s="54">
        <v>0</v>
      </c>
      <c r="M133" s="54">
        <v>3152636</v>
      </c>
      <c r="N133" s="55">
        <v>0.55309403508771904</v>
      </c>
    </row>
    <row r="134" spans="1:14" s="1" customFormat="1" ht="17.100000000000001" customHeight="1" x14ac:dyDescent="0.2">
      <c r="A134" s="52" t="s">
        <v>314</v>
      </c>
      <c r="B134" s="53" t="s">
        <v>315</v>
      </c>
      <c r="C134" s="54">
        <v>3200000</v>
      </c>
      <c r="D134" s="54">
        <v>0</v>
      </c>
      <c r="E134" s="54">
        <v>0</v>
      </c>
      <c r="F134" s="54">
        <v>3200000</v>
      </c>
      <c r="G134" s="54">
        <v>0</v>
      </c>
      <c r="H134" s="54">
        <v>3200000</v>
      </c>
      <c r="I134" s="54">
        <v>0</v>
      </c>
      <c r="J134" s="54">
        <v>0</v>
      </c>
      <c r="K134" s="55">
        <v>0</v>
      </c>
      <c r="L134" s="54">
        <v>0</v>
      </c>
      <c r="M134" s="54">
        <v>0</v>
      </c>
      <c r="N134" s="55">
        <v>0</v>
      </c>
    </row>
    <row r="135" spans="1:14" s="1" customFormat="1" ht="17.100000000000001" customHeight="1" x14ac:dyDescent="0.2">
      <c r="A135" s="52" t="s">
        <v>316</v>
      </c>
      <c r="B135" s="53" t="s">
        <v>317</v>
      </c>
      <c r="C135" s="54">
        <v>90000</v>
      </c>
      <c r="D135" s="54">
        <v>0</v>
      </c>
      <c r="E135" s="54">
        <v>-90000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5">
        <v>0</v>
      </c>
      <c r="L135" s="54">
        <v>0</v>
      </c>
      <c r="M135" s="54">
        <v>0</v>
      </c>
      <c r="N135" s="55">
        <v>0</v>
      </c>
    </row>
    <row r="136" spans="1:14" s="1" customFormat="1" ht="17.100000000000001" customHeight="1" x14ac:dyDescent="0.2">
      <c r="A136" s="52" t="s">
        <v>318</v>
      </c>
      <c r="B136" s="53" t="s">
        <v>319</v>
      </c>
      <c r="C136" s="54">
        <v>0</v>
      </c>
      <c r="D136" s="54">
        <v>0</v>
      </c>
      <c r="E136" s="54">
        <v>1425000</v>
      </c>
      <c r="F136" s="54">
        <v>1425000</v>
      </c>
      <c r="G136" s="54">
        <v>0</v>
      </c>
      <c r="H136" s="54">
        <v>1425000</v>
      </c>
      <c r="I136" s="54">
        <v>0</v>
      </c>
      <c r="J136" s="54">
        <v>604097</v>
      </c>
      <c r="K136" s="55">
        <v>0.42392771929824602</v>
      </c>
      <c r="L136" s="54">
        <v>604097</v>
      </c>
      <c r="M136" s="54">
        <v>604097</v>
      </c>
      <c r="N136" s="55">
        <v>0.42392771929824602</v>
      </c>
    </row>
    <row r="137" spans="1:14" s="1" customFormat="1" ht="17.100000000000001" customHeight="1" x14ac:dyDescent="0.2">
      <c r="A137" s="52" t="s">
        <v>320</v>
      </c>
      <c r="B137" s="53" t="s">
        <v>321</v>
      </c>
      <c r="C137" s="54">
        <v>1000000</v>
      </c>
      <c r="D137" s="54">
        <v>0</v>
      </c>
      <c r="E137" s="54">
        <v>-1000000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5">
        <v>0</v>
      </c>
      <c r="L137" s="54">
        <v>0</v>
      </c>
      <c r="M137" s="54">
        <v>0</v>
      </c>
      <c r="N137" s="55">
        <v>0</v>
      </c>
    </row>
    <row r="138" spans="1:14" s="1" customFormat="1" ht="17.100000000000001" customHeight="1" x14ac:dyDescent="0.2">
      <c r="A138" s="52" t="s">
        <v>322</v>
      </c>
      <c r="B138" s="53" t="s">
        <v>323</v>
      </c>
      <c r="C138" s="54">
        <v>1500000</v>
      </c>
      <c r="D138" s="54">
        <v>0</v>
      </c>
      <c r="E138" s="54">
        <v>-1500000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5">
        <v>0</v>
      </c>
      <c r="L138" s="54">
        <v>0</v>
      </c>
      <c r="M138" s="54">
        <v>0</v>
      </c>
      <c r="N138" s="55">
        <v>0</v>
      </c>
    </row>
    <row r="139" spans="1:14" s="1" customFormat="1" ht="17.100000000000001" customHeight="1" x14ac:dyDescent="0.2">
      <c r="A139" s="52" t="s">
        <v>324</v>
      </c>
      <c r="B139" s="53" t="s">
        <v>325</v>
      </c>
      <c r="C139" s="54">
        <v>0</v>
      </c>
      <c r="D139" s="54">
        <v>0</v>
      </c>
      <c r="E139" s="54">
        <v>2800000</v>
      </c>
      <c r="F139" s="54">
        <v>2800000</v>
      </c>
      <c r="G139" s="54">
        <v>0</v>
      </c>
      <c r="H139" s="54">
        <v>2800000</v>
      </c>
      <c r="I139" s="54">
        <v>1967000</v>
      </c>
      <c r="J139" s="54">
        <v>1967000</v>
      </c>
      <c r="K139" s="55">
        <v>0.70250000000000001</v>
      </c>
      <c r="L139" s="54">
        <v>0</v>
      </c>
      <c r="M139" s="54">
        <v>0</v>
      </c>
      <c r="N139" s="55">
        <v>0</v>
      </c>
    </row>
    <row r="140" spans="1:14" s="1" customFormat="1" ht="25.5" customHeight="1" x14ac:dyDescent="0.2">
      <c r="A140" s="52" t="s">
        <v>326</v>
      </c>
      <c r="B140" s="53" t="s">
        <v>327</v>
      </c>
      <c r="C140" s="54">
        <v>280000</v>
      </c>
      <c r="D140" s="54">
        <v>0</v>
      </c>
      <c r="E140" s="54">
        <v>-280000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5">
        <v>0</v>
      </c>
      <c r="L140" s="54">
        <v>0</v>
      </c>
      <c r="M140" s="54">
        <v>0</v>
      </c>
      <c r="N140" s="55">
        <v>0</v>
      </c>
    </row>
    <row r="141" spans="1:14" s="1" customFormat="1" ht="17.100000000000001" customHeight="1" x14ac:dyDescent="0.2">
      <c r="A141" s="52" t="s">
        <v>328</v>
      </c>
      <c r="B141" s="53" t="s">
        <v>329</v>
      </c>
      <c r="C141" s="54">
        <v>0</v>
      </c>
      <c r="D141" s="54">
        <v>0</v>
      </c>
      <c r="E141" s="54">
        <v>4700000</v>
      </c>
      <c r="F141" s="54">
        <v>4700000</v>
      </c>
      <c r="G141" s="54">
        <v>0</v>
      </c>
      <c r="H141" s="54">
        <v>4700000</v>
      </c>
      <c r="I141" s="54">
        <v>0</v>
      </c>
      <c r="J141" s="54">
        <v>3150060</v>
      </c>
      <c r="K141" s="55">
        <v>0.67022553191489398</v>
      </c>
      <c r="L141" s="54">
        <v>3150060</v>
      </c>
      <c r="M141" s="54">
        <v>3150060</v>
      </c>
      <c r="N141" s="55">
        <v>0.67022553191489398</v>
      </c>
    </row>
    <row r="142" spans="1:14" s="1" customFormat="1" ht="17.100000000000001" customHeight="1" x14ac:dyDescent="0.2">
      <c r="A142" s="52" t="s">
        <v>330</v>
      </c>
      <c r="B142" s="53" t="s">
        <v>331</v>
      </c>
      <c r="C142" s="54">
        <v>0</v>
      </c>
      <c r="D142" s="54">
        <v>0</v>
      </c>
      <c r="E142" s="54">
        <v>1329664</v>
      </c>
      <c r="F142" s="54">
        <v>1329664</v>
      </c>
      <c r="G142" s="54">
        <v>0</v>
      </c>
      <c r="H142" s="54">
        <v>1329664</v>
      </c>
      <c r="I142" s="54">
        <v>1329664</v>
      </c>
      <c r="J142" s="54">
        <v>1329664</v>
      </c>
      <c r="K142" s="55">
        <v>1</v>
      </c>
      <c r="L142" s="54">
        <v>0</v>
      </c>
      <c r="M142" s="54">
        <v>0</v>
      </c>
      <c r="N142" s="55">
        <v>0</v>
      </c>
    </row>
    <row r="143" spans="1:14" s="1" customFormat="1" ht="17.100000000000001" customHeight="1" x14ac:dyDescent="0.2">
      <c r="A143" s="52" t="s">
        <v>332</v>
      </c>
      <c r="B143" s="53" t="s">
        <v>333</v>
      </c>
      <c r="C143" s="54">
        <v>4068000</v>
      </c>
      <c r="D143" s="54">
        <v>0</v>
      </c>
      <c r="E143" s="54">
        <v>39972000</v>
      </c>
      <c r="F143" s="54">
        <v>44040000</v>
      </c>
      <c r="G143" s="54">
        <v>0</v>
      </c>
      <c r="H143" s="54">
        <v>44040000</v>
      </c>
      <c r="I143" s="54">
        <v>26870128</v>
      </c>
      <c r="J143" s="54">
        <v>29406252</v>
      </c>
      <c r="K143" s="55">
        <v>0.66771689373297005</v>
      </c>
      <c r="L143" s="54">
        <v>2536124</v>
      </c>
      <c r="M143" s="54">
        <v>2536124</v>
      </c>
      <c r="N143" s="55">
        <v>5.7586830154405098E-2</v>
      </c>
    </row>
    <row r="144" spans="1:14" s="1" customFormat="1" ht="17.100000000000001" customHeight="1" x14ac:dyDescent="0.2">
      <c r="A144" s="52" t="s">
        <v>334</v>
      </c>
      <c r="B144" s="53" t="s">
        <v>335</v>
      </c>
      <c r="C144" s="54">
        <v>1650000</v>
      </c>
      <c r="D144" s="54">
        <v>0</v>
      </c>
      <c r="E144" s="54">
        <v>-1650000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5">
        <v>0</v>
      </c>
      <c r="L144" s="54">
        <v>0</v>
      </c>
      <c r="M144" s="54">
        <v>0</v>
      </c>
      <c r="N144" s="55">
        <v>0</v>
      </c>
    </row>
    <row r="145" spans="1:14" s="1" customFormat="1" ht="17.100000000000001" customHeight="1" x14ac:dyDescent="0.2">
      <c r="A145" s="52" t="s">
        <v>336</v>
      </c>
      <c r="B145" s="53" t="s">
        <v>337</v>
      </c>
      <c r="C145" s="54">
        <v>0</v>
      </c>
      <c r="D145" s="54">
        <v>0</v>
      </c>
      <c r="E145" s="54">
        <v>6200000</v>
      </c>
      <c r="F145" s="54">
        <v>6200000</v>
      </c>
      <c r="G145" s="54">
        <v>0</v>
      </c>
      <c r="H145" s="54">
        <v>6200000</v>
      </c>
      <c r="I145" s="54">
        <v>0</v>
      </c>
      <c r="J145" s="54">
        <v>2536124</v>
      </c>
      <c r="K145" s="55">
        <v>0.40905225806451601</v>
      </c>
      <c r="L145" s="54">
        <v>2536124</v>
      </c>
      <c r="M145" s="54">
        <v>2536124</v>
      </c>
      <c r="N145" s="55">
        <v>0.40905225806451601</v>
      </c>
    </row>
    <row r="146" spans="1:14" s="1" customFormat="1" ht="17.100000000000001" customHeight="1" x14ac:dyDescent="0.2">
      <c r="A146" s="52" t="s">
        <v>338</v>
      </c>
      <c r="B146" s="53" t="s">
        <v>339</v>
      </c>
      <c r="C146" s="54">
        <v>1425000</v>
      </c>
      <c r="D146" s="54">
        <v>0</v>
      </c>
      <c r="E146" s="54">
        <v>-1425000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5">
        <v>0</v>
      </c>
      <c r="L146" s="54">
        <v>0</v>
      </c>
      <c r="M146" s="54">
        <v>0</v>
      </c>
      <c r="N146" s="55">
        <v>0</v>
      </c>
    </row>
    <row r="147" spans="1:14" s="1" customFormat="1" ht="17.100000000000001" customHeight="1" x14ac:dyDescent="0.2">
      <c r="A147" s="52" t="s">
        <v>340</v>
      </c>
      <c r="B147" s="53" t="s">
        <v>341</v>
      </c>
      <c r="C147" s="54">
        <v>13000</v>
      </c>
      <c r="D147" s="54">
        <v>0</v>
      </c>
      <c r="E147" s="54">
        <v>-13000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5">
        <v>0</v>
      </c>
      <c r="L147" s="54">
        <v>0</v>
      </c>
      <c r="M147" s="54">
        <v>0</v>
      </c>
      <c r="N147" s="55">
        <v>0</v>
      </c>
    </row>
    <row r="148" spans="1:14" s="1" customFormat="1" ht="17.100000000000001" customHeight="1" x14ac:dyDescent="0.2">
      <c r="A148" s="52" t="s">
        <v>342</v>
      </c>
      <c r="B148" s="53" t="s">
        <v>343</v>
      </c>
      <c r="C148" s="54">
        <v>180000</v>
      </c>
      <c r="D148" s="54">
        <v>0</v>
      </c>
      <c r="E148" s="54">
        <v>-180000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5">
        <v>0</v>
      </c>
      <c r="L148" s="54">
        <v>0</v>
      </c>
      <c r="M148" s="54">
        <v>0</v>
      </c>
      <c r="N148" s="55">
        <v>0</v>
      </c>
    </row>
    <row r="149" spans="1:14" s="1" customFormat="1" ht="17.100000000000001" customHeight="1" x14ac:dyDescent="0.2">
      <c r="A149" s="52" t="s">
        <v>344</v>
      </c>
      <c r="B149" s="53" t="s">
        <v>345</v>
      </c>
      <c r="C149" s="54">
        <v>800000</v>
      </c>
      <c r="D149" s="54">
        <v>0</v>
      </c>
      <c r="E149" s="54">
        <v>0</v>
      </c>
      <c r="F149" s="54">
        <v>800000</v>
      </c>
      <c r="G149" s="54">
        <v>0</v>
      </c>
      <c r="H149" s="54">
        <v>800000</v>
      </c>
      <c r="I149" s="54">
        <v>0</v>
      </c>
      <c r="J149" s="54">
        <v>0</v>
      </c>
      <c r="K149" s="55">
        <v>0</v>
      </c>
      <c r="L149" s="54">
        <v>0</v>
      </c>
      <c r="M149" s="54">
        <v>0</v>
      </c>
      <c r="N149" s="55">
        <v>0</v>
      </c>
    </row>
    <row r="150" spans="1:14" s="1" customFormat="1" ht="17.100000000000001" customHeight="1" x14ac:dyDescent="0.2">
      <c r="A150" s="52" t="s">
        <v>346</v>
      </c>
      <c r="B150" s="53" t="s">
        <v>347</v>
      </c>
      <c r="C150" s="54">
        <v>0</v>
      </c>
      <c r="D150" s="54">
        <v>0</v>
      </c>
      <c r="E150" s="54">
        <v>80000</v>
      </c>
      <c r="F150" s="54">
        <v>80000</v>
      </c>
      <c r="G150" s="54">
        <v>0</v>
      </c>
      <c r="H150" s="54">
        <v>80000</v>
      </c>
      <c r="I150" s="54">
        <v>80000</v>
      </c>
      <c r="J150" s="54">
        <v>80000</v>
      </c>
      <c r="K150" s="55">
        <v>1</v>
      </c>
      <c r="L150" s="54">
        <v>0</v>
      </c>
      <c r="M150" s="54">
        <v>0</v>
      </c>
      <c r="N150" s="55">
        <v>0</v>
      </c>
    </row>
    <row r="151" spans="1:14" s="1" customFormat="1" ht="17.100000000000001" customHeight="1" x14ac:dyDescent="0.2">
      <c r="A151" s="52" t="s">
        <v>348</v>
      </c>
      <c r="B151" s="53" t="s">
        <v>349</v>
      </c>
      <c r="C151" s="54">
        <v>0</v>
      </c>
      <c r="D151" s="54">
        <v>0</v>
      </c>
      <c r="E151" s="54">
        <v>36960000</v>
      </c>
      <c r="F151" s="54">
        <v>36960000</v>
      </c>
      <c r="G151" s="54">
        <v>0</v>
      </c>
      <c r="H151" s="54">
        <v>36960000</v>
      </c>
      <c r="I151" s="54">
        <v>26790128</v>
      </c>
      <c r="J151" s="54">
        <v>26790128</v>
      </c>
      <c r="K151" s="55">
        <v>0.72484112554112601</v>
      </c>
      <c r="L151" s="54">
        <v>0</v>
      </c>
      <c r="M151" s="54">
        <v>0</v>
      </c>
      <c r="N151" s="55">
        <v>0</v>
      </c>
    </row>
    <row r="152" spans="1:14" s="1" customFormat="1" ht="17.100000000000001" customHeight="1" x14ac:dyDescent="0.2">
      <c r="A152" s="52" t="s">
        <v>350</v>
      </c>
      <c r="B152" s="53" t="s">
        <v>351</v>
      </c>
      <c r="C152" s="54">
        <v>39750000</v>
      </c>
      <c r="D152" s="54">
        <v>0</v>
      </c>
      <c r="E152" s="54">
        <v>-257640</v>
      </c>
      <c r="F152" s="54">
        <v>39492360</v>
      </c>
      <c r="G152" s="54">
        <v>0</v>
      </c>
      <c r="H152" s="54">
        <v>39492360</v>
      </c>
      <c r="I152" s="54">
        <v>693000</v>
      </c>
      <c r="J152" s="54">
        <v>26185128</v>
      </c>
      <c r="K152" s="55">
        <v>0.66304287715396104</v>
      </c>
      <c r="L152" s="54">
        <v>7112676</v>
      </c>
      <c r="M152" s="54">
        <v>21240916</v>
      </c>
      <c r="N152" s="55">
        <v>0.53784873833825098</v>
      </c>
    </row>
    <row r="153" spans="1:14" s="1" customFormat="1" ht="25.5" customHeight="1" x14ac:dyDescent="0.2">
      <c r="A153" s="52" t="s">
        <v>352</v>
      </c>
      <c r="B153" s="53" t="s">
        <v>353</v>
      </c>
      <c r="C153" s="54">
        <v>6695000</v>
      </c>
      <c r="D153" s="54">
        <v>0</v>
      </c>
      <c r="E153" s="54">
        <v>3108360</v>
      </c>
      <c r="F153" s="54">
        <v>9803360</v>
      </c>
      <c r="G153" s="54">
        <v>0</v>
      </c>
      <c r="H153" s="54">
        <v>9803360</v>
      </c>
      <c r="I153" s="54">
        <v>0</v>
      </c>
      <c r="J153" s="54">
        <v>6179042</v>
      </c>
      <c r="K153" s="55">
        <v>0.63029838749163503</v>
      </c>
      <c r="L153" s="54">
        <v>3179042</v>
      </c>
      <c r="M153" s="54">
        <v>6179042</v>
      </c>
      <c r="N153" s="55">
        <v>0.63029838749163503</v>
      </c>
    </row>
    <row r="154" spans="1:14" s="1" customFormat="1" ht="17.100000000000001" customHeight="1" x14ac:dyDescent="0.2">
      <c r="A154" s="52" t="s">
        <v>354</v>
      </c>
      <c r="B154" s="53" t="s">
        <v>355</v>
      </c>
      <c r="C154" s="54">
        <v>60000</v>
      </c>
      <c r="D154" s="54">
        <v>0</v>
      </c>
      <c r="E154" s="54">
        <v>1140000</v>
      </c>
      <c r="F154" s="54">
        <v>1200000</v>
      </c>
      <c r="G154" s="54">
        <v>0</v>
      </c>
      <c r="H154" s="54">
        <v>1200000</v>
      </c>
      <c r="I154" s="54">
        <v>0</v>
      </c>
      <c r="J154" s="54">
        <v>320622</v>
      </c>
      <c r="K154" s="55">
        <v>0.26718500000000001</v>
      </c>
      <c r="L154" s="54">
        <v>320622</v>
      </c>
      <c r="M154" s="54">
        <v>320622</v>
      </c>
      <c r="N154" s="55">
        <v>0.26718500000000001</v>
      </c>
    </row>
    <row r="155" spans="1:14" s="1" customFormat="1" ht="17.100000000000001" customHeight="1" x14ac:dyDescent="0.2">
      <c r="A155" s="52" t="s">
        <v>356</v>
      </c>
      <c r="B155" s="53" t="s">
        <v>357</v>
      </c>
      <c r="C155" s="54">
        <v>120000</v>
      </c>
      <c r="D155" s="54">
        <v>0</v>
      </c>
      <c r="E155" s="54">
        <v>-120000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5">
        <v>0</v>
      </c>
      <c r="L155" s="54">
        <v>0</v>
      </c>
      <c r="M155" s="54">
        <v>0</v>
      </c>
      <c r="N155" s="55">
        <v>0</v>
      </c>
    </row>
    <row r="156" spans="1:14" s="1" customFormat="1" ht="17.100000000000001" customHeight="1" x14ac:dyDescent="0.2">
      <c r="A156" s="52" t="s">
        <v>358</v>
      </c>
      <c r="B156" s="53" t="s">
        <v>359</v>
      </c>
      <c r="C156" s="54">
        <v>40000</v>
      </c>
      <c r="D156" s="54">
        <v>0</v>
      </c>
      <c r="E156" s="54">
        <v>-40000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5">
        <v>0</v>
      </c>
      <c r="L156" s="54">
        <v>0</v>
      </c>
      <c r="M156" s="54">
        <v>0</v>
      </c>
      <c r="N156" s="55">
        <v>0</v>
      </c>
    </row>
    <row r="157" spans="1:14" s="1" customFormat="1" ht="17.100000000000001" customHeight="1" x14ac:dyDescent="0.2">
      <c r="A157" s="52" t="s">
        <v>360</v>
      </c>
      <c r="B157" s="53" t="s">
        <v>361</v>
      </c>
      <c r="C157" s="54">
        <v>75000</v>
      </c>
      <c r="D157" s="54">
        <v>0</v>
      </c>
      <c r="E157" s="54">
        <v>-75000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5">
        <v>0</v>
      </c>
      <c r="L157" s="54">
        <v>0</v>
      </c>
      <c r="M157" s="54">
        <v>0</v>
      </c>
      <c r="N157" s="55">
        <v>0</v>
      </c>
    </row>
    <row r="158" spans="1:14" s="1" customFormat="1" ht="17.100000000000001" customHeight="1" x14ac:dyDescent="0.2">
      <c r="A158" s="52" t="s">
        <v>362</v>
      </c>
      <c r="B158" s="53" t="s">
        <v>363</v>
      </c>
      <c r="C158" s="54">
        <v>48000</v>
      </c>
      <c r="D158" s="54">
        <v>0</v>
      </c>
      <c r="E158" s="54">
        <v>-48000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5">
        <v>0</v>
      </c>
      <c r="L158" s="54">
        <v>0</v>
      </c>
      <c r="M158" s="54">
        <v>0</v>
      </c>
      <c r="N158" s="55">
        <v>0</v>
      </c>
    </row>
    <row r="159" spans="1:14" s="1" customFormat="1" ht="17.100000000000001" customHeight="1" x14ac:dyDescent="0.2">
      <c r="A159" s="52" t="s">
        <v>364</v>
      </c>
      <c r="B159" s="53" t="s">
        <v>365</v>
      </c>
      <c r="C159" s="54">
        <v>50000</v>
      </c>
      <c r="D159" s="54">
        <v>0</v>
      </c>
      <c r="E159" s="54">
        <v>-50000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5">
        <v>0</v>
      </c>
      <c r="L159" s="54">
        <v>0</v>
      </c>
      <c r="M159" s="54">
        <v>0</v>
      </c>
      <c r="N159" s="55">
        <v>0</v>
      </c>
    </row>
    <row r="160" spans="1:14" s="1" customFormat="1" ht="17.100000000000001" customHeight="1" x14ac:dyDescent="0.2">
      <c r="A160" s="52" t="s">
        <v>366</v>
      </c>
      <c r="B160" s="53" t="s">
        <v>367</v>
      </c>
      <c r="C160" s="54">
        <v>56000</v>
      </c>
      <c r="D160" s="54">
        <v>0</v>
      </c>
      <c r="E160" s="54">
        <v>-56000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5">
        <v>0</v>
      </c>
      <c r="L160" s="54">
        <v>0</v>
      </c>
      <c r="M160" s="54">
        <v>0</v>
      </c>
      <c r="N160" s="55">
        <v>0</v>
      </c>
    </row>
    <row r="161" spans="1:14" s="1" customFormat="1" ht="17.100000000000001" customHeight="1" x14ac:dyDescent="0.2">
      <c r="A161" s="52" t="s">
        <v>368</v>
      </c>
      <c r="B161" s="53" t="s">
        <v>369</v>
      </c>
      <c r="C161" s="54">
        <v>80000</v>
      </c>
      <c r="D161" s="54">
        <v>0</v>
      </c>
      <c r="E161" s="54">
        <v>-80000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5">
        <v>0</v>
      </c>
      <c r="L161" s="54">
        <v>0</v>
      </c>
      <c r="M161" s="54">
        <v>0</v>
      </c>
      <c r="N161" s="55">
        <v>0</v>
      </c>
    </row>
    <row r="162" spans="1:14" s="1" customFormat="1" ht="17.100000000000001" customHeight="1" x14ac:dyDescent="0.2">
      <c r="A162" s="52" t="s">
        <v>370</v>
      </c>
      <c r="B162" s="53" t="s">
        <v>371</v>
      </c>
      <c r="C162" s="54">
        <v>36000</v>
      </c>
      <c r="D162" s="54">
        <v>0</v>
      </c>
      <c r="E162" s="54">
        <v>-36000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5">
        <v>0</v>
      </c>
      <c r="L162" s="54">
        <v>0</v>
      </c>
      <c r="M162" s="54">
        <v>0</v>
      </c>
      <c r="N162" s="55">
        <v>0</v>
      </c>
    </row>
    <row r="163" spans="1:14" s="1" customFormat="1" ht="17.100000000000001" customHeight="1" x14ac:dyDescent="0.2">
      <c r="A163" s="52" t="s">
        <v>372</v>
      </c>
      <c r="B163" s="53" t="s">
        <v>373</v>
      </c>
      <c r="C163" s="54">
        <v>84000</v>
      </c>
      <c r="D163" s="54">
        <v>0</v>
      </c>
      <c r="E163" s="54">
        <v>-84000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5">
        <v>0</v>
      </c>
      <c r="L163" s="54">
        <v>0</v>
      </c>
      <c r="M163" s="54">
        <v>0</v>
      </c>
      <c r="N163" s="55">
        <v>0</v>
      </c>
    </row>
    <row r="164" spans="1:14" s="1" customFormat="1" ht="17.100000000000001" customHeight="1" x14ac:dyDescent="0.2">
      <c r="A164" s="52" t="s">
        <v>374</v>
      </c>
      <c r="B164" s="53" t="s">
        <v>375</v>
      </c>
      <c r="C164" s="54">
        <v>560000</v>
      </c>
      <c r="D164" s="54">
        <v>0</v>
      </c>
      <c r="E164" s="54">
        <v>-560000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5">
        <v>0</v>
      </c>
      <c r="L164" s="54">
        <v>0</v>
      </c>
      <c r="M164" s="54">
        <v>0</v>
      </c>
      <c r="N164" s="55">
        <v>0</v>
      </c>
    </row>
    <row r="165" spans="1:14" s="1" customFormat="1" ht="17.100000000000001" customHeight="1" x14ac:dyDescent="0.2">
      <c r="A165" s="52" t="s">
        <v>376</v>
      </c>
      <c r="B165" s="53" t="s">
        <v>377</v>
      </c>
      <c r="C165" s="54">
        <v>850000</v>
      </c>
      <c r="D165" s="54">
        <v>0</v>
      </c>
      <c r="E165" s="54">
        <v>-161840</v>
      </c>
      <c r="F165" s="54">
        <v>688160</v>
      </c>
      <c r="G165" s="54">
        <v>0</v>
      </c>
      <c r="H165" s="54">
        <v>688160</v>
      </c>
      <c r="I165" s="54">
        <v>0</v>
      </c>
      <c r="J165" s="54">
        <v>0</v>
      </c>
      <c r="K165" s="55">
        <v>0</v>
      </c>
      <c r="L165" s="54">
        <v>0</v>
      </c>
      <c r="M165" s="54">
        <v>0</v>
      </c>
      <c r="N165" s="55">
        <v>0</v>
      </c>
    </row>
    <row r="166" spans="1:14" s="1" customFormat="1" ht="17.100000000000001" customHeight="1" x14ac:dyDescent="0.2">
      <c r="A166" s="52" t="s">
        <v>378</v>
      </c>
      <c r="B166" s="53" t="s">
        <v>379</v>
      </c>
      <c r="C166" s="54">
        <v>600000</v>
      </c>
      <c r="D166" s="54">
        <v>0</v>
      </c>
      <c r="E166" s="54">
        <v>0</v>
      </c>
      <c r="F166" s="54">
        <v>600000</v>
      </c>
      <c r="G166" s="54">
        <v>0</v>
      </c>
      <c r="H166" s="54">
        <v>600000</v>
      </c>
      <c r="I166" s="54">
        <v>0</v>
      </c>
      <c r="J166" s="54">
        <v>0</v>
      </c>
      <c r="K166" s="55">
        <v>0</v>
      </c>
      <c r="L166" s="54">
        <v>0</v>
      </c>
      <c r="M166" s="54">
        <v>0</v>
      </c>
      <c r="N166" s="55">
        <v>0</v>
      </c>
    </row>
    <row r="167" spans="1:14" s="1" customFormat="1" ht="17.100000000000001" customHeight="1" x14ac:dyDescent="0.2">
      <c r="A167" s="52" t="s">
        <v>380</v>
      </c>
      <c r="B167" s="53" t="s">
        <v>381</v>
      </c>
      <c r="C167" s="54">
        <v>36000</v>
      </c>
      <c r="D167" s="54">
        <v>0</v>
      </c>
      <c r="E167" s="54">
        <v>-36000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5">
        <v>0</v>
      </c>
      <c r="L167" s="54">
        <v>0</v>
      </c>
      <c r="M167" s="54">
        <v>0</v>
      </c>
      <c r="N167" s="55">
        <v>0</v>
      </c>
    </row>
    <row r="168" spans="1:14" s="1" customFormat="1" ht="17.100000000000001" customHeight="1" x14ac:dyDescent="0.2">
      <c r="A168" s="52" t="s">
        <v>382</v>
      </c>
      <c r="B168" s="53" t="s">
        <v>383</v>
      </c>
      <c r="C168" s="54">
        <v>0</v>
      </c>
      <c r="D168" s="54">
        <v>0</v>
      </c>
      <c r="E168" s="54">
        <v>500000</v>
      </c>
      <c r="F168" s="54">
        <v>500000</v>
      </c>
      <c r="G168" s="54">
        <v>0</v>
      </c>
      <c r="H168" s="54">
        <v>500000</v>
      </c>
      <c r="I168" s="54">
        <v>0</v>
      </c>
      <c r="J168" s="54">
        <v>20822</v>
      </c>
      <c r="K168" s="55">
        <v>4.1644E-2</v>
      </c>
      <c r="L168" s="54">
        <v>20822</v>
      </c>
      <c r="M168" s="54">
        <v>20822</v>
      </c>
      <c r="N168" s="55">
        <v>4.1644E-2</v>
      </c>
    </row>
    <row r="169" spans="1:14" s="1" customFormat="1" ht="17.100000000000001" customHeight="1" x14ac:dyDescent="0.2">
      <c r="A169" s="52" t="s">
        <v>384</v>
      </c>
      <c r="B169" s="53" t="s">
        <v>385</v>
      </c>
      <c r="C169" s="54">
        <v>4000000</v>
      </c>
      <c r="D169" s="54">
        <v>0</v>
      </c>
      <c r="E169" s="54">
        <v>2815200</v>
      </c>
      <c r="F169" s="54">
        <v>6815200</v>
      </c>
      <c r="G169" s="54">
        <v>0</v>
      </c>
      <c r="H169" s="54">
        <v>6815200</v>
      </c>
      <c r="I169" s="54">
        <v>0</v>
      </c>
      <c r="J169" s="54">
        <v>5837598</v>
      </c>
      <c r="K169" s="55">
        <v>0.85655564033337295</v>
      </c>
      <c r="L169" s="54">
        <v>2837598</v>
      </c>
      <c r="M169" s="54">
        <v>5837598</v>
      </c>
      <c r="N169" s="55">
        <v>0.85655564033337295</v>
      </c>
    </row>
    <row r="170" spans="1:14" s="1" customFormat="1" ht="17.100000000000001" customHeight="1" x14ac:dyDescent="0.2">
      <c r="A170" s="52" t="s">
        <v>386</v>
      </c>
      <c r="B170" s="53" t="s">
        <v>387</v>
      </c>
      <c r="C170" s="54">
        <v>2000000</v>
      </c>
      <c r="D170" s="54">
        <v>0</v>
      </c>
      <c r="E170" s="54">
        <v>0</v>
      </c>
      <c r="F170" s="54">
        <v>2000000</v>
      </c>
      <c r="G170" s="54">
        <v>0</v>
      </c>
      <c r="H170" s="54">
        <v>2000000</v>
      </c>
      <c r="I170" s="54">
        <v>0</v>
      </c>
      <c r="J170" s="54">
        <v>580000</v>
      </c>
      <c r="K170" s="55">
        <v>0.28999999999999998</v>
      </c>
      <c r="L170" s="54">
        <v>0</v>
      </c>
      <c r="M170" s="54">
        <v>580000</v>
      </c>
      <c r="N170" s="55">
        <v>0.28999999999999998</v>
      </c>
    </row>
    <row r="171" spans="1:14" s="1" customFormat="1" ht="17.100000000000001" customHeight="1" x14ac:dyDescent="0.2">
      <c r="A171" s="52" t="s">
        <v>388</v>
      </c>
      <c r="B171" s="53" t="s">
        <v>389</v>
      </c>
      <c r="C171" s="54">
        <v>2000000</v>
      </c>
      <c r="D171" s="54">
        <v>0</v>
      </c>
      <c r="E171" s="54">
        <v>0</v>
      </c>
      <c r="F171" s="54">
        <v>2000000</v>
      </c>
      <c r="G171" s="54">
        <v>0</v>
      </c>
      <c r="H171" s="54">
        <v>2000000</v>
      </c>
      <c r="I171" s="54">
        <v>0</v>
      </c>
      <c r="J171" s="54">
        <v>580000</v>
      </c>
      <c r="K171" s="55">
        <v>0.28999999999999998</v>
      </c>
      <c r="L171" s="54">
        <v>0</v>
      </c>
      <c r="M171" s="54">
        <v>580000</v>
      </c>
      <c r="N171" s="55">
        <v>0.28999999999999998</v>
      </c>
    </row>
    <row r="172" spans="1:14" s="1" customFormat="1" ht="17.100000000000001" customHeight="1" x14ac:dyDescent="0.2">
      <c r="A172" s="52" t="s">
        <v>390</v>
      </c>
      <c r="B172" s="53" t="s">
        <v>391</v>
      </c>
      <c r="C172" s="54">
        <v>8700000</v>
      </c>
      <c r="D172" s="54">
        <v>0</v>
      </c>
      <c r="E172" s="54">
        <v>-3150000</v>
      </c>
      <c r="F172" s="54">
        <v>5550000</v>
      </c>
      <c r="G172" s="54">
        <v>0</v>
      </c>
      <c r="H172" s="54">
        <v>5550000</v>
      </c>
      <c r="I172" s="54">
        <v>0</v>
      </c>
      <c r="J172" s="54">
        <v>5251200</v>
      </c>
      <c r="K172" s="55">
        <v>0.94616216216216198</v>
      </c>
      <c r="L172" s="54">
        <v>0</v>
      </c>
      <c r="M172" s="54">
        <v>1000000</v>
      </c>
      <c r="N172" s="55">
        <v>0.18018018018018001</v>
      </c>
    </row>
    <row r="173" spans="1:14" s="1" customFormat="1" ht="17.100000000000001" customHeight="1" x14ac:dyDescent="0.2">
      <c r="A173" s="52" t="s">
        <v>392</v>
      </c>
      <c r="B173" s="53" t="s">
        <v>393</v>
      </c>
      <c r="C173" s="54">
        <v>3150000</v>
      </c>
      <c r="D173" s="54">
        <v>0</v>
      </c>
      <c r="E173" s="54">
        <v>-3150000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5">
        <v>0</v>
      </c>
      <c r="L173" s="54">
        <v>0</v>
      </c>
      <c r="M173" s="54">
        <v>0</v>
      </c>
      <c r="N173" s="55">
        <v>0</v>
      </c>
    </row>
    <row r="174" spans="1:14" s="1" customFormat="1" ht="17.100000000000001" customHeight="1" x14ac:dyDescent="0.2">
      <c r="A174" s="52" t="s">
        <v>394</v>
      </c>
      <c r="B174" s="53" t="s">
        <v>395</v>
      </c>
      <c r="C174" s="54">
        <v>4550000</v>
      </c>
      <c r="D174" s="54">
        <v>0</v>
      </c>
      <c r="E174" s="54">
        <v>0</v>
      </c>
      <c r="F174" s="54">
        <v>4550000</v>
      </c>
      <c r="G174" s="54">
        <v>0</v>
      </c>
      <c r="H174" s="54">
        <v>4550000</v>
      </c>
      <c r="I174" s="54">
        <v>0</v>
      </c>
      <c r="J174" s="54">
        <v>4251200</v>
      </c>
      <c r="K174" s="55">
        <v>0.93432967032966996</v>
      </c>
      <c r="L174" s="54">
        <v>0</v>
      </c>
      <c r="M174" s="54">
        <v>0</v>
      </c>
      <c r="N174" s="55">
        <v>0</v>
      </c>
    </row>
    <row r="175" spans="1:14" s="1" customFormat="1" ht="17.100000000000001" customHeight="1" x14ac:dyDescent="0.2">
      <c r="A175" s="52" t="s">
        <v>396</v>
      </c>
      <c r="B175" s="53" t="s">
        <v>397</v>
      </c>
      <c r="C175" s="54">
        <v>1000000</v>
      </c>
      <c r="D175" s="54">
        <v>0</v>
      </c>
      <c r="E175" s="54">
        <v>0</v>
      </c>
      <c r="F175" s="54">
        <v>1000000</v>
      </c>
      <c r="G175" s="54">
        <v>0</v>
      </c>
      <c r="H175" s="54">
        <v>1000000</v>
      </c>
      <c r="I175" s="54">
        <v>0</v>
      </c>
      <c r="J175" s="54">
        <v>1000000</v>
      </c>
      <c r="K175" s="55">
        <v>1</v>
      </c>
      <c r="L175" s="54">
        <v>0</v>
      </c>
      <c r="M175" s="54">
        <v>1000000</v>
      </c>
      <c r="N175" s="55">
        <v>1</v>
      </c>
    </row>
    <row r="176" spans="1:14" s="1" customFormat="1" ht="25.5" customHeight="1" x14ac:dyDescent="0.2">
      <c r="A176" s="52" t="s">
        <v>398</v>
      </c>
      <c r="B176" s="53" t="s">
        <v>399</v>
      </c>
      <c r="C176" s="54">
        <v>20025000</v>
      </c>
      <c r="D176" s="54">
        <v>0</v>
      </c>
      <c r="E176" s="54">
        <v>275000</v>
      </c>
      <c r="F176" s="54">
        <v>20300000</v>
      </c>
      <c r="G176" s="54">
        <v>0</v>
      </c>
      <c r="H176" s="54">
        <v>20300000</v>
      </c>
      <c r="I176" s="54">
        <v>693000</v>
      </c>
      <c r="J176" s="54">
        <v>12335886</v>
      </c>
      <c r="K176" s="55">
        <v>0.60767911330049296</v>
      </c>
      <c r="L176" s="54">
        <v>3933634</v>
      </c>
      <c r="M176" s="54">
        <v>11642874</v>
      </c>
      <c r="N176" s="55">
        <v>0.57354059113300504</v>
      </c>
    </row>
    <row r="177" spans="1:14" s="1" customFormat="1" ht="17.100000000000001" customHeight="1" x14ac:dyDescent="0.2">
      <c r="A177" s="52" t="s">
        <v>400</v>
      </c>
      <c r="B177" s="53" t="s">
        <v>401</v>
      </c>
      <c r="C177" s="54">
        <v>720000</v>
      </c>
      <c r="D177" s="54">
        <v>0</v>
      </c>
      <c r="E177" s="54">
        <v>-720000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5">
        <v>0</v>
      </c>
      <c r="L177" s="54">
        <v>0</v>
      </c>
      <c r="M177" s="54">
        <v>0</v>
      </c>
      <c r="N177" s="55">
        <v>0</v>
      </c>
    </row>
    <row r="178" spans="1:14" s="1" customFormat="1" ht="17.100000000000001" customHeight="1" x14ac:dyDescent="0.2">
      <c r="A178" s="52" t="s">
        <v>402</v>
      </c>
      <c r="B178" s="53" t="s">
        <v>403</v>
      </c>
      <c r="C178" s="54">
        <v>900000</v>
      </c>
      <c r="D178" s="54">
        <v>0</v>
      </c>
      <c r="E178" s="54">
        <v>-900000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5">
        <v>0</v>
      </c>
      <c r="L178" s="54">
        <v>0</v>
      </c>
      <c r="M178" s="54">
        <v>0</v>
      </c>
      <c r="N178" s="55">
        <v>0</v>
      </c>
    </row>
    <row r="179" spans="1:14" s="1" customFormat="1" ht="17.100000000000001" customHeight="1" x14ac:dyDescent="0.2">
      <c r="A179" s="52" t="s">
        <v>404</v>
      </c>
      <c r="B179" s="53" t="s">
        <v>405</v>
      </c>
      <c r="C179" s="54">
        <v>240000</v>
      </c>
      <c r="D179" s="54">
        <v>0</v>
      </c>
      <c r="E179" s="54">
        <v>-240000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5">
        <v>0</v>
      </c>
      <c r="L179" s="54">
        <v>0</v>
      </c>
      <c r="M179" s="54">
        <v>0</v>
      </c>
      <c r="N179" s="55">
        <v>0</v>
      </c>
    </row>
    <row r="180" spans="1:14" s="1" customFormat="1" ht="17.100000000000001" customHeight="1" x14ac:dyDescent="0.2">
      <c r="A180" s="52" t="s">
        <v>406</v>
      </c>
      <c r="B180" s="53" t="s">
        <v>407</v>
      </c>
      <c r="C180" s="54">
        <v>165000</v>
      </c>
      <c r="D180" s="54">
        <v>0</v>
      </c>
      <c r="E180" s="54">
        <v>-165000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5">
        <v>0</v>
      </c>
      <c r="L180" s="54">
        <v>0</v>
      </c>
      <c r="M180" s="54">
        <v>0</v>
      </c>
      <c r="N180" s="55">
        <v>0</v>
      </c>
    </row>
    <row r="181" spans="1:14" s="1" customFormat="1" ht="17.100000000000001" customHeight="1" x14ac:dyDescent="0.2">
      <c r="A181" s="52" t="s">
        <v>408</v>
      </c>
      <c r="B181" s="53" t="s">
        <v>409</v>
      </c>
      <c r="C181" s="54">
        <v>6000000</v>
      </c>
      <c r="D181" s="54">
        <v>0</v>
      </c>
      <c r="E181" s="54">
        <v>0</v>
      </c>
      <c r="F181" s="54">
        <v>6000000</v>
      </c>
      <c r="G181" s="54">
        <v>0</v>
      </c>
      <c r="H181" s="54">
        <v>6000000</v>
      </c>
      <c r="I181" s="54">
        <v>0</v>
      </c>
      <c r="J181" s="54">
        <v>1802900</v>
      </c>
      <c r="K181" s="55">
        <v>0.30048333333333299</v>
      </c>
      <c r="L181" s="54">
        <v>419900</v>
      </c>
      <c r="M181" s="54">
        <v>1802900</v>
      </c>
      <c r="N181" s="55">
        <v>0.30048333333333299</v>
      </c>
    </row>
    <row r="182" spans="1:14" s="1" customFormat="1" ht="17.100000000000001" customHeight="1" x14ac:dyDescent="0.2">
      <c r="A182" s="52" t="s">
        <v>410</v>
      </c>
      <c r="B182" s="53" t="s">
        <v>411</v>
      </c>
      <c r="C182" s="54">
        <v>6000000</v>
      </c>
      <c r="D182" s="54">
        <v>0</v>
      </c>
      <c r="E182" s="54">
        <v>2300000</v>
      </c>
      <c r="F182" s="54">
        <v>8300000</v>
      </c>
      <c r="G182" s="54">
        <v>0</v>
      </c>
      <c r="H182" s="54">
        <v>8300000</v>
      </c>
      <c r="I182" s="54">
        <v>0</v>
      </c>
      <c r="J182" s="54">
        <v>6027486</v>
      </c>
      <c r="K182" s="55">
        <v>0.72620313253012103</v>
      </c>
      <c r="L182" s="54">
        <v>1829134</v>
      </c>
      <c r="M182" s="54">
        <v>6027474</v>
      </c>
      <c r="N182" s="55">
        <v>0.72620168674698804</v>
      </c>
    </row>
    <row r="183" spans="1:14" s="1" customFormat="1" ht="25.5" customHeight="1" x14ac:dyDescent="0.2">
      <c r="A183" s="52" t="s">
        <v>412</v>
      </c>
      <c r="B183" s="53" t="s">
        <v>413</v>
      </c>
      <c r="C183" s="54">
        <v>6000000</v>
      </c>
      <c r="D183" s="54">
        <v>0</v>
      </c>
      <c r="E183" s="54">
        <v>0</v>
      </c>
      <c r="F183" s="54">
        <v>6000000</v>
      </c>
      <c r="G183" s="54">
        <v>0</v>
      </c>
      <c r="H183" s="54">
        <v>6000000</v>
      </c>
      <c r="I183" s="54">
        <v>693000</v>
      </c>
      <c r="J183" s="54">
        <v>4505500</v>
      </c>
      <c r="K183" s="55">
        <v>0.75091666666666701</v>
      </c>
      <c r="L183" s="54">
        <v>1684600</v>
      </c>
      <c r="M183" s="54">
        <v>3812500</v>
      </c>
      <c r="N183" s="55">
        <v>0.63541666666666696</v>
      </c>
    </row>
    <row r="184" spans="1:14" s="1" customFormat="1" ht="17.100000000000001" customHeight="1" x14ac:dyDescent="0.2">
      <c r="A184" s="52" t="s">
        <v>414</v>
      </c>
      <c r="B184" s="53" t="s">
        <v>415</v>
      </c>
      <c r="C184" s="54">
        <v>1685000</v>
      </c>
      <c r="D184" s="54">
        <v>0</v>
      </c>
      <c r="E184" s="54">
        <v>154000</v>
      </c>
      <c r="F184" s="54">
        <v>1839000</v>
      </c>
      <c r="G184" s="54">
        <v>0</v>
      </c>
      <c r="H184" s="54">
        <v>1839000</v>
      </c>
      <c r="I184" s="54">
        <v>0</v>
      </c>
      <c r="J184" s="54">
        <v>1839000</v>
      </c>
      <c r="K184" s="55">
        <v>1</v>
      </c>
      <c r="L184" s="54">
        <v>0</v>
      </c>
      <c r="M184" s="54">
        <v>1839000</v>
      </c>
      <c r="N184" s="55">
        <v>1</v>
      </c>
    </row>
    <row r="185" spans="1:14" s="1" customFormat="1" ht="17.100000000000001" customHeight="1" x14ac:dyDescent="0.2">
      <c r="A185" s="52" t="s">
        <v>416</v>
      </c>
      <c r="B185" s="53" t="s">
        <v>417</v>
      </c>
      <c r="C185" s="54">
        <v>1050000</v>
      </c>
      <c r="D185" s="54">
        <v>0</v>
      </c>
      <c r="E185" s="54">
        <v>514000</v>
      </c>
      <c r="F185" s="54">
        <v>1564000</v>
      </c>
      <c r="G185" s="54">
        <v>0</v>
      </c>
      <c r="H185" s="54">
        <v>1564000</v>
      </c>
      <c r="I185" s="54">
        <v>0</v>
      </c>
      <c r="J185" s="54">
        <v>1564000</v>
      </c>
      <c r="K185" s="55">
        <v>1</v>
      </c>
      <c r="L185" s="54">
        <v>0</v>
      </c>
      <c r="M185" s="54">
        <v>1564000</v>
      </c>
      <c r="N185" s="55">
        <v>1</v>
      </c>
    </row>
    <row r="186" spans="1:14" s="1" customFormat="1" ht="17.100000000000001" customHeight="1" x14ac:dyDescent="0.2">
      <c r="A186" s="52" t="s">
        <v>418</v>
      </c>
      <c r="B186" s="53" t="s">
        <v>419</v>
      </c>
      <c r="C186" s="54">
        <v>275000</v>
      </c>
      <c r="D186" s="54">
        <v>0</v>
      </c>
      <c r="E186" s="54">
        <v>0</v>
      </c>
      <c r="F186" s="54">
        <v>275000</v>
      </c>
      <c r="G186" s="54">
        <v>0</v>
      </c>
      <c r="H186" s="54">
        <v>275000</v>
      </c>
      <c r="I186" s="54">
        <v>0</v>
      </c>
      <c r="J186" s="54">
        <v>275000</v>
      </c>
      <c r="K186" s="55">
        <v>1</v>
      </c>
      <c r="L186" s="54">
        <v>0</v>
      </c>
      <c r="M186" s="54">
        <v>275000</v>
      </c>
      <c r="N186" s="55">
        <v>1</v>
      </c>
    </row>
    <row r="187" spans="1:14" s="1" customFormat="1" ht="17.100000000000001" customHeight="1" x14ac:dyDescent="0.2">
      <c r="A187" s="52" t="s">
        <v>420</v>
      </c>
      <c r="B187" s="53" t="s">
        <v>421</v>
      </c>
      <c r="C187" s="54">
        <v>360000</v>
      </c>
      <c r="D187" s="54">
        <v>0</v>
      </c>
      <c r="E187" s="54">
        <v>-360000</v>
      </c>
      <c r="F187" s="54">
        <v>0</v>
      </c>
      <c r="G187" s="54">
        <v>0</v>
      </c>
      <c r="H187" s="54">
        <v>0</v>
      </c>
      <c r="I187" s="54">
        <v>0</v>
      </c>
      <c r="J187" s="54">
        <v>0</v>
      </c>
      <c r="K187" s="55">
        <v>0</v>
      </c>
      <c r="L187" s="54">
        <v>0</v>
      </c>
      <c r="M187" s="54">
        <v>0</v>
      </c>
      <c r="N187" s="55">
        <v>0</v>
      </c>
    </row>
    <row r="188" spans="1:14" s="1" customFormat="1" ht="25.5" customHeight="1" x14ac:dyDescent="0.2">
      <c r="A188" s="52" t="s">
        <v>422</v>
      </c>
      <c r="B188" s="53" t="s">
        <v>423</v>
      </c>
      <c r="C188" s="54">
        <v>645000</v>
      </c>
      <c r="D188" s="54">
        <v>0</v>
      </c>
      <c r="E188" s="54">
        <v>-645000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5">
        <v>0</v>
      </c>
      <c r="L188" s="54">
        <v>0</v>
      </c>
      <c r="M188" s="54">
        <v>0</v>
      </c>
      <c r="N188" s="55">
        <v>0</v>
      </c>
    </row>
    <row r="189" spans="1:14" s="1" customFormat="1" ht="25.5" customHeight="1" x14ac:dyDescent="0.2">
      <c r="A189" s="52" t="s">
        <v>424</v>
      </c>
      <c r="B189" s="53" t="s">
        <v>425</v>
      </c>
      <c r="C189" s="54">
        <v>45000</v>
      </c>
      <c r="D189" s="54">
        <v>0</v>
      </c>
      <c r="E189" s="54">
        <v>-45000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5">
        <v>0</v>
      </c>
      <c r="L189" s="54">
        <v>0</v>
      </c>
      <c r="M189" s="54">
        <v>0</v>
      </c>
      <c r="N189" s="55">
        <v>0</v>
      </c>
    </row>
    <row r="190" spans="1:14" s="1" customFormat="1" ht="17.100000000000001" customHeight="1" x14ac:dyDescent="0.2">
      <c r="A190" s="52" t="s">
        <v>426</v>
      </c>
      <c r="B190" s="53" t="s">
        <v>427</v>
      </c>
      <c r="C190" s="54">
        <v>100000</v>
      </c>
      <c r="D190" s="54">
        <v>0</v>
      </c>
      <c r="E190" s="54">
        <v>-100000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5">
        <v>0</v>
      </c>
      <c r="L190" s="54">
        <v>0</v>
      </c>
      <c r="M190" s="54">
        <v>0</v>
      </c>
      <c r="N190" s="55">
        <v>0</v>
      </c>
    </row>
    <row r="191" spans="1:14" s="1" customFormat="1" ht="17.100000000000001" customHeight="1" x14ac:dyDescent="0.2">
      <c r="A191" s="52" t="s">
        <v>428</v>
      </c>
      <c r="B191" s="53" t="s">
        <v>429</v>
      </c>
      <c r="C191" s="54">
        <v>500000</v>
      </c>
      <c r="D191" s="54">
        <v>0</v>
      </c>
      <c r="E191" s="54">
        <v>-500000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5">
        <v>0</v>
      </c>
      <c r="L191" s="54">
        <v>0</v>
      </c>
      <c r="M191" s="54">
        <v>0</v>
      </c>
      <c r="N191" s="55">
        <v>0</v>
      </c>
    </row>
    <row r="192" spans="1:14" s="1" customFormat="1" ht="17.100000000000001" customHeight="1" x14ac:dyDescent="0.2">
      <c r="A192" s="52" t="s">
        <v>430</v>
      </c>
      <c r="B192" s="53" t="s">
        <v>431</v>
      </c>
      <c r="C192" s="54">
        <v>8173441000</v>
      </c>
      <c r="D192" s="54">
        <v>0</v>
      </c>
      <c r="E192" s="54">
        <v>-67262325</v>
      </c>
      <c r="F192" s="54">
        <v>8106178675</v>
      </c>
      <c r="G192" s="54">
        <v>0</v>
      </c>
      <c r="H192" s="54">
        <v>8106178675</v>
      </c>
      <c r="I192" s="54">
        <v>57338119</v>
      </c>
      <c r="J192" s="54">
        <v>7154312613</v>
      </c>
      <c r="K192" s="55">
        <v>0.88257524289026401</v>
      </c>
      <c r="L192" s="54">
        <v>379647583</v>
      </c>
      <c r="M192" s="54">
        <v>4902569348</v>
      </c>
      <c r="N192" s="55">
        <v>0.60479413846623598</v>
      </c>
    </row>
    <row r="193" spans="1:14" s="1" customFormat="1" ht="17.100000000000001" customHeight="1" x14ac:dyDescent="0.2">
      <c r="A193" s="52" t="s">
        <v>432</v>
      </c>
      <c r="B193" s="53" t="s">
        <v>433</v>
      </c>
      <c r="C193" s="54">
        <v>6100000</v>
      </c>
      <c r="D193" s="54">
        <v>0</v>
      </c>
      <c r="E193" s="54">
        <v>2700000</v>
      </c>
      <c r="F193" s="54">
        <v>8800000</v>
      </c>
      <c r="G193" s="54">
        <v>0</v>
      </c>
      <c r="H193" s="54">
        <v>8800000</v>
      </c>
      <c r="I193" s="54">
        <v>0</v>
      </c>
      <c r="J193" s="54">
        <v>7865842</v>
      </c>
      <c r="K193" s="55">
        <v>0.89384568181818203</v>
      </c>
      <c r="L193" s="54">
        <v>2376750</v>
      </c>
      <c r="M193" s="54">
        <v>7865842</v>
      </c>
      <c r="N193" s="55">
        <v>0.89384568181818203</v>
      </c>
    </row>
    <row r="194" spans="1:14" s="1" customFormat="1" ht="17.100000000000001" customHeight="1" x14ac:dyDescent="0.2">
      <c r="A194" s="52" t="s">
        <v>434</v>
      </c>
      <c r="B194" s="53" t="s">
        <v>435</v>
      </c>
      <c r="C194" s="54">
        <v>6100000</v>
      </c>
      <c r="D194" s="54">
        <v>0</v>
      </c>
      <c r="E194" s="54">
        <v>2700000</v>
      </c>
      <c r="F194" s="54">
        <v>8800000</v>
      </c>
      <c r="G194" s="54">
        <v>0</v>
      </c>
      <c r="H194" s="54">
        <v>8800000</v>
      </c>
      <c r="I194" s="54">
        <v>0</v>
      </c>
      <c r="J194" s="54">
        <v>7865842</v>
      </c>
      <c r="K194" s="55">
        <v>0.89384568181818203</v>
      </c>
      <c r="L194" s="54">
        <v>2376750</v>
      </c>
      <c r="M194" s="54">
        <v>7865842</v>
      </c>
      <c r="N194" s="55">
        <v>0.89384568181818203</v>
      </c>
    </row>
    <row r="195" spans="1:14" s="1" customFormat="1" ht="17.100000000000001" customHeight="1" x14ac:dyDescent="0.2">
      <c r="A195" s="52" t="s">
        <v>436</v>
      </c>
      <c r="B195" s="53" t="s">
        <v>437</v>
      </c>
      <c r="C195" s="54">
        <v>5100000</v>
      </c>
      <c r="D195" s="54">
        <v>0</v>
      </c>
      <c r="E195" s="54">
        <v>0</v>
      </c>
      <c r="F195" s="54">
        <v>5100000</v>
      </c>
      <c r="G195" s="54">
        <v>0</v>
      </c>
      <c r="H195" s="54">
        <v>5100000</v>
      </c>
      <c r="I195" s="54">
        <v>0</v>
      </c>
      <c r="J195" s="54">
        <v>4604842</v>
      </c>
      <c r="K195" s="55">
        <v>0.90291019607843104</v>
      </c>
      <c r="L195" s="54">
        <v>115750</v>
      </c>
      <c r="M195" s="54">
        <v>4604842</v>
      </c>
      <c r="N195" s="55">
        <v>0.90291019607843104</v>
      </c>
    </row>
    <row r="196" spans="1:14" s="1" customFormat="1" ht="17.100000000000001" customHeight="1" x14ac:dyDescent="0.2">
      <c r="A196" s="52" t="s">
        <v>438</v>
      </c>
      <c r="B196" s="53" t="s">
        <v>439</v>
      </c>
      <c r="C196" s="54">
        <v>2000000</v>
      </c>
      <c r="D196" s="54">
        <v>0</v>
      </c>
      <c r="E196" s="54">
        <v>0</v>
      </c>
      <c r="F196" s="54">
        <v>2000000</v>
      </c>
      <c r="G196" s="54">
        <v>0</v>
      </c>
      <c r="H196" s="54">
        <v>2000000</v>
      </c>
      <c r="I196" s="54">
        <v>0</v>
      </c>
      <c r="J196" s="54">
        <v>1504842</v>
      </c>
      <c r="K196" s="55">
        <v>0.75242100000000001</v>
      </c>
      <c r="L196" s="54">
        <v>0</v>
      </c>
      <c r="M196" s="54">
        <v>1504842</v>
      </c>
      <c r="N196" s="55">
        <v>0.75242100000000001</v>
      </c>
    </row>
    <row r="197" spans="1:14" s="1" customFormat="1" ht="17.100000000000001" customHeight="1" x14ac:dyDescent="0.2">
      <c r="A197" s="52" t="s">
        <v>440</v>
      </c>
      <c r="B197" s="53" t="s">
        <v>441</v>
      </c>
      <c r="C197" s="54">
        <v>1100000</v>
      </c>
      <c r="D197" s="54">
        <v>0</v>
      </c>
      <c r="E197" s="54">
        <v>0</v>
      </c>
      <c r="F197" s="54">
        <v>1100000</v>
      </c>
      <c r="G197" s="54">
        <v>0</v>
      </c>
      <c r="H197" s="54">
        <v>1100000</v>
      </c>
      <c r="I197" s="54">
        <v>0</v>
      </c>
      <c r="J197" s="54">
        <v>1100000</v>
      </c>
      <c r="K197" s="55">
        <v>1</v>
      </c>
      <c r="L197" s="54">
        <v>0</v>
      </c>
      <c r="M197" s="54">
        <v>1100000</v>
      </c>
      <c r="N197" s="55">
        <v>1</v>
      </c>
    </row>
    <row r="198" spans="1:14" s="1" customFormat="1" ht="17.100000000000001" customHeight="1" x14ac:dyDescent="0.2">
      <c r="A198" s="52" t="s">
        <v>442</v>
      </c>
      <c r="B198" s="53" t="s">
        <v>443</v>
      </c>
      <c r="C198" s="54">
        <v>2000000</v>
      </c>
      <c r="D198" s="54">
        <v>0</v>
      </c>
      <c r="E198" s="54">
        <v>0</v>
      </c>
      <c r="F198" s="54">
        <v>2000000</v>
      </c>
      <c r="G198" s="54">
        <v>0</v>
      </c>
      <c r="H198" s="54">
        <v>2000000</v>
      </c>
      <c r="I198" s="54">
        <v>0</v>
      </c>
      <c r="J198" s="54">
        <v>2000000</v>
      </c>
      <c r="K198" s="55">
        <v>1</v>
      </c>
      <c r="L198" s="54">
        <v>115750</v>
      </c>
      <c r="M198" s="54">
        <v>2000000</v>
      </c>
      <c r="N198" s="55">
        <v>1</v>
      </c>
    </row>
    <row r="199" spans="1:14" s="1" customFormat="1" ht="17.100000000000001" customHeight="1" x14ac:dyDescent="0.2">
      <c r="A199" s="52" t="s">
        <v>444</v>
      </c>
      <c r="B199" s="53" t="s">
        <v>445</v>
      </c>
      <c r="C199" s="54">
        <v>1000000</v>
      </c>
      <c r="D199" s="54">
        <v>0</v>
      </c>
      <c r="E199" s="54">
        <v>2700000</v>
      </c>
      <c r="F199" s="54">
        <v>3700000</v>
      </c>
      <c r="G199" s="54">
        <v>0</v>
      </c>
      <c r="H199" s="54">
        <v>3700000</v>
      </c>
      <c r="I199" s="54">
        <v>0</v>
      </c>
      <c r="J199" s="54">
        <v>3261000</v>
      </c>
      <c r="K199" s="55">
        <v>0.88135135135135101</v>
      </c>
      <c r="L199" s="54">
        <v>2261000</v>
      </c>
      <c r="M199" s="54">
        <v>3261000</v>
      </c>
      <c r="N199" s="55">
        <v>0.88135135135135101</v>
      </c>
    </row>
    <row r="200" spans="1:14" s="1" customFormat="1" ht="17.100000000000001" customHeight="1" x14ac:dyDescent="0.2">
      <c r="A200" s="52" t="s">
        <v>446</v>
      </c>
      <c r="B200" s="53" t="s">
        <v>447</v>
      </c>
      <c r="C200" s="54">
        <v>1000000</v>
      </c>
      <c r="D200" s="54">
        <v>0</v>
      </c>
      <c r="E200" s="54">
        <v>0</v>
      </c>
      <c r="F200" s="54">
        <v>1000000</v>
      </c>
      <c r="G200" s="54">
        <v>0</v>
      </c>
      <c r="H200" s="54">
        <v>1000000</v>
      </c>
      <c r="I200" s="54">
        <v>0</v>
      </c>
      <c r="J200" s="54">
        <v>1000000</v>
      </c>
      <c r="K200" s="55">
        <v>1</v>
      </c>
      <c r="L200" s="54">
        <v>0</v>
      </c>
      <c r="M200" s="54">
        <v>1000000</v>
      </c>
      <c r="N200" s="55">
        <v>1</v>
      </c>
    </row>
    <row r="201" spans="1:14" s="1" customFormat="1" ht="25.5" customHeight="1" x14ac:dyDescent="0.2">
      <c r="A201" s="52" t="s">
        <v>448</v>
      </c>
      <c r="B201" s="53" t="s">
        <v>449</v>
      </c>
      <c r="C201" s="54">
        <v>0</v>
      </c>
      <c r="D201" s="54">
        <v>0</v>
      </c>
      <c r="E201" s="54">
        <v>2700000</v>
      </c>
      <c r="F201" s="54">
        <v>2700000</v>
      </c>
      <c r="G201" s="54">
        <v>0</v>
      </c>
      <c r="H201" s="54">
        <v>2700000</v>
      </c>
      <c r="I201" s="54">
        <v>0</v>
      </c>
      <c r="J201" s="54">
        <v>2261000</v>
      </c>
      <c r="K201" s="55">
        <v>0.83740740740740705</v>
      </c>
      <c r="L201" s="54">
        <v>2261000</v>
      </c>
      <c r="M201" s="54">
        <v>2261000</v>
      </c>
      <c r="N201" s="55">
        <v>0.83740740740740705</v>
      </c>
    </row>
    <row r="202" spans="1:14" s="1" customFormat="1" ht="42.6" customHeight="1" x14ac:dyDescent="0.2">
      <c r="A202" s="52" t="s">
        <v>450</v>
      </c>
      <c r="B202" s="53" t="s">
        <v>451</v>
      </c>
      <c r="C202" s="54">
        <v>153800000</v>
      </c>
      <c r="D202" s="54">
        <v>970000</v>
      </c>
      <c r="E202" s="54">
        <v>-129030000</v>
      </c>
      <c r="F202" s="54">
        <v>24770000</v>
      </c>
      <c r="G202" s="54">
        <v>0</v>
      </c>
      <c r="H202" s="54">
        <v>24770000</v>
      </c>
      <c r="I202" s="54">
        <v>970000</v>
      </c>
      <c r="J202" s="54">
        <v>17508400</v>
      </c>
      <c r="K202" s="55">
        <v>0.70683891804602295</v>
      </c>
      <c r="L202" s="54">
        <v>0</v>
      </c>
      <c r="M202" s="54">
        <v>500000</v>
      </c>
      <c r="N202" s="55">
        <v>2.0185708518369001E-2</v>
      </c>
    </row>
    <row r="203" spans="1:14" s="1" customFormat="1" ht="17.100000000000001" customHeight="1" x14ac:dyDescent="0.2">
      <c r="A203" s="52" t="s">
        <v>452</v>
      </c>
      <c r="B203" s="53" t="s">
        <v>453</v>
      </c>
      <c r="C203" s="54">
        <v>3800000</v>
      </c>
      <c r="D203" s="54">
        <v>0</v>
      </c>
      <c r="E203" s="54">
        <v>0</v>
      </c>
      <c r="F203" s="54">
        <v>3800000</v>
      </c>
      <c r="G203" s="54">
        <v>0</v>
      </c>
      <c r="H203" s="54">
        <v>3800000</v>
      </c>
      <c r="I203" s="54">
        <v>0</v>
      </c>
      <c r="J203" s="54">
        <v>500000</v>
      </c>
      <c r="K203" s="55">
        <v>0.13157894736842099</v>
      </c>
      <c r="L203" s="54">
        <v>0</v>
      </c>
      <c r="M203" s="54">
        <v>500000</v>
      </c>
      <c r="N203" s="55">
        <v>0.13157894736842099</v>
      </c>
    </row>
    <row r="204" spans="1:14" s="1" customFormat="1" ht="25.5" customHeight="1" x14ac:dyDescent="0.2">
      <c r="A204" s="52" t="s">
        <v>454</v>
      </c>
      <c r="B204" s="53" t="s">
        <v>455</v>
      </c>
      <c r="C204" s="54">
        <v>3800000</v>
      </c>
      <c r="D204" s="54">
        <v>0</v>
      </c>
      <c r="E204" s="54">
        <v>0</v>
      </c>
      <c r="F204" s="54">
        <v>3800000</v>
      </c>
      <c r="G204" s="54">
        <v>0</v>
      </c>
      <c r="H204" s="54">
        <v>3800000</v>
      </c>
      <c r="I204" s="54">
        <v>0</v>
      </c>
      <c r="J204" s="54">
        <v>500000</v>
      </c>
      <c r="K204" s="55">
        <v>0.13157894736842099</v>
      </c>
      <c r="L204" s="54">
        <v>0</v>
      </c>
      <c r="M204" s="54">
        <v>500000</v>
      </c>
      <c r="N204" s="55">
        <v>0.13157894736842099</v>
      </c>
    </row>
    <row r="205" spans="1:14" s="1" customFormat="1" ht="17.100000000000001" customHeight="1" x14ac:dyDescent="0.2">
      <c r="A205" s="52" t="s">
        <v>456</v>
      </c>
      <c r="B205" s="53" t="s">
        <v>457</v>
      </c>
      <c r="C205" s="54">
        <v>0</v>
      </c>
      <c r="D205" s="54">
        <v>970000</v>
      </c>
      <c r="E205" s="54">
        <v>970000</v>
      </c>
      <c r="F205" s="54">
        <v>970000</v>
      </c>
      <c r="G205" s="54">
        <v>0</v>
      </c>
      <c r="H205" s="54">
        <v>970000</v>
      </c>
      <c r="I205" s="54">
        <v>970000</v>
      </c>
      <c r="J205" s="54">
        <v>970000</v>
      </c>
      <c r="K205" s="55">
        <v>1</v>
      </c>
      <c r="L205" s="54">
        <v>0</v>
      </c>
      <c r="M205" s="54">
        <v>0</v>
      </c>
      <c r="N205" s="55">
        <v>0</v>
      </c>
    </row>
    <row r="206" spans="1:14" s="1" customFormat="1" ht="25.5" customHeight="1" x14ac:dyDescent="0.2">
      <c r="A206" s="52" t="s">
        <v>458</v>
      </c>
      <c r="B206" s="53" t="s">
        <v>459</v>
      </c>
      <c r="C206" s="54">
        <v>0</v>
      </c>
      <c r="D206" s="54">
        <v>970000</v>
      </c>
      <c r="E206" s="54">
        <v>970000</v>
      </c>
      <c r="F206" s="54">
        <v>970000</v>
      </c>
      <c r="G206" s="54">
        <v>0</v>
      </c>
      <c r="H206" s="54">
        <v>970000</v>
      </c>
      <c r="I206" s="54">
        <v>970000</v>
      </c>
      <c r="J206" s="54">
        <v>970000</v>
      </c>
      <c r="K206" s="55">
        <v>1</v>
      </c>
      <c r="L206" s="54">
        <v>0</v>
      </c>
      <c r="M206" s="54">
        <v>0</v>
      </c>
      <c r="N206" s="55">
        <v>0</v>
      </c>
    </row>
    <row r="207" spans="1:14" s="1" customFormat="1" ht="17.100000000000001" customHeight="1" x14ac:dyDescent="0.2">
      <c r="A207" s="52" t="s">
        <v>460</v>
      </c>
      <c r="B207" s="53" t="s">
        <v>461</v>
      </c>
      <c r="C207" s="54">
        <v>150000000</v>
      </c>
      <c r="D207" s="54">
        <v>0</v>
      </c>
      <c r="E207" s="54">
        <v>-130000000</v>
      </c>
      <c r="F207" s="54">
        <v>20000000</v>
      </c>
      <c r="G207" s="54">
        <v>0</v>
      </c>
      <c r="H207" s="54">
        <v>20000000</v>
      </c>
      <c r="I207" s="54">
        <v>0</v>
      </c>
      <c r="J207" s="54">
        <v>16038400</v>
      </c>
      <c r="K207" s="55">
        <v>0.80191999999999997</v>
      </c>
      <c r="L207" s="54">
        <v>0</v>
      </c>
      <c r="M207" s="54">
        <v>0</v>
      </c>
      <c r="N207" s="55">
        <v>0</v>
      </c>
    </row>
    <row r="208" spans="1:14" s="1" customFormat="1" ht="17.100000000000001" customHeight="1" x14ac:dyDescent="0.2">
      <c r="A208" s="52" t="s">
        <v>462</v>
      </c>
      <c r="B208" s="53" t="s">
        <v>463</v>
      </c>
      <c r="C208" s="54">
        <v>150000000</v>
      </c>
      <c r="D208" s="54">
        <v>0</v>
      </c>
      <c r="E208" s="54">
        <v>-130000000</v>
      </c>
      <c r="F208" s="54">
        <v>20000000</v>
      </c>
      <c r="G208" s="54">
        <v>0</v>
      </c>
      <c r="H208" s="54">
        <v>20000000</v>
      </c>
      <c r="I208" s="54">
        <v>0</v>
      </c>
      <c r="J208" s="54">
        <v>16038400</v>
      </c>
      <c r="K208" s="55">
        <v>0.80191999999999997</v>
      </c>
      <c r="L208" s="54">
        <v>0</v>
      </c>
      <c r="M208" s="54">
        <v>0</v>
      </c>
      <c r="N208" s="55">
        <v>0</v>
      </c>
    </row>
    <row r="209" spans="1:14" s="1" customFormat="1" ht="25.5" customHeight="1" x14ac:dyDescent="0.2">
      <c r="A209" s="52" t="s">
        <v>464</v>
      </c>
      <c r="B209" s="53" t="s">
        <v>30</v>
      </c>
      <c r="C209" s="54">
        <v>1825159000</v>
      </c>
      <c r="D209" s="54">
        <v>0</v>
      </c>
      <c r="E209" s="54">
        <v>-269706000</v>
      </c>
      <c r="F209" s="54">
        <v>1555453000</v>
      </c>
      <c r="G209" s="54">
        <v>0</v>
      </c>
      <c r="H209" s="54">
        <v>1555453000</v>
      </c>
      <c r="I209" s="54">
        <v>23765</v>
      </c>
      <c r="J209" s="54">
        <v>1513415250</v>
      </c>
      <c r="K209" s="55">
        <v>0.97297395035401302</v>
      </c>
      <c r="L209" s="54">
        <v>39711618</v>
      </c>
      <c r="M209" s="54">
        <v>1440291122</v>
      </c>
      <c r="N209" s="55">
        <v>0.92596248295512595</v>
      </c>
    </row>
    <row r="210" spans="1:14" s="1" customFormat="1" ht="17.100000000000001" customHeight="1" x14ac:dyDescent="0.2">
      <c r="A210" s="52" t="s">
        <v>465</v>
      </c>
      <c r="B210" s="53" t="s">
        <v>466</v>
      </c>
      <c r="C210" s="54">
        <v>1425159000</v>
      </c>
      <c r="D210" s="54">
        <v>0</v>
      </c>
      <c r="E210" s="54">
        <v>-199706000</v>
      </c>
      <c r="F210" s="54">
        <v>1225453000</v>
      </c>
      <c r="G210" s="54">
        <v>0</v>
      </c>
      <c r="H210" s="54">
        <v>1225453000</v>
      </c>
      <c r="I210" s="54">
        <v>23765</v>
      </c>
      <c r="J210" s="54">
        <v>1186026770</v>
      </c>
      <c r="K210" s="55">
        <v>0.967827219811776</v>
      </c>
      <c r="L210" s="54">
        <v>9315109</v>
      </c>
      <c r="M210" s="54">
        <v>1185854264</v>
      </c>
      <c r="N210" s="55">
        <v>0.96768645064314995</v>
      </c>
    </row>
    <row r="211" spans="1:14" s="1" customFormat="1" ht="34.15" customHeight="1" x14ac:dyDescent="0.2">
      <c r="A211" s="52" t="s">
        <v>467</v>
      </c>
      <c r="B211" s="53" t="s">
        <v>468</v>
      </c>
      <c r="C211" s="54">
        <v>1424928000</v>
      </c>
      <c r="D211" s="54">
        <v>0</v>
      </c>
      <c r="E211" s="54">
        <v>-199706000</v>
      </c>
      <c r="F211" s="54">
        <v>1225222000</v>
      </c>
      <c r="G211" s="54">
        <v>0</v>
      </c>
      <c r="H211" s="54">
        <v>1225222000</v>
      </c>
      <c r="I211" s="54">
        <v>0</v>
      </c>
      <c r="J211" s="54">
        <v>1185834102</v>
      </c>
      <c r="K211" s="55">
        <v>0.96785243980274605</v>
      </c>
      <c r="L211" s="54">
        <v>9291344</v>
      </c>
      <c r="M211" s="54">
        <v>1185661596</v>
      </c>
      <c r="N211" s="55">
        <v>0.96771164409388699</v>
      </c>
    </row>
    <row r="212" spans="1:14" s="1" customFormat="1" ht="34.15" customHeight="1" x14ac:dyDescent="0.2">
      <c r="A212" s="52" t="s">
        <v>469</v>
      </c>
      <c r="B212" s="53" t="s">
        <v>470</v>
      </c>
      <c r="C212" s="54">
        <v>0</v>
      </c>
      <c r="D212" s="54">
        <v>0</v>
      </c>
      <c r="E212" s="54">
        <v>294000</v>
      </c>
      <c r="F212" s="54">
        <v>294000</v>
      </c>
      <c r="G212" s="54">
        <v>0</v>
      </c>
      <c r="H212" s="54">
        <v>294000</v>
      </c>
      <c r="I212" s="54">
        <v>0</v>
      </c>
      <c r="J212" s="54">
        <v>294000</v>
      </c>
      <c r="K212" s="55">
        <v>1</v>
      </c>
      <c r="L212" s="54">
        <v>40500</v>
      </c>
      <c r="M212" s="54">
        <v>121500</v>
      </c>
      <c r="N212" s="55">
        <v>0.41326530612244899</v>
      </c>
    </row>
    <row r="213" spans="1:14" s="1" customFormat="1" ht="25.5" customHeight="1" x14ac:dyDescent="0.2">
      <c r="A213" s="52" t="s">
        <v>471</v>
      </c>
      <c r="B213" s="53" t="s">
        <v>472</v>
      </c>
      <c r="C213" s="54">
        <v>0</v>
      </c>
      <c r="D213" s="54">
        <v>0</v>
      </c>
      <c r="E213" s="54">
        <v>294000</v>
      </c>
      <c r="F213" s="54">
        <v>294000</v>
      </c>
      <c r="G213" s="54">
        <v>0</v>
      </c>
      <c r="H213" s="54">
        <v>294000</v>
      </c>
      <c r="I213" s="54">
        <v>0</v>
      </c>
      <c r="J213" s="54">
        <v>294000</v>
      </c>
      <c r="K213" s="55">
        <v>1</v>
      </c>
      <c r="L213" s="54">
        <v>40500</v>
      </c>
      <c r="M213" s="54">
        <v>121500</v>
      </c>
      <c r="N213" s="55">
        <v>0.41326530612244899</v>
      </c>
    </row>
    <row r="214" spans="1:14" s="1" customFormat="1" ht="17.100000000000001" customHeight="1" x14ac:dyDescent="0.2">
      <c r="A214" s="52" t="s">
        <v>473</v>
      </c>
      <c r="B214" s="53" t="s">
        <v>474</v>
      </c>
      <c r="C214" s="54">
        <v>8100000</v>
      </c>
      <c r="D214" s="54">
        <v>0</v>
      </c>
      <c r="E214" s="54">
        <v>0</v>
      </c>
      <c r="F214" s="54">
        <v>8100000</v>
      </c>
      <c r="G214" s="54">
        <v>0</v>
      </c>
      <c r="H214" s="54">
        <v>8100000</v>
      </c>
      <c r="I214" s="54">
        <v>0</v>
      </c>
      <c r="J214" s="54">
        <v>7284900</v>
      </c>
      <c r="K214" s="55">
        <v>0.89937037037037004</v>
      </c>
      <c r="L214" s="54">
        <v>0</v>
      </c>
      <c r="M214" s="54">
        <v>7284900</v>
      </c>
      <c r="N214" s="55">
        <v>0.89937037037037004</v>
      </c>
    </row>
    <row r="215" spans="1:14" s="1" customFormat="1" ht="25.5" customHeight="1" x14ac:dyDescent="0.2">
      <c r="A215" s="52" t="s">
        <v>475</v>
      </c>
      <c r="B215" s="53" t="s">
        <v>476</v>
      </c>
      <c r="C215" s="54">
        <v>8100000</v>
      </c>
      <c r="D215" s="54">
        <v>0</v>
      </c>
      <c r="E215" s="54">
        <v>0</v>
      </c>
      <c r="F215" s="54">
        <v>8100000</v>
      </c>
      <c r="G215" s="54">
        <v>0</v>
      </c>
      <c r="H215" s="54">
        <v>8100000</v>
      </c>
      <c r="I215" s="54">
        <v>0</v>
      </c>
      <c r="J215" s="54">
        <v>7284900</v>
      </c>
      <c r="K215" s="55">
        <v>0.89937037037037004</v>
      </c>
      <c r="L215" s="54">
        <v>0</v>
      </c>
      <c r="M215" s="54">
        <v>7284900</v>
      </c>
      <c r="N215" s="55">
        <v>0.89937037037037004</v>
      </c>
    </row>
    <row r="216" spans="1:14" s="1" customFormat="1" ht="34.15" customHeight="1" x14ac:dyDescent="0.2">
      <c r="A216" s="52" t="s">
        <v>477</v>
      </c>
      <c r="B216" s="53" t="s">
        <v>478</v>
      </c>
      <c r="C216" s="54">
        <v>1416828000</v>
      </c>
      <c r="D216" s="54">
        <v>0</v>
      </c>
      <c r="E216" s="54">
        <v>-200000000</v>
      </c>
      <c r="F216" s="54">
        <v>1216828000</v>
      </c>
      <c r="G216" s="54">
        <v>0</v>
      </c>
      <c r="H216" s="54">
        <v>1216828000</v>
      </c>
      <c r="I216" s="54">
        <v>0</v>
      </c>
      <c r="J216" s="54">
        <v>1178255202</v>
      </c>
      <c r="K216" s="55">
        <v>0.96830053384701897</v>
      </c>
      <c r="L216" s="54">
        <v>9250844</v>
      </c>
      <c r="M216" s="54">
        <v>1178255196</v>
      </c>
      <c r="N216" s="55">
        <v>0.96830052891616603</v>
      </c>
    </row>
    <row r="217" spans="1:14" s="1" customFormat="1" ht="17.100000000000001" customHeight="1" x14ac:dyDescent="0.2">
      <c r="A217" s="52" t="s">
        <v>479</v>
      </c>
      <c r="B217" s="53" t="s">
        <v>480</v>
      </c>
      <c r="C217" s="54">
        <v>27950000</v>
      </c>
      <c r="D217" s="54">
        <v>0</v>
      </c>
      <c r="E217" s="54">
        <v>0</v>
      </c>
      <c r="F217" s="54">
        <v>27950000</v>
      </c>
      <c r="G217" s="54">
        <v>0</v>
      </c>
      <c r="H217" s="54">
        <v>27950000</v>
      </c>
      <c r="I217" s="54">
        <v>0</v>
      </c>
      <c r="J217" s="54">
        <v>12397980</v>
      </c>
      <c r="K217" s="55">
        <v>0.44357710196779998</v>
      </c>
      <c r="L217" s="54">
        <v>0</v>
      </c>
      <c r="M217" s="54">
        <v>12397980</v>
      </c>
      <c r="N217" s="55">
        <v>0.44357710196779998</v>
      </c>
    </row>
    <row r="218" spans="1:14" s="1" customFormat="1" ht="25.5" customHeight="1" x14ac:dyDescent="0.2">
      <c r="A218" s="52" t="s">
        <v>481</v>
      </c>
      <c r="B218" s="53" t="s">
        <v>482</v>
      </c>
      <c r="C218" s="54">
        <v>216075000</v>
      </c>
      <c r="D218" s="54">
        <v>0</v>
      </c>
      <c r="E218" s="54">
        <v>-90000000</v>
      </c>
      <c r="F218" s="54">
        <v>126075000</v>
      </c>
      <c r="G218" s="54">
        <v>0</v>
      </c>
      <c r="H218" s="54">
        <v>126075000</v>
      </c>
      <c r="I218" s="54">
        <v>0</v>
      </c>
      <c r="J218" s="54">
        <v>117282104</v>
      </c>
      <c r="K218" s="55">
        <v>0.93025662502478701</v>
      </c>
      <c r="L218" s="54">
        <v>0</v>
      </c>
      <c r="M218" s="54">
        <v>117282098</v>
      </c>
      <c r="N218" s="55">
        <v>0.93025657743406698</v>
      </c>
    </row>
    <row r="219" spans="1:14" s="1" customFormat="1" ht="25.5" customHeight="1" x14ac:dyDescent="0.2">
      <c r="A219" s="52" t="s">
        <v>483</v>
      </c>
      <c r="B219" s="53" t="s">
        <v>484</v>
      </c>
      <c r="C219" s="54">
        <v>967500000</v>
      </c>
      <c r="D219" s="54">
        <v>0</v>
      </c>
      <c r="E219" s="54">
        <v>-20000000</v>
      </c>
      <c r="F219" s="54">
        <v>947500000</v>
      </c>
      <c r="G219" s="54">
        <v>0</v>
      </c>
      <c r="H219" s="54">
        <v>947500000</v>
      </c>
      <c r="I219" s="54">
        <v>0</v>
      </c>
      <c r="J219" s="54">
        <v>942137577</v>
      </c>
      <c r="K219" s="55">
        <v>0.99434045065963095</v>
      </c>
      <c r="L219" s="54">
        <v>0</v>
      </c>
      <c r="M219" s="54">
        <v>942137577</v>
      </c>
      <c r="N219" s="55">
        <v>0.99434045065963095</v>
      </c>
    </row>
    <row r="220" spans="1:14" s="1" customFormat="1" ht="25.5" customHeight="1" x14ac:dyDescent="0.2">
      <c r="A220" s="52" t="s">
        <v>485</v>
      </c>
      <c r="B220" s="53" t="s">
        <v>486</v>
      </c>
      <c r="C220" s="54">
        <v>205303000</v>
      </c>
      <c r="D220" s="54">
        <v>0</v>
      </c>
      <c r="E220" s="54">
        <v>-90000000</v>
      </c>
      <c r="F220" s="54">
        <v>115303000</v>
      </c>
      <c r="G220" s="54">
        <v>0</v>
      </c>
      <c r="H220" s="54">
        <v>115303000</v>
      </c>
      <c r="I220" s="54">
        <v>0</v>
      </c>
      <c r="J220" s="54">
        <v>106437541</v>
      </c>
      <c r="K220" s="55">
        <v>0.923111636297408</v>
      </c>
      <c r="L220" s="54">
        <v>9250844</v>
      </c>
      <c r="M220" s="54">
        <v>106437541</v>
      </c>
      <c r="N220" s="55">
        <v>0.923111636297408</v>
      </c>
    </row>
    <row r="221" spans="1:14" s="1" customFormat="1" ht="25.5" customHeight="1" x14ac:dyDescent="0.2">
      <c r="A221" s="52" t="s">
        <v>487</v>
      </c>
      <c r="B221" s="53" t="s">
        <v>488</v>
      </c>
      <c r="C221" s="54">
        <v>231000</v>
      </c>
      <c r="D221" s="54">
        <v>0</v>
      </c>
      <c r="E221" s="54">
        <v>0</v>
      </c>
      <c r="F221" s="54">
        <v>231000</v>
      </c>
      <c r="G221" s="54">
        <v>0</v>
      </c>
      <c r="H221" s="54">
        <v>231000</v>
      </c>
      <c r="I221" s="54">
        <v>23765</v>
      </c>
      <c r="J221" s="54">
        <v>192668</v>
      </c>
      <c r="K221" s="55">
        <v>0.83406060606060595</v>
      </c>
      <c r="L221" s="54">
        <v>23765</v>
      </c>
      <c r="M221" s="54">
        <v>192668</v>
      </c>
      <c r="N221" s="55">
        <v>0.83406060606060595</v>
      </c>
    </row>
    <row r="222" spans="1:14" s="1" customFormat="1" ht="25.5" customHeight="1" x14ac:dyDescent="0.2">
      <c r="A222" s="52" t="s">
        <v>489</v>
      </c>
      <c r="B222" s="53" t="s">
        <v>490</v>
      </c>
      <c r="C222" s="54">
        <v>231000</v>
      </c>
      <c r="D222" s="54">
        <v>0</v>
      </c>
      <c r="E222" s="54">
        <v>0</v>
      </c>
      <c r="F222" s="54">
        <v>231000</v>
      </c>
      <c r="G222" s="54">
        <v>0</v>
      </c>
      <c r="H222" s="54">
        <v>231000</v>
      </c>
      <c r="I222" s="54">
        <v>23765</v>
      </c>
      <c r="J222" s="54">
        <v>192668</v>
      </c>
      <c r="K222" s="55">
        <v>0.83406060606060595</v>
      </c>
      <c r="L222" s="54">
        <v>23765</v>
      </c>
      <c r="M222" s="54">
        <v>192668</v>
      </c>
      <c r="N222" s="55">
        <v>0.83406060606060595</v>
      </c>
    </row>
    <row r="223" spans="1:14" s="1" customFormat="1" ht="17.100000000000001" customHeight="1" x14ac:dyDescent="0.2">
      <c r="A223" s="52" t="s">
        <v>491</v>
      </c>
      <c r="B223" s="53" t="s">
        <v>492</v>
      </c>
      <c r="C223" s="54">
        <v>400000000</v>
      </c>
      <c r="D223" s="54">
        <v>0</v>
      </c>
      <c r="E223" s="54">
        <v>-70000000</v>
      </c>
      <c r="F223" s="54">
        <v>330000000</v>
      </c>
      <c r="G223" s="54">
        <v>0</v>
      </c>
      <c r="H223" s="54">
        <v>330000000</v>
      </c>
      <c r="I223" s="54">
        <v>0</v>
      </c>
      <c r="J223" s="54">
        <v>327388480</v>
      </c>
      <c r="K223" s="55">
        <v>0.99208630303030299</v>
      </c>
      <c r="L223" s="54">
        <v>30396509</v>
      </c>
      <c r="M223" s="54">
        <v>254436858</v>
      </c>
      <c r="N223" s="55">
        <v>0.77102078181818201</v>
      </c>
    </row>
    <row r="224" spans="1:14" s="1" customFormat="1" ht="42.6" customHeight="1" x14ac:dyDescent="0.2">
      <c r="A224" s="52" t="s">
        <v>493</v>
      </c>
      <c r="B224" s="53" t="s">
        <v>36</v>
      </c>
      <c r="C224" s="54">
        <v>400000000</v>
      </c>
      <c r="D224" s="54">
        <v>0</v>
      </c>
      <c r="E224" s="54">
        <v>-70000000</v>
      </c>
      <c r="F224" s="54">
        <v>330000000</v>
      </c>
      <c r="G224" s="54">
        <v>0</v>
      </c>
      <c r="H224" s="54">
        <v>330000000</v>
      </c>
      <c r="I224" s="54">
        <v>0</v>
      </c>
      <c r="J224" s="54">
        <v>327388480</v>
      </c>
      <c r="K224" s="55">
        <v>0.99208630303030299</v>
      </c>
      <c r="L224" s="54">
        <v>30396509</v>
      </c>
      <c r="M224" s="54">
        <v>254436858</v>
      </c>
      <c r="N224" s="55">
        <v>0.77102078181818201</v>
      </c>
    </row>
    <row r="225" spans="1:14" s="1" customFormat="1" ht="25.5" customHeight="1" x14ac:dyDescent="0.2">
      <c r="A225" s="52" t="s">
        <v>494</v>
      </c>
      <c r="B225" s="53" t="s">
        <v>38</v>
      </c>
      <c r="C225" s="54">
        <v>5748100000</v>
      </c>
      <c r="D225" s="54">
        <v>-970000</v>
      </c>
      <c r="E225" s="54">
        <v>381491775</v>
      </c>
      <c r="F225" s="54">
        <v>6129591775</v>
      </c>
      <c r="G225" s="54">
        <v>0</v>
      </c>
      <c r="H225" s="54">
        <v>6129591775</v>
      </c>
      <c r="I225" s="54">
        <v>55293690</v>
      </c>
      <c r="J225" s="54">
        <v>5277851231</v>
      </c>
      <c r="K225" s="55">
        <v>0.86104449117249704</v>
      </c>
      <c r="L225" s="54">
        <v>294754363</v>
      </c>
      <c r="M225" s="54">
        <v>3373403605</v>
      </c>
      <c r="N225" s="55">
        <v>0.55034718931180404</v>
      </c>
    </row>
    <row r="226" spans="1:14" s="1" customFormat="1" ht="17.100000000000001" customHeight="1" x14ac:dyDescent="0.2">
      <c r="A226" s="52" t="s">
        <v>495</v>
      </c>
      <c r="B226" s="53" t="s">
        <v>496</v>
      </c>
      <c r="C226" s="54">
        <v>2559000000</v>
      </c>
      <c r="D226" s="54">
        <v>0</v>
      </c>
      <c r="E226" s="54">
        <v>53337675</v>
      </c>
      <c r="F226" s="54">
        <v>2612337675</v>
      </c>
      <c r="G226" s="54">
        <v>0</v>
      </c>
      <c r="H226" s="54">
        <v>2612337675</v>
      </c>
      <c r="I226" s="54">
        <v>0</v>
      </c>
      <c r="J226" s="54">
        <v>2351748780</v>
      </c>
      <c r="K226" s="55">
        <v>0.90024685648649905</v>
      </c>
      <c r="L226" s="54">
        <v>232623645</v>
      </c>
      <c r="M226" s="54">
        <v>1951182112</v>
      </c>
      <c r="N226" s="55">
        <v>0.74691037482357603</v>
      </c>
    </row>
    <row r="227" spans="1:14" s="1" customFormat="1" ht="25.5" customHeight="1" x14ac:dyDescent="0.2">
      <c r="A227" s="52" t="s">
        <v>497</v>
      </c>
      <c r="B227" s="53" t="s">
        <v>498</v>
      </c>
      <c r="C227" s="54">
        <v>9000000</v>
      </c>
      <c r="D227" s="54">
        <v>0</v>
      </c>
      <c r="E227" s="54">
        <v>11165000</v>
      </c>
      <c r="F227" s="54">
        <v>20165000</v>
      </c>
      <c r="G227" s="54">
        <v>0</v>
      </c>
      <c r="H227" s="54">
        <v>20165000</v>
      </c>
      <c r="I227" s="54">
        <v>0</v>
      </c>
      <c r="J227" s="54">
        <v>20165000</v>
      </c>
      <c r="K227" s="55">
        <v>1</v>
      </c>
      <c r="L227" s="54">
        <v>323645</v>
      </c>
      <c r="M227" s="54">
        <v>20165000</v>
      </c>
      <c r="N227" s="55">
        <v>1</v>
      </c>
    </row>
    <row r="228" spans="1:14" s="1" customFormat="1" ht="17.100000000000001" customHeight="1" x14ac:dyDescent="0.2">
      <c r="A228" s="52" t="s">
        <v>499</v>
      </c>
      <c r="B228" s="53" t="s">
        <v>500</v>
      </c>
      <c r="C228" s="54">
        <v>1300000000</v>
      </c>
      <c r="D228" s="54">
        <v>0</v>
      </c>
      <c r="E228" s="54">
        <v>-910246795</v>
      </c>
      <c r="F228" s="54">
        <v>389753205</v>
      </c>
      <c r="G228" s="54">
        <v>0</v>
      </c>
      <c r="H228" s="54">
        <v>389753205</v>
      </c>
      <c r="I228" s="54">
        <v>0</v>
      </c>
      <c r="J228" s="54">
        <v>247278200</v>
      </c>
      <c r="K228" s="55">
        <v>0.63444815033656998</v>
      </c>
      <c r="L228" s="54">
        <v>84500000</v>
      </c>
      <c r="M228" s="54">
        <v>162778200</v>
      </c>
      <c r="N228" s="55">
        <v>0.417644288518423</v>
      </c>
    </row>
    <row r="229" spans="1:14" s="1" customFormat="1" ht="17.100000000000001" customHeight="1" x14ac:dyDescent="0.2">
      <c r="A229" s="52" t="s">
        <v>501</v>
      </c>
      <c r="B229" s="53" t="s">
        <v>502</v>
      </c>
      <c r="C229" s="54">
        <v>1250000000</v>
      </c>
      <c r="D229" s="54">
        <v>0</v>
      </c>
      <c r="E229" s="54">
        <v>952419470</v>
      </c>
      <c r="F229" s="54">
        <v>2202419470</v>
      </c>
      <c r="G229" s="54">
        <v>0</v>
      </c>
      <c r="H229" s="54">
        <v>2202419470</v>
      </c>
      <c r="I229" s="54">
        <v>0</v>
      </c>
      <c r="J229" s="54">
        <v>2084305580</v>
      </c>
      <c r="K229" s="55">
        <v>0.94637084733000498</v>
      </c>
      <c r="L229" s="54">
        <v>147800000</v>
      </c>
      <c r="M229" s="54">
        <v>1768238912</v>
      </c>
      <c r="N229" s="55">
        <v>0.80286200521102402</v>
      </c>
    </row>
    <row r="230" spans="1:14" s="1" customFormat="1" ht="34.15" customHeight="1" x14ac:dyDescent="0.2">
      <c r="A230" s="52" t="s">
        <v>503</v>
      </c>
      <c r="B230" s="53" t="s">
        <v>40</v>
      </c>
      <c r="C230" s="54">
        <v>1010000000</v>
      </c>
      <c r="D230" s="54">
        <v>0</v>
      </c>
      <c r="E230" s="54">
        <v>-102600000</v>
      </c>
      <c r="F230" s="54">
        <v>907400000</v>
      </c>
      <c r="G230" s="54">
        <v>0</v>
      </c>
      <c r="H230" s="54">
        <v>907400000</v>
      </c>
      <c r="I230" s="54">
        <v>39000000</v>
      </c>
      <c r="J230" s="54">
        <v>547908000</v>
      </c>
      <c r="K230" s="55">
        <v>0.60382190875027597</v>
      </c>
      <c r="L230" s="54">
        <v>39500000</v>
      </c>
      <c r="M230" s="54">
        <v>324209999</v>
      </c>
      <c r="N230" s="55">
        <v>0.35729556865770301</v>
      </c>
    </row>
    <row r="231" spans="1:14" s="1" customFormat="1" ht="17.100000000000001" customHeight="1" x14ac:dyDescent="0.2">
      <c r="A231" s="52" t="s">
        <v>504</v>
      </c>
      <c r="B231" s="53" t="s">
        <v>505</v>
      </c>
      <c r="C231" s="54">
        <v>10000000</v>
      </c>
      <c r="D231" s="54">
        <v>0</v>
      </c>
      <c r="E231" s="54">
        <v>-800000</v>
      </c>
      <c r="F231" s="54">
        <v>9200000</v>
      </c>
      <c r="G231" s="54">
        <v>0</v>
      </c>
      <c r="H231" s="54">
        <v>9200000</v>
      </c>
      <c r="I231" s="54">
        <v>0</v>
      </c>
      <c r="J231" s="54">
        <v>3460000</v>
      </c>
      <c r="K231" s="55">
        <v>0.37608695652173901</v>
      </c>
      <c r="L231" s="54">
        <v>0</v>
      </c>
      <c r="M231" s="54">
        <v>3460000</v>
      </c>
      <c r="N231" s="55">
        <v>0.37608695652173901</v>
      </c>
    </row>
    <row r="232" spans="1:14" s="1" customFormat="1" ht="25.5" customHeight="1" x14ac:dyDescent="0.2">
      <c r="A232" s="52" t="s">
        <v>506</v>
      </c>
      <c r="B232" s="53" t="s">
        <v>507</v>
      </c>
      <c r="C232" s="54">
        <v>1000000000</v>
      </c>
      <c r="D232" s="54">
        <v>0</v>
      </c>
      <c r="E232" s="54">
        <v>-101800000</v>
      </c>
      <c r="F232" s="54">
        <v>898200000</v>
      </c>
      <c r="G232" s="54">
        <v>0</v>
      </c>
      <c r="H232" s="54">
        <v>898200000</v>
      </c>
      <c r="I232" s="54">
        <v>39000000</v>
      </c>
      <c r="J232" s="54">
        <v>544448000</v>
      </c>
      <c r="K232" s="55">
        <v>0.60615453128479202</v>
      </c>
      <c r="L232" s="54">
        <v>39500000</v>
      </c>
      <c r="M232" s="54">
        <v>320749999</v>
      </c>
      <c r="N232" s="55">
        <v>0.357103093965709</v>
      </c>
    </row>
    <row r="233" spans="1:14" s="1" customFormat="1" ht="25.5" customHeight="1" x14ac:dyDescent="0.2">
      <c r="A233" s="52" t="s">
        <v>508</v>
      </c>
      <c r="B233" s="53" t="s">
        <v>509</v>
      </c>
      <c r="C233" s="54">
        <v>110000000</v>
      </c>
      <c r="D233" s="54">
        <v>0</v>
      </c>
      <c r="E233" s="54">
        <v>0</v>
      </c>
      <c r="F233" s="54">
        <v>110000000</v>
      </c>
      <c r="G233" s="54">
        <v>0</v>
      </c>
      <c r="H233" s="54">
        <v>110000000</v>
      </c>
      <c r="I233" s="54">
        <v>0</v>
      </c>
      <c r="J233" s="54">
        <v>110000000</v>
      </c>
      <c r="K233" s="55">
        <v>1</v>
      </c>
      <c r="L233" s="54">
        <v>2486660</v>
      </c>
      <c r="M233" s="54">
        <v>27529937</v>
      </c>
      <c r="N233" s="55">
        <v>0.25027215454545498</v>
      </c>
    </row>
    <row r="234" spans="1:14" s="1" customFormat="1" ht="17.100000000000001" customHeight="1" x14ac:dyDescent="0.2">
      <c r="A234" s="52" t="s">
        <v>510</v>
      </c>
      <c r="B234" s="53" t="s">
        <v>511</v>
      </c>
      <c r="C234" s="54">
        <v>70000000</v>
      </c>
      <c r="D234" s="54">
        <v>0</v>
      </c>
      <c r="E234" s="54">
        <v>0</v>
      </c>
      <c r="F234" s="54">
        <v>70000000</v>
      </c>
      <c r="G234" s="54">
        <v>0</v>
      </c>
      <c r="H234" s="54">
        <v>70000000</v>
      </c>
      <c r="I234" s="54">
        <v>0</v>
      </c>
      <c r="J234" s="54">
        <v>70000000</v>
      </c>
      <c r="K234" s="55">
        <v>1</v>
      </c>
      <c r="L234" s="54">
        <v>2486660</v>
      </c>
      <c r="M234" s="54">
        <v>24702871</v>
      </c>
      <c r="N234" s="55">
        <v>0.35289815714285699</v>
      </c>
    </row>
    <row r="235" spans="1:14" s="1" customFormat="1" ht="17.100000000000001" customHeight="1" x14ac:dyDescent="0.2">
      <c r="A235" s="52" t="s">
        <v>512</v>
      </c>
      <c r="B235" s="53" t="s">
        <v>513</v>
      </c>
      <c r="C235" s="54">
        <v>40000000</v>
      </c>
      <c r="D235" s="54">
        <v>0</v>
      </c>
      <c r="E235" s="54">
        <v>0</v>
      </c>
      <c r="F235" s="54">
        <v>40000000</v>
      </c>
      <c r="G235" s="54">
        <v>0</v>
      </c>
      <c r="H235" s="54">
        <v>40000000</v>
      </c>
      <c r="I235" s="54">
        <v>0</v>
      </c>
      <c r="J235" s="54">
        <v>40000000</v>
      </c>
      <c r="K235" s="55">
        <v>1</v>
      </c>
      <c r="L235" s="54">
        <v>0</v>
      </c>
      <c r="M235" s="54">
        <v>2827066</v>
      </c>
      <c r="N235" s="55">
        <v>7.0676649999999994E-2</v>
      </c>
    </row>
    <row r="236" spans="1:14" s="1" customFormat="1" ht="17.100000000000001" customHeight="1" x14ac:dyDescent="0.2">
      <c r="A236" s="52" t="s">
        <v>514</v>
      </c>
      <c r="B236" s="53" t="s">
        <v>515</v>
      </c>
      <c r="C236" s="54">
        <v>1403000000</v>
      </c>
      <c r="D236" s="54">
        <v>0</v>
      </c>
      <c r="E236" s="54">
        <v>510000000</v>
      </c>
      <c r="F236" s="54">
        <v>1913000000</v>
      </c>
      <c r="G236" s="54">
        <v>0</v>
      </c>
      <c r="H236" s="54">
        <v>1913000000</v>
      </c>
      <c r="I236" s="54">
        <v>0</v>
      </c>
      <c r="J236" s="54">
        <v>1731142111</v>
      </c>
      <c r="K236" s="55">
        <v>0.90493576110820695</v>
      </c>
      <c r="L236" s="54">
        <v>0</v>
      </c>
      <c r="M236" s="54">
        <v>881487568</v>
      </c>
      <c r="N236" s="55">
        <v>0.46078806481965501</v>
      </c>
    </row>
    <row r="237" spans="1:14" s="1" customFormat="1" ht="17.100000000000001" customHeight="1" x14ac:dyDescent="0.2">
      <c r="A237" s="52" t="s">
        <v>516</v>
      </c>
      <c r="B237" s="53" t="s">
        <v>517</v>
      </c>
      <c r="C237" s="54">
        <v>900000000</v>
      </c>
      <c r="D237" s="54">
        <v>0</v>
      </c>
      <c r="E237" s="54">
        <v>500000000</v>
      </c>
      <c r="F237" s="54">
        <v>1400000000</v>
      </c>
      <c r="G237" s="54">
        <v>0</v>
      </c>
      <c r="H237" s="54">
        <v>1400000000</v>
      </c>
      <c r="I237" s="54">
        <v>0</v>
      </c>
      <c r="J237" s="54">
        <v>1316326309</v>
      </c>
      <c r="K237" s="55">
        <v>0.94023307785714305</v>
      </c>
      <c r="L237" s="54">
        <v>0</v>
      </c>
      <c r="M237" s="54">
        <v>763345037</v>
      </c>
      <c r="N237" s="55">
        <v>0.54524645500000002</v>
      </c>
    </row>
    <row r="238" spans="1:14" s="1" customFormat="1" ht="17.100000000000001" customHeight="1" x14ac:dyDescent="0.2">
      <c r="A238" s="52" t="s">
        <v>518</v>
      </c>
      <c r="B238" s="53" t="s">
        <v>519</v>
      </c>
      <c r="C238" s="54">
        <v>3000000</v>
      </c>
      <c r="D238" s="54">
        <v>0</v>
      </c>
      <c r="E238" s="54">
        <v>10000000</v>
      </c>
      <c r="F238" s="54">
        <v>13000000</v>
      </c>
      <c r="G238" s="54">
        <v>0</v>
      </c>
      <c r="H238" s="54">
        <v>13000000</v>
      </c>
      <c r="I238" s="54">
        <v>0</v>
      </c>
      <c r="J238" s="54">
        <v>13000000</v>
      </c>
      <c r="K238" s="55">
        <v>1</v>
      </c>
      <c r="L238" s="54">
        <v>0</v>
      </c>
      <c r="M238" s="54">
        <v>3000000</v>
      </c>
      <c r="N238" s="55">
        <v>0.230769230769231</v>
      </c>
    </row>
    <row r="239" spans="1:14" s="1" customFormat="1" ht="17.100000000000001" customHeight="1" x14ac:dyDescent="0.2">
      <c r="A239" s="52" t="s">
        <v>520</v>
      </c>
      <c r="B239" s="53" t="s">
        <v>521</v>
      </c>
      <c r="C239" s="54">
        <v>500000000</v>
      </c>
      <c r="D239" s="54">
        <v>0</v>
      </c>
      <c r="E239" s="54">
        <v>0</v>
      </c>
      <c r="F239" s="54">
        <v>500000000</v>
      </c>
      <c r="G239" s="54">
        <v>0</v>
      </c>
      <c r="H239" s="54">
        <v>500000000</v>
      </c>
      <c r="I239" s="54">
        <v>0</v>
      </c>
      <c r="J239" s="54">
        <v>401815802</v>
      </c>
      <c r="K239" s="55">
        <v>0.803631604</v>
      </c>
      <c r="L239" s="54">
        <v>0</v>
      </c>
      <c r="M239" s="54">
        <v>115142531</v>
      </c>
      <c r="N239" s="55">
        <v>0.23028506200000001</v>
      </c>
    </row>
    <row r="240" spans="1:14" s="1" customFormat="1" ht="34.15" customHeight="1" x14ac:dyDescent="0.2">
      <c r="A240" s="52" t="s">
        <v>522</v>
      </c>
      <c r="B240" s="53" t="s">
        <v>523</v>
      </c>
      <c r="C240" s="54">
        <v>187100000</v>
      </c>
      <c r="D240" s="54">
        <v>0</v>
      </c>
      <c r="E240" s="54">
        <v>0</v>
      </c>
      <c r="F240" s="54">
        <v>187100000</v>
      </c>
      <c r="G240" s="54">
        <v>0</v>
      </c>
      <c r="H240" s="54">
        <v>187100000</v>
      </c>
      <c r="I240" s="54">
        <v>16293690</v>
      </c>
      <c r="J240" s="54">
        <v>187100000</v>
      </c>
      <c r="K240" s="55">
        <v>1</v>
      </c>
      <c r="L240" s="54">
        <v>14577406</v>
      </c>
      <c r="M240" s="54">
        <v>161735516</v>
      </c>
      <c r="N240" s="55">
        <v>0.86443354355959401</v>
      </c>
    </row>
    <row r="241" spans="1:14" s="1" customFormat="1" ht="25.5" customHeight="1" x14ac:dyDescent="0.2">
      <c r="A241" s="52" t="s">
        <v>524</v>
      </c>
      <c r="B241" s="53" t="s">
        <v>525</v>
      </c>
      <c r="C241" s="54">
        <v>130000000</v>
      </c>
      <c r="D241" s="54">
        <v>16293690</v>
      </c>
      <c r="E241" s="54">
        <v>16293690</v>
      </c>
      <c r="F241" s="54">
        <v>146293690</v>
      </c>
      <c r="G241" s="54">
        <v>0</v>
      </c>
      <c r="H241" s="54">
        <v>146293690</v>
      </c>
      <c r="I241" s="54">
        <v>16293690</v>
      </c>
      <c r="J241" s="54">
        <v>146293690</v>
      </c>
      <c r="K241" s="55">
        <v>1</v>
      </c>
      <c r="L241" s="54">
        <v>11041000</v>
      </c>
      <c r="M241" s="54">
        <v>130000000</v>
      </c>
      <c r="N241" s="55">
        <v>0.88862342593176802</v>
      </c>
    </row>
    <row r="242" spans="1:14" s="1" customFormat="1" ht="25.5" customHeight="1" x14ac:dyDescent="0.2">
      <c r="A242" s="52" t="s">
        <v>526</v>
      </c>
      <c r="B242" s="53" t="s">
        <v>527</v>
      </c>
      <c r="C242" s="54">
        <v>2100000</v>
      </c>
      <c r="D242" s="54">
        <v>0</v>
      </c>
      <c r="E242" s="54">
        <v>0</v>
      </c>
      <c r="F242" s="54">
        <v>2100000</v>
      </c>
      <c r="G242" s="54">
        <v>0</v>
      </c>
      <c r="H242" s="54">
        <v>2100000</v>
      </c>
      <c r="I242" s="54">
        <v>0</v>
      </c>
      <c r="J242" s="54">
        <v>2100000</v>
      </c>
      <c r="K242" s="55">
        <v>1</v>
      </c>
      <c r="L242" s="54">
        <v>0</v>
      </c>
      <c r="M242" s="54">
        <v>0</v>
      </c>
      <c r="N242" s="55">
        <v>0</v>
      </c>
    </row>
    <row r="243" spans="1:14" s="1" customFormat="1" ht="25.5" customHeight="1" x14ac:dyDescent="0.2">
      <c r="A243" s="52" t="s">
        <v>528</v>
      </c>
      <c r="B243" s="53" t="s">
        <v>529</v>
      </c>
      <c r="C243" s="54">
        <v>55000000</v>
      </c>
      <c r="D243" s="54">
        <v>-16293690</v>
      </c>
      <c r="E243" s="54">
        <v>-16293690</v>
      </c>
      <c r="F243" s="54">
        <v>38706310</v>
      </c>
      <c r="G243" s="54">
        <v>0</v>
      </c>
      <c r="H243" s="54">
        <v>38706310</v>
      </c>
      <c r="I243" s="54">
        <v>0</v>
      </c>
      <c r="J243" s="54">
        <v>38706310</v>
      </c>
      <c r="K243" s="55">
        <v>1</v>
      </c>
      <c r="L243" s="54">
        <v>3536406</v>
      </c>
      <c r="M243" s="54">
        <v>31735516</v>
      </c>
      <c r="N243" s="55">
        <v>0.81990548827826804</v>
      </c>
    </row>
    <row r="244" spans="1:14" s="1" customFormat="1" ht="25.5" customHeight="1" x14ac:dyDescent="0.2">
      <c r="A244" s="52" t="s">
        <v>530</v>
      </c>
      <c r="B244" s="53" t="s">
        <v>531</v>
      </c>
      <c r="C244" s="54">
        <v>414000000</v>
      </c>
      <c r="D244" s="54">
        <v>0</v>
      </c>
      <c r="E244" s="54">
        <v>-45590200</v>
      </c>
      <c r="F244" s="54">
        <v>368409800</v>
      </c>
      <c r="G244" s="54">
        <v>0</v>
      </c>
      <c r="H244" s="54">
        <v>368409800</v>
      </c>
      <c r="I244" s="54">
        <v>0</v>
      </c>
      <c r="J244" s="54">
        <v>348078340</v>
      </c>
      <c r="K244" s="55">
        <v>0.94481292300041997</v>
      </c>
      <c r="L244" s="54">
        <v>5566652</v>
      </c>
      <c r="M244" s="54">
        <v>25384473</v>
      </c>
      <c r="N244" s="55">
        <v>6.8902816917465304E-2</v>
      </c>
    </row>
    <row r="245" spans="1:14" s="1" customFormat="1" ht="25.5" customHeight="1" x14ac:dyDescent="0.2">
      <c r="A245" s="52" t="s">
        <v>532</v>
      </c>
      <c r="B245" s="53" t="s">
        <v>533</v>
      </c>
      <c r="C245" s="54">
        <v>44000000</v>
      </c>
      <c r="D245" s="54">
        <v>0</v>
      </c>
      <c r="E245" s="54">
        <v>-900000</v>
      </c>
      <c r="F245" s="54">
        <v>43100000</v>
      </c>
      <c r="G245" s="54">
        <v>0</v>
      </c>
      <c r="H245" s="54">
        <v>43100000</v>
      </c>
      <c r="I245" s="54">
        <v>0</v>
      </c>
      <c r="J245" s="54">
        <v>42840000</v>
      </c>
      <c r="K245" s="55">
        <v>0.993967517401392</v>
      </c>
      <c r="L245" s="54">
        <v>5394102</v>
      </c>
      <c r="M245" s="54">
        <v>21057733</v>
      </c>
      <c r="N245" s="55">
        <v>0.48857849187934999</v>
      </c>
    </row>
    <row r="246" spans="1:14" s="1" customFormat="1" ht="25.5" customHeight="1" x14ac:dyDescent="0.2">
      <c r="A246" s="52" t="s">
        <v>534</v>
      </c>
      <c r="B246" s="53" t="s">
        <v>535</v>
      </c>
      <c r="C246" s="54">
        <v>40000000</v>
      </c>
      <c r="D246" s="54">
        <v>0</v>
      </c>
      <c r="E246" s="54">
        <v>-21400000</v>
      </c>
      <c r="F246" s="54">
        <v>18600000</v>
      </c>
      <c r="G246" s="54">
        <v>0</v>
      </c>
      <c r="H246" s="54">
        <v>18600000</v>
      </c>
      <c r="I246" s="54">
        <v>0</v>
      </c>
      <c r="J246" s="54">
        <v>1160000</v>
      </c>
      <c r="K246" s="55">
        <v>6.2365591397849501E-2</v>
      </c>
      <c r="L246" s="54">
        <v>0</v>
      </c>
      <c r="M246" s="54">
        <v>1160000</v>
      </c>
      <c r="N246" s="55">
        <v>6.2365591397849501E-2</v>
      </c>
    </row>
    <row r="247" spans="1:14" s="1" customFormat="1" ht="25.5" customHeight="1" x14ac:dyDescent="0.2">
      <c r="A247" s="52" t="s">
        <v>536</v>
      </c>
      <c r="B247" s="53" t="s">
        <v>537</v>
      </c>
      <c r="C247" s="54">
        <v>13000000</v>
      </c>
      <c r="D247" s="54">
        <v>0</v>
      </c>
      <c r="E247" s="54">
        <v>0</v>
      </c>
      <c r="F247" s="54">
        <v>13000000</v>
      </c>
      <c r="G247" s="54">
        <v>0</v>
      </c>
      <c r="H247" s="54">
        <v>13000000</v>
      </c>
      <c r="I247" s="54">
        <v>0</v>
      </c>
      <c r="J247" s="54">
        <v>11628540</v>
      </c>
      <c r="K247" s="55">
        <v>0.89450307692307696</v>
      </c>
      <c r="L247" s="54">
        <v>172550</v>
      </c>
      <c r="M247" s="54">
        <v>1006740</v>
      </c>
      <c r="N247" s="55">
        <v>7.7441538461538506E-2</v>
      </c>
    </row>
    <row r="248" spans="1:14" s="1" customFormat="1" ht="25.5" customHeight="1" x14ac:dyDescent="0.2">
      <c r="A248" s="52" t="s">
        <v>538</v>
      </c>
      <c r="B248" s="53" t="s">
        <v>539</v>
      </c>
      <c r="C248" s="54">
        <v>315000000</v>
      </c>
      <c r="D248" s="54">
        <v>0</v>
      </c>
      <c r="E248" s="54">
        <v>-23290200</v>
      </c>
      <c r="F248" s="54">
        <v>291709800</v>
      </c>
      <c r="G248" s="54">
        <v>0</v>
      </c>
      <c r="H248" s="54">
        <v>291709800</v>
      </c>
      <c r="I248" s="54">
        <v>0</v>
      </c>
      <c r="J248" s="54">
        <v>291449800</v>
      </c>
      <c r="K248" s="55">
        <v>0.99910870323862999</v>
      </c>
      <c r="L248" s="54">
        <v>0</v>
      </c>
      <c r="M248" s="54">
        <v>1160000</v>
      </c>
      <c r="N248" s="55">
        <v>3.9765547814986004E-3</v>
      </c>
    </row>
    <row r="249" spans="1:14" s="1" customFormat="1" ht="17.100000000000001" customHeight="1" x14ac:dyDescent="0.2">
      <c r="A249" s="52" t="s">
        <v>540</v>
      </c>
      <c r="B249" s="53" t="s">
        <v>541</v>
      </c>
      <c r="C249" s="54">
        <v>2000000</v>
      </c>
      <c r="D249" s="54">
        <v>0</v>
      </c>
      <c r="E249" s="54">
        <v>0</v>
      </c>
      <c r="F249" s="54">
        <v>2000000</v>
      </c>
      <c r="G249" s="54">
        <v>0</v>
      </c>
      <c r="H249" s="54">
        <v>2000000</v>
      </c>
      <c r="I249" s="54">
        <v>0</v>
      </c>
      <c r="J249" s="54">
        <v>1000000</v>
      </c>
      <c r="K249" s="55">
        <v>0.5</v>
      </c>
      <c r="L249" s="54">
        <v>0</v>
      </c>
      <c r="M249" s="54">
        <v>1000000</v>
      </c>
      <c r="N249" s="55">
        <v>0.5</v>
      </c>
    </row>
    <row r="250" spans="1:14" s="1" customFormat="1" ht="34.15" customHeight="1" x14ac:dyDescent="0.2">
      <c r="A250" s="52" t="s">
        <v>542</v>
      </c>
      <c r="B250" s="53" t="s">
        <v>543</v>
      </c>
      <c r="C250" s="54">
        <v>65000000</v>
      </c>
      <c r="D250" s="54">
        <v>-970000</v>
      </c>
      <c r="E250" s="54">
        <v>-33655700</v>
      </c>
      <c r="F250" s="54">
        <v>31344300</v>
      </c>
      <c r="G250" s="54">
        <v>0</v>
      </c>
      <c r="H250" s="54">
        <v>31344300</v>
      </c>
      <c r="I250" s="54">
        <v>0</v>
      </c>
      <c r="J250" s="54">
        <v>1874000</v>
      </c>
      <c r="K250" s="55">
        <v>5.9787584983553597E-2</v>
      </c>
      <c r="L250" s="54">
        <v>0</v>
      </c>
      <c r="M250" s="54">
        <v>1874000</v>
      </c>
      <c r="N250" s="55">
        <v>5.9787584983553597E-2</v>
      </c>
    </row>
    <row r="251" spans="1:14" s="1" customFormat="1" ht="17.100000000000001" customHeight="1" x14ac:dyDescent="0.2">
      <c r="A251" s="52" t="s">
        <v>544</v>
      </c>
      <c r="B251" s="53" t="s">
        <v>545</v>
      </c>
      <c r="C251" s="54">
        <v>65000000</v>
      </c>
      <c r="D251" s="54">
        <v>-970000</v>
      </c>
      <c r="E251" s="54">
        <v>-33655700</v>
      </c>
      <c r="F251" s="54">
        <v>31344300</v>
      </c>
      <c r="G251" s="54">
        <v>0</v>
      </c>
      <c r="H251" s="54">
        <v>31344300</v>
      </c>
      <c r="I251" s="54">
        <v>0</v>
      </c>
      <c r="J251" s="54">
        <v>1874000</v>
      </c>
      <c r="K251" s="55">
        <v>5.9787584983553597E-2</v>
      </c>
      <c r="L251" s="54">
        <v>0</v>
      </c>
      <c r="M251" s="54">
        <v>1874000</v>
      </c>
      <c r="N251" s="55">
        <v>5.9787584983553597E-2</v>
      </c>
    </row>
    <row r="252" spans="1:14" s="1" customFormat="1" ht="25.5" customHeight="1" x14ac:dyDescent="0.2">
      <c r="A252" s="52" t="s">
        <v>546</v>
      </c>
      <c r="B252" s="53" t="s">
        <v>547</v>
      </c>
      <c r="C252" s="54">
        <v>440282000</v>
      </c>
      <c r="D252" s="54">
        <v>0</v>
      </c>
      <c r="E252" s="54">
        <v>-52718100</v>
      </c>
      <c r="F252" s="54">
        <v>387563900</v>
      </c>
      <c r="G252" s="54">
        <v>0</v>
      </c>
      <c r="H252" s="54">
        <v>387563900</v>
      </c>
      <c r="I252" s="54">
        <v>1050664</v>
      </c>
      <c r="J252" s="54">
        <v>337671890</v>
      </c>
      <c r="K252" s="55">
        <v>0.87126765418554197</v>
      </c>
      <c r="L252" s="54">
        <v>42804852</v>
      </c>
      <c r="M252" s="54">
        <v>80508779</v>
      </c>
      <c r="N252" s="55">
        <v>0.20773033556530901</v>
      </c>
    </row>
    <row r="253" spans="1:14" s="1" customFormat="1" ht="42.6" customHeight="1" x14ac:dyDescent="0.2">
      <c r="A253" s="52" t="s">
        <v>548</v>
      </c>
      <c r="B253" s="53" t="s">
        <v>549</v>
      </c>
      <c r="C253" s="54">
        <v>0</v>
      </c>
      <c r="D253" s="54">
        <v>0</v>
      </c>
      <c r="E253" s="54">
        <v>29281900</v>
      </c>
      <c r="F253" s="54">
        <v>29281900</v>
      </c>
      <c r="G253" s="54">
        <v>0</v>
      </c>
      <c r="H253" s="54">
        <v>29281900</v>
      </c>
      <c r="I253" s="54">
        <v>0</v>
      </c>
      <c r="J253" s="54">
        <v>24390200</v>
      </c>
      <c r="K253" s="55">
        <v>0.83294458351404799</v>
      </c>
      <c r="L253" s="54">
        <v>0</v>
      </c>
      <c r="M253" s="54">
        <v>24390200</v>
      </c>
      <c r="N253" s="55">
        <v>0.83294458351404799</v>
      </c>
    </row>
    <row r="254" spans="1:14" s="1" customFormat="1" ht="25.5" customHeight="1" x14ac:dyDescent="0.2">
      <c r="A254" s="52" t="s">
        <v>550</v>
      </c>
      <c r="B254" s="53" t="s">
        <v>551</v>
      </c>
      <c r="C254" s="54">
        <v>0</v>
      </c>
      <c r="D254" s="54">
        <v>0</v>
      </c>
      <c r="E254" s="54">
        <v>29281900</v>
      </c>
      <c r="F254" s="54">
        <v>29281900</v>
      </c>
      <c r="G254" s="54">
        <v>0</v>
      </c>
      <c r="H254" s="54">
        <v>29281900</v>
      </c>
      <c r="I254" s="54">
        <v>0</v>
      </c>
      <c r="J254" s="54">
        <v>24390200</v>
      </c>
      <c r="K254" s="55">
        <v>0.83294458351404799</v>
      </c>
      <c r="L254" s="54">
        <v>0</v>
      </c>
      <c r="M254" s="54">
        <v>24390200</v>
      </c>
      <c r="N254" s="55">
        <v>0.83294458351404799</v>
      </c>
    </row>
    <row r="255" spans="1:14" s="1" customFormat="1" ht="17.100000000000001" customHeight="1" x14ac:dyDescent="0.2">
      <c r="A255" s="52" t="s">
        <v>552</v>
      </c>
      <c r="B255" s="53" t="s">
        <v>553</v>
      </c>
      <c r="C255" s="54">
        <v>81576000</v>
      </c>
      <c r="D255" s="54">
        <v>0</v>
      </c>
      <c r="E255" s="54">
        <v>0</v>
      </c>
      <c r="F255" s="54">
        <v>81576000</v>
      </c>
      <c r="G255" s="54">
        <v>0</v>
      </c>
      <c r="H255" s="54">
        <v>81576000</v>
      </c>
      <c r="I255" s="54">
        <v>0</v>
      </c>
      <c r="J255" s="54">
        <v>50515500</v>
      </c>
      <c r="K255" s="55">
        <v>0.61924463077375702</v>
      </c>
      <c r="L255" s="54">
        <v>19456500</v>
      </c>
      <c r="M255" s="54">
        <v>23740500</v>
      </c>
      <c r="N255" s="55">
        <v>0.29102309502794899</v>
      </c>
    </row>
    <row r="256" spans="1:14" s="1" customFormat="1" ht="25.5" customHeight="1" x14ac:dyDescent="0.2">
      <c r="A256" s="52" t="s">
        <v>554</v>
      </c>
      <c r="B256" s="53" t="s">
        <v>555</v>
      </c>
      <c r="C256" s="54">
        <v>81576000</v>
      </c>
      <c r="D256" s="54">
        <v>0</v>
      </c>
      <c r="E256" s="54">
        <v>0</v>
      </c>
      <c r="F256" s="54">
        <v>81576000</v>
      </c>
      <c r="G256" s="54">
        <v>0</v>
      </c>
      <c r="H256" s="54">
        <v>81576000</v>
      </c>
      <c r="I256" s="54">
        <v>0</v>
      </c>
      <c r="J256" s="54">
        <v>50515500</v>
      </c>
      <c r="K256" s="55">
        <v>0.61924463077375702</v>
      </c>
      <c r="L256" s="54">
        <v>19456500</v>
      </c>
      <c r="M256" s="54">
        <v>23740500</v>
      </c>
      <c r="N256" s="55">
        <v>0.29102309502794899</v>
      </c>
    </row>
    <row r="257" spans="1:14" s="1" customFormat="1" ht="25.5" customHeight="1" x14ac:dyDescent="0.2">
      <c r="A257" s="52" t="s">
        <v>556</v>
      </c>
      <c r="B257" s="53" t="s">
        <v>557</v>
      </c>
      <c r="C257" s="54">
        <v>115294000</v>
      </c>
      <c r="D257" s="54">
        <v>0</v>
      </c>
      <c r="E257" s="54">
        <v>-100000000</v>
      </c>
      <c r="F257" s="54">
        <v>15294000</v>
      </c>
      <c r="G257" s="54">
        <v>0</v>
      </c>
      <c r="H257" s="54">
        <v>15294000</v>
      </c>
      <c r="I257" s="54">
        <v>0</v>
      </c>
      <c r="J257" s="54">
        <v>1490600</v>
      </c>
      <c r="K257" s="55">
        <v>9.7463057408133894E-2</v>
      </c>
      <c r="L257" s="54">
        <v>0</v>
      </c>
      <c r="M257" s="54">
        <v>1490600</v>
      </c>
      <c r="N257" s="55">
        <v>9.7463057408133894E-2</v>
      </c>
    </row>
    <row r="258" spans="1:14" s="1" customFormat="1" ht="17.100000000000001" customHeight="1" x14ac:dyDescent="0.2">
      <c r="A258" s="52" t="s">
        <v>558</v>
      </c>
      <c r="B258" s="53" t="s">
        <v>559</v>
      </c>
      <c r="C258" s="54">
        <v>115294000</v>
      </c>
      <c r="D258" s="54">
        <v>0</v>
      </c>
      <c r="E258" s="54">
        <v>-100000000</v>
      </c>
      <c r="F258" s="54">
        <v>15294000</v>
      </c>
      <c r="G258" s="54">
        <v>0</v>
      </c>
      <c r="H258" s="54">
        <v>15294000</v>
      </c>
      <c r="I258" s="54">
        <v>0</v>
      </c>
      <c r="J258" s="54">
        <v>1490600</v>
      </c>
      <c r="K258" s="55">
        <v>9.7463057408133894E-2</v>
      </c>
      <c r="L258" s="54">
        <v>0</v>
      </c>
      <c r="M258" s="54">
        <v>1490600</v>
      </c>
      <c r="N258" s="55">
        <v>9.7463057408133894E-2</v>
      </c>
    </row>
    <row r="259" spans="1:14" s="1" customFormat="1" ht="34.15" customHeight="1" x14ac:dyDescent="0.2">
      <c r="A259" s="52" t="s">
        <v>560</v>
      </c>
      <c r="B259" s="53" t="s">
        <v>561</v>
      </c>
      <c r="C259" s="54">
        <v>0</v>
      </c>
      <c r="D259" s="54">
        <v>0</v>
      </c>
      <c r="E259" s="54">
        <v>18000000</v>
      </c>
      <c r="F259" s="54">
        <v>18000000</v>
      </c>
      <c r="G259" s="54">
        <v>0</v>
      </c>
      <c r="H259" s="54">
        <v>18000000</v>
      </c>
      <c r="I259" s="54">
        <v>0</v>
      </c>
      <c r="J259" s="54">
        <v>18000000</v>
      </c>
      <c r="K259" s="55">
        <v>1</v>
      </c>
      <c r="L259" s="54">
        <v>798552</v>
      </c>
      <c r="M259" s="54">
        <v>7177679</v>
      </c>
      <c r="N259" s="55">
        <v>0.39875994444444401</v>
      </c>
    </row>
    <row r="260" spans="1:14" s="1" customFormat="1" ht="25.5" customHeight="1" x14ac:dyDescent="0.2">
      <c r="A260" s="52" t="s">
        <v>562</v>
      </c>
      <c r="B260" s="53" t="s">
        <v>563</v>
      </c>
      <c r="C260" s="54">
        <v>0</v>
      </c>
      <c r="D260" s="54">
        <v>0</v>
      </c>
      <c r="E260" s="54">
        <v>18000000</v>
      </c>
      <c r="F260" s="54">
        <v>18000000</v>
      </c>
      <c r="G260" s="54">
        <v>0</v>
      </c>
      <c r="H260" s="54">
        <v>18000000</v>
      </c>
      <c r="I260" s="54">
        <v>0</v>
      </c>
      <c r="J260" s="54">
        <v>18000000</v>
      </c>
      <c r="K260" s="55">
        <v>1</v>
      </c>
      <c r="L260" s="54">
        <v>798552</v>
      </c>
      <c r="M260" s="54">
        <v>7177679</v>
      </c>
      <c r="N260" s="55">
        <v>0.39875994444444401</v>
      </c>
    </row>
    <row r="261" spans="1:14" s="1" customFormat="1" ht="17.100000000000001" customHeight="1" x14ac:dyDescent="0.2">
      <c r="A261" s="52" t="s">
        <v>564</v>
      </c>
      <c r="B261" s="53" t="s">
        <v>565</v>
      </c>
      <c r="C261" s="54">
        <v>243412000</v>
      </c>
      <c r="D261" s="54">
        <v>0</v>
      </c>
      <c r="E261" s="54">
        <v>0</v>
      </c>
      <c r="F261" s="54">
        <v>243412000</v>
      </c>
      <c r="G261" s="54">
        <v>0</v>
      </c>
      <c r="H261" s="54">
        <v>243412000</v>
      </c>
      <c r="I261" s="54">
        <v>1050664</v>
      </c>
      <c r="J261" s="54">
        <v>243275590</v>
      </c>
      <c r="K261" s="55">
        <v>0.99943959213185896</v>
      </c>
      <c r="L261" s="54">
        <v>22549800</v>
      </c>
      <c r="M261" s="54">
        <v>23709800</v>
      </c>
      <c r="N261" s="55">
        <v>9.7406044073422807E-2</v>
      </c>
    </row>
    <row r="262" spans="1:14" s="1" customFormat="1" ht="25.5" customHeight="1" x14ac:dyDescent="0.2">
      <c r="A262" s="52" t="s">
        <v>566</v>
      </c>
      <c r="B262" s="53" t="s">
        <v>567</v>
      </c>
      <c r="C262" s="54">
        <v>243412000</v>
      </c>
      <c r="D262" s="54">
        <v>0</v>
      </c>
      <c r="E262" s="54">
        <v>0</v>
      </c>
      <c r="F262" s="54">
        <v>243412000</v>
      </c>
      <c r="G262" s="54">
        <v>0</v>
      </c>
      <c r="H262" s="54">
        <v>243412000</v>
      </c>
      <c r="I262" s="54">
        <v>1050664</v>
      </c>
      <c r="J262" s="54">
        <v>243275590</v>
      </c>
      <c r="K262" s="55">
        <v>0.99943959213185896</v>
      </c>
      <c r="L262" s="54">
        <v>22549800</v>
      </c>
      <c r="M262" s="54">
        <v>23709800</v>
      </c>
      <c r="N262" s="55">
        <v>9.7406044073422807E-2</v>
      </c>
    </row>
    <row r="263" spans="1:14" s="1" customFormat="1" ht="17.100000000000001" customHeight="1" x14ac:dyDescent="0.2">
      <c r="A263" s="52" t="s">
        <v>568</v>
      </c>
      <c r="B263" s="53" t="s">
        <v>569</v>
      </c>
      <c r="C263" s="54">
        <v>232215695000</v>
      </c>
      <c r="D263" s="54">
        <v>3700000000</v>
      </c>
      <c r="E263" s="54">
        <v>44114262325</v>
      </c>
      <c r="F263" s="54">
        <v>276329957325</v>
      </c>
      <c r="G263" s="54">
        <v>0</v>
      </c>
      <c r="H263" s="54">
        <v>276329957325</v>
      </c>
      <c r="I263" s="54">
        <v>0</v>
      </c>
      <c r="J263" s="54">
        <v>272629957325</v>
      </c>
      <c r="K263" s="55">
        <v>0.98661021035931895</v>
      </c>
      <c r="L263" s="54">
        <v>21045793031</v>
      </c>
      <c r="M263" s="54">
        <v>161548814152</v>
      </c>
      <c r="N263" s="55">
        <v>0.58462287518829403</v>
      </c>
    </row>
    <row r="264" spans="1:14" s="1" customFormat="1" ht="17.100000000000001" customHeight="1" x14ac:dyDescent="0.2">
      <c r="A264" s="52" t="s">
        <v>570</v>
      </c>
      <c r="B264" s="53" t="s">
        <v>571</v>
      </c>
      <c r="C264" s="54">
        <v>232215695000</v>
      </c>
      <c r="D264" s="54">
        <v>3700000000</v>
      </c>
      <c r="E264" s="54">
        <v>44065000000</v>
      </c>
      <c r="F264" s="54">
        <v>276280695000</v>
      </c>
      <c r="G264" s="54">
        <v>0</v>
      </c>
      <c r="H264" s="54">
        <v>276280695000</v>
      </c>
      <c r="I264" s="54">
        <v>0</v>
      </c>
      <c r="J264" s="54">
        <v>272580695000</v>
      </c>
      <c r="K264" s="55">
        <v>0.986607822888241</v>
      </c>
      <c r="L264" s="54">
        <v>21045793031</v>
      </c>
      <c r="M264" s="54">
        <v>161499551827</v>
      </c>
      <c r="N264" s="55">
        <v>0.58454881122620606</v>
      </c>
    </row>
    <row r="265" spans="1:14" s="1" customFormat="1" ht="17.100000000000001" customHeight="1" x14ac:dyDescent="0.2">
      <c r="A265" s="52" t="s">
        <v>572</v>
      </c>
      <c r="B265" s="53" t="s">
        <v>573</v>
      </c>
      <c r="C265" s="54">
        <v>232215695000</v>
      </c>
      <c r="D265" s="54">
        <v>3700000000</v>
      </c>
      <c r="E265" s="54">
        <v>44065000000</v>
      </c>
      <c r="F265" s="54">
        <v>276280695000</v>
      </c>
      <c r="G265" s="54">
        <v>0</v>
      </c>
      <c r="H265" s="54">
        <v>276280695000</v>
      </c>
      <c r="I265" s="54">
        <v>0</v>
      </c>
      <c r="J265" s="54">
        <v>272580695000</v>
      </c>
      <c r="K265" s="55">
        <v>0.986607822888241</v>
      </c>
      <c r="L265" s="54">
        <v>21045793031</v>
      </c>
      <c r="M265" s="54">
        <v>161499551827</v>
      </c>
      <c r="N265" s="55">
        <v>0.58454881122620606</v>
      </c>
    </row>
    <row r="266" spans="1:14" s="1" customFormat="1" ht="17.100000000000001" customHeight="1" x14ac:dyDescent="0.2">
      <c r="A266" s="52" t="s">
        <v>574</v>
      </c>
      <c r="B266" s="53" t="s">
        <v>575</v>
      </c>
      <c r="C266" s="54">
        <v>232215695000</v>
      </c>
      <c r="D266" s="54">
        <v>3700000000</v>
      </c>
      <c r="E266" s="54">
        <v>44065000000</v>
      </c>
      <c r="F266" s="54">
        <v>276280695000</v>
      </c>
      <c r="G266" s="54">
        <v>0</v>
      </c>
      <c r="H266" s="54">
        <v>276280695000</v>
      </c>
      <c r="I266" s="54">
        <v>0</v>
      </c>
      <c r="J266" s="54">
        <v>272580695000</v>
      </c>
      <c r="K266" s="55">
        <v>0.986607822888241</v>
      </c>
      <c r="L266" s="54">
        <v>21045793031</v>
      </c>
      <c r="M266" s="54">
        <v>161499551827</v>
      </c>
      <c r="N266" s="55">
        <v>0.58454881122620606</v>
      </c>
    </row>
    <row r="267" spans="1:14" s="1" customFormat="1" ht="17.100000000000001" customHeight="1" x14ac:dyDescent="0.2">
      <c r="A267" s="52" t="s">
        <v>576</v>
      </c>
      <c r="B267" s="53" t="s">
        <v>577</v>
      </c>
      <c r="C267" s="54">
        <v>0</v>
      </c>
      <c r="D267" s="54">
        <v>0</v>
      </c>
      <c r="E267" s="54">
        <v>49262325</v>
      </c>
      <c r="F267" s="54">
        <v>49262325</v>
      </c>
      <c r="G267" s="54">
        <v>0</v>
      </c>
      <c r="H267" s="54">
        <v>49262325</v>
      </c>
      <c r="I267" s="54">
        <v>0</v>
      </c>
      <c r="J267" s="54">
        <v>49262325</v>
      </c>
      <c r="K267" s="55">
        <v>1</v>
      </c>
      <c r="L267" s="54">
        <v>0</v>
      </c>
      <c r="M267" s="54">
        <v>49262325</v>
      </c>
      <c r="N267" s="55">
        <v>1</v>
      </c>
    </row>
    <row r="268" spans="1:14" s="1" customFormat="1" ht="17.100000000000001" customHeight="1" x14ac:dyDescent="0.2">
      <c r="A268" s="52" t="s">
        <v>578</v>
      </c>
      <c r="B268" s="53" t="s">
        <v>579</v>
      </c>
      <c r="C268" s="54">
        <v>0</v>
      </c>
      <c r="D268" s="54">
        <v>0</v>
      </c>
      <c r="E268" s="54">
        <v>49262325</v>
      </c>
      <c r="F268" s="54">
        <v>49262325</v>
      </c>
      <c r="G268" s="54">
        <v>0</v>
      </c>
      <c r="H268" s="54">
        <v>49262325</v>
      </c>
      <c r="I268" s="54">
        <v>0</v>
      </c>
      <c r="J268" s="54">
        <v>49262325</v>
      </c>
      <c r="K268" s="55">
        <v>1</v>
      </c>
      <c r="L268" s="54">
        <v>0</v>
      </c>
      <c r="M268" s="54">
        <v>49262325</v>
      </c>
      <c r="N268" s="55">
        <v>1</v>
      </c>
    </row>
    <row r="269" spans="1:14" s="1" customFormat="1" ht="17.100000000000001" customHeight="1" x14ac:dyDescent="0.2">
      <c r="A269" s="52" t="s">
        <v>580</v>
      </c>
      <c r="B269" s="53" t="s">
        <v>581</v>
      </c>
      <c r="C269" s="54">
        <v>0</v>
      </c>
      <c r="D269" s="54">
        <v>0</v>
      </c>
      <c r="E269" s="54">
        <v>49262325</v>
      </c>
      <c r="F269" s="54">
        <v>49262325</v>
      </c>
      <c r="G269" s="54">
        <v>0</v>
      </c>
      <c r="H269" s="54">
        <v>49262325</v>
      </c>
      <c r="I269" s="54">
        <v>0</v>
      </c>
      <c r="J269" s="54">
        <v>49262325</v>
      </c>
      <c r="K269" s="55">
        <v>1</v>
      </c>
      <c r="L269" s="54">
        <v>0</v>
      </c>
      <c r="M269" s="54">
        <v>49262325</v>
      </c>
      <c r="N269" s="55">
        <v>1</v>
      </c>
    </row>
    <row r="270" spans="1:14" s="1" customFormat="1" ht="17.100000000000001" customHeight="1" x14ac:dyDescent="0.2">
      <c r="A270" s="52" t="s">
        <v>582</v>
      </c>
      <c r="B270" s="53" t="s">
        <v>583</v>
      </c>
      <c r="C270" s="54">
        <v>125650876000</v>
      </c>
      <c r="D270" s="54">
        <v>0</v>
      </c>
      <c r="E270" s="54">
        <v>4635000000</v>
      </c>
      <c r="F270" s="54">
        <v>130285876000</v>
      </c>
      <c r="G270" s="54">
        <v>0</v>
      </c>
      <c r="H270" s="54">
        <v>130285876000</v>
      </c>
      <c r="I270" s="54">
        <v>12431118799</v>
      </c>
      <c r="J270" s="54">
        <v>90958517414</v>
      </c>
      <c r="K270" s="55">
        <v>0.69814564868105899</v>
      </c>
      <c r="L270" s="54">
        <v>8340249569</v>
      </c>
      <c r="M270" s="54">
        <v>48682268369</v>
      </c>
      <c r="N270" s="55">
        <v>0.37365729781023999</v>
      </c>
    </row>
    <row r="271" spans="1:14" s="1" customFormat="1" ht="17.100000000000001" customHeight="1" x14ac:dyDescent="0.2">
      <c r="A271" s="52" t="s">
        <v>584</v>
      </c>
      <c r="B271" s="53" t="s">
        <v>585</v>
      </c>
      <c r="C271" s="54">
        <v>125650876000</v>
      </c>
      <c r="D271" s="54">
        <v>0</v>
      </c>
      <c r="E271" s="54">
        <v>4635000000</v>
      </c>
      <c r="F271" s="54">
        <v>130285876000</v>
      </c>
      <c r="G271" s="54">
        <v>0</v>
      </c>
      <c r="H271" s="54">
        <v>130285876000</v>
      </c>
      <c r="I271" s="54">
        <v>12431118799</v>
      </c>
      <c r="J271" s="54">
        <v>90958517414</v>
      </c>
      <c r="K271" s="55">
        <v>0.69814564868105899</v>
      </c>
      <c r="L271" s="54">
        <v>8340249569</v>
      </c>
      <c r="M271" s="54">
        <v>48682268369</v>
      </c>
      <c r="N271" s="55">
        <v>0.37365729781023999</v>
      </c>
    </row>
    <row r="272" spans="1:14" s="1" customFormat="1" ht="25.5" customHeight="1" x14ac:dyDescent="0.2">
      <c r="A272" s="52" t="s">
        <v>586</v>
      </c>
      <c r="B272" s="53" t="s">
        <v>587</v>
      </c>
      <c r="C272" s="54">
        <v>125650876000</v>
      </c>
      <c r="D272" s="54">
        <v>0</v>
      </c>
      <c r="E272" s="54">
        <v>4635000000</v>
      </c>
      <c r="F272" s="54">
        <v>130285876000</v>
      </c>
      <c r="G272" s="54">
        <v>0</v>
      </c>
      <c r="H272" s="54">
        <v>130285876000</v>
      </c>
      <c r="I272" s="54">
        <v>12431118799</v>
      </c>
      <c r="J272" s="54">
        <v>90958517414</v>
      </c>
      <c r="K272" s="55">
        <v>0.69814564868105899</v>
      </c>
      <c r="L272" s="54">
        <v>8340249569</v>
      </c>
      <c r="M272" s="54">
        <v>48682268369</v>
      </c>
      <c r="N272" s="55">
        <v>0.37365729781023999</v>
      </c>
    </row>
    <row r="273" spans="1:14" s="1" customFormat="1" ht="34.15" customHeight="1" x14ac:dyDescent="0.2">
      <c r="A273" s="52" t="s">
        <v>588</v>
      </c>
      <c r="B273" s="53" t="s">
        <v>589</v>
      </c>
      <c r="C273" s="54">
        <v>1000000000</v>
      </c>
      <c r="D273" s="54">
        <v>0</v>
      </c>
      <c r="E273" s="54">
        <v>500000000</v>
      </c>
      <c r="F273" s="54">
        <v>1500000000</v>
      </c>
      <c r="G273" s="54">
        <v>0</v>
      </c>
      <c r="H273" s="54">
        <v>1500000000</v>
      </c>
      <c r="I273" s="54">
        <v>0</v>
      </c>
      <c r="J273" s="54">
        <v>500000000</v>
      </c>
      <c r="K273" s="55">
        <v>0.33333333333333298</v>
      </c>
      <c r="L273" s="54">
        <v>0</v>
      </c>
      <c r="M273" s="54">
        <v>500000000</v>
      </c>
      <c r="N273" s="55">
        <v>0.33333333333333298</v>
      </c>
    </row>
    <row r="274" spans="1:14" s="1" customFormat="1" ht="17.100000000000001" customHeight="1" x14ac:dyDescent="0.2">
      <c r="A274" s="52" t="s">
        <v>590</v>
      </c>
      <c r="B274" s="53" t="s">
        <v>591</v>
      </c>
      <c r="C274" s="54">
        <v>1000000000</v>
      </c>
      <c r="D274" s="54">
        <v>0</v>
      </c>
      <c r="E274" s="54">
        <v>500000000</v>
      </c>
      <c r="F274" s="54">
        <v>1500000000</v>
      </c>
      <c r="G274" s="54">
        <v>0</v>
      </c>
      <c r="H274" s="54">
        <v>1500000000</v>
      </c>
      <c r="I274" s="54">
        <v>0</v>
      </c>
      <c r="J274" s="54">
        <v>500000000</v>
      </c>
      <c r="K274" s="55">
        <v>0.33333333333333298</v>
      </c>
      <c r="L274" s="54">
        <v>0</v>
      </c>
      <c r="M274" s="54">
        <v>500000000</v>
      </c>
      <c r="N274" s="55">
        <v>0.33333333333333298</v>
      </c>
    </row>
    <row r="275" spans="1:14" s="1" customFormat="1" ht="42.6" customHeight="1" x14ac:dyDescent="0.2">
      <c r="A275" s="52" t="s">
        <v>592</v>
      </c>
      <c r="B275" s="53" t="s">
        <v>593</v>
      </c>
      <c r="C275" s="54">
        <v>1000000000</v>
      </c>
      <c r="D275" s="54">
        <v>0</v>
      </c>
      <c r="E275" s="54">
        <v>500000000</v>
      </c>
      <c r="F275" s="54">
        <v>1500000000</v>
      </c>
      <c r="G275" s="54">
        <v>0</v>
      </c>
      <c r="H275" s="54">
        <v>1500000000</v>
      </c>
      <c r="I275" s="54">
        <v>0</v>
      </c>
      <c r="J275" s="54">
        <v>500000000</v>
      </c>
      <c r="K275" s="55">
        <v>0.33333333333333298</v>
      </c>
      <c r="L275" s="54">
        <v>0</v>
      </c>
      <c r="M275" s="54">
        <v>500000000</v>
      </c>
      <c r="N275" s="55">
        <v>0.33333333333333298</v>
      </c>
    </row>
    <row r="276" spans="1:14" s="1" customFormat="1" ht="34.15" customHeight="1" x14ac:dyDescent="0.2">
      <c r="A276" s="52" t="s">
        <v>594</v>
      </c>
      <c r="B276" s="53" t="s">
        <v>595</v>
      </c>
      <c r="C276" s="54">
        <v>103669602000</v>
      </c>
      <c r="D276" s="54">
        <v>0</v>
      </c>
      <c r="E276" s="54">
        <v>-3000000000</v>
      </c>
      <c r="F276" s="54">
        <v>100669602000</v>
      </c>
      <c r="G276" s="54">
        <v>0</v>
      </c>
      <c r="H276" s="54">
        <v>100669602000</v>
      </c>
      <c r="I276" s="54">
        <v>9030543091</v>
      </c>
      <c r="J276" s="54">
        <v>65799359984</v>
      </c>
      <c r="K276" s="55">
        <v>0.65361696755292598</v>
      </c>
      <c r="L276" s="54">
        <v>6678615450</v>
      </c>
      <c r="M276" s="54">
        <v>35237205270</v>
      </c>
      <c r="N276" s="55">
        <v>0.35002825649395097</v>
      </c>
    </row>
    <row r="277" spans="1:14" s="1" customFormat="1" ht="17.100000000000001" customHeight="1" x14ac:dyDescent="0.2">
      <c r="A277" s="52" t="s">
        <v>596</v>
      </c>
      <c r="B277" s="53" t="s">
        <v>597</v>
      </c>
      <c r="C277" s="54">
        <v>7510614000</v>
      </c>
      <c r="D277" s="54">
        <v>0</v>
      </c>
      <c r="E277" s="54">
        <v>4000000000</v>
      </c>
      <c r="F277" s="54">
        <v>11510614000</v>
      </c>
      <c r="G277" s="54">
        <v>0</v>
      </c>
      <c r="H277" s="54">
        <v>11510614000</v>
      </c>
      <c r="I277" s="54">
        <v>107730000</v>
      </c>
      <c r="J277" s="54">
        <v>2343611912</v>
      </c>
      <c r="K277" s="55">
        <v>0.20360442214464</v>
      </c>
      <c r="L277" s="54">
        <v>172435033</v>
      </c>
      <c r="M277" s="54">
        <v>1868716079</v>
      </c>
      <c r="N277" s="55">
        <v>0.162347210930711</v>
      </c>
    </row>
    <row r="278" spans="1:14" s="1" customFormat="1" ht="42.6" customHeight="1" x14ac:dyDescent="0.2">
      <c r="A278" s="52" t="s">
        <v>598</v>
      </c>
      <c r="B278" s="53" t="s">
        <v>599</v>
      </c>
      <c r="C278" s="54">
        <v>7510614000</v>
      </c>
      <c r="D278" s="54">
        <v>0</v>
      </c>
      <c r="E278" s="54">
        <v>4000000000</v>
      </c>
      <c r="F278" s="54">
        <v>11510614000</v>
      </c>
      <c r="G278" s="54">
        <v>0</v>
      </c>
      <c r="H278" s="54">
        <v>11510614000</v>
      </c>
      <c r="I278" s="54">
        <v>107730000</v>
      </c>
      <c r="J278" s="54">
        <v>2343611912</v>
      </c>
      <c r="K278" s="55">
        <v>0.20360442214464</v>
      </c>
      <c r="L278" s="54">
        <v>172435033</v>
      </c>
      <c r="M278" s="54">
        <v>1868716079</v>
      </c>
      <c r="N278" s="55">
        <v>0.162347210930711</v>
      </c>
    </row>
    <row r="279" spans="1:14" s="1" customFormat="1" ht="25.5" customHeight="1" x14ac:dyDescent="0.2">
      <c r="A279" s="52" t="s">
        <v>600</v>
      </c>
      <c r="B279" s="53" t="s">
        <v>601</v>
      </c>
      <c r="C279" s="54">
        <v>96158988000</v>
      </c>
      <c r="D279" s="54">
        <v>0</v>
      </c>
      <c r="E279" s="54">
        <v>-7000000000</v>
      </c>
      <c r="F279" s="54">
        <v>89158988000</v>
      </c>
      <c r="G279" s="54">
        <v>0</v>
      </c>
      <c r="H279" s="54">
        <v>89158988000</v>
      </c>
      <c r="I279" s="54">
        <v>8922813091</v>
      </c>
      <c r="J279" s="54">
        <v>63455748072</v>
      </c>
      <c r="K279" s="55">
        <v>0.71171453933505802</v>
      </c>
      <c r="L279" s="54">
        <v>6506180417</v>
      </c>
      <c r="M279" s="54">
        <v>33368489191</v>
      </c>
      <c r="N279" s="55">
        <v>0.37425827658564298</v>
      </c>
    </row>
    <row r="280" spans="1:14" s="1" customFormat="1" ht="42.6" customHeight="1" x14ac:dyDescent="0.2">
      <c r="A280" s="52" t="s">
        <v>602</v>
      </c>
      <c r="B280" s="53" t="s">
        <v>603</v>
      </c>
      <c r="C280" s="54">
        <v>96158988000</v>
      </c>
      <c r="D280" s="54">
        <v>0</v>
      </c>
      <c r="E280" s="54">
        <v>-7000000000</v>
      </c>
      <c r="F280" s="54">
        <v>89158988000</v>
      </c>
      <c r="G280" s="54">
        <v>0</v>
      </c>
      <c r="H280" s="54">
        <v>89158988000</v>
      </c>
      <c r="I280" s="54">
        <v>8922813091</v>
      </c>
      <c r="J280" s="54">
        <v>63455748072</v>
      </c>
      <c r="K280" s="55">
        <v>0.71171453933505802</v>
      </c>
      <c r="L280" s="54">
        <v>6506180417</v>
      </c>
      <c r="M280" s="54">
        <v>33368489191</v>
      </c>
      <c r="N280" s="55">
        <v>0.37425827658564298</v>
      </c>
    </row>
    <row r="281" spans="1:14" s="1" customFormat="1" ht="34.15" customHeight="1" x14ac:dyDescent="0.2">
      <c r="A281" s="52" t="s">
        <v>604</v>
      </c>
      <c r="B281" s="53" t="s">
        <v>605</v>
      </c>
      <c r="C281" s="54">
        <v>6181000000</v>
      </c>
      <c r="D281" s="54">
        <v>0</v>
      </c>
      <c r="E281" s="54">
        <v>4635000000</v>
      </c>
      <c r="F281" s="54">
        <v>10816000000</v>
      </c>
      <c r="G281" s="54">
        <v>0</v>
      </c>
      <c r="H281" s="54">
        <v>10816000000</v>
      </c>
      <c r="I281" s="54">
        <v>1989060425</v>
      </c>
      <c r="J281" s="54">
        <v>10488452044</v>
      </c>
      <c r="K281" s="55">
        <v>0.96971635022189395</v>
      </c>
      <c r="L281" s="54">
        <v>775173578</v>
      </c>
      <c r="M281" s="54">
        <v>3776964833</v>
      </c>
      <c r="N281" s="55">
        <v>0.34920163026996998</v>
      </c>
    </row>
    <row r="282" spans="1:14" s="1" customFormat="1" ht="25.5" customHeight="1" x14ac:dyDescent="0.2">
      <c r="A282" s="52" t="s">
        <v>606</v>
      </c>
      <c r="B282" s="53" t="s">
        <v>607</v>
      </c>
      <c r="C282" s="54">
        <v>6181000000</v>
      </c>
      <c r="D282" s="54">
        <v>0</v>
      </c>
      <c r="E282" s="54">
        <v>4635000000</v>
      </c>
      <c r="F282" s="54">
        <v>10816000000</v>
      </c>
      <c r="G282" s="54">
        <v>0</v>
      </c>
      <c r="H282" s="54">
        <v>10816000000</v>
      </c>
      <c r="I282" s="54">
        <v>1989060425</v>
      </c>
      <c r="J282" s="54">
        <v>10488452044</v>
      </c>
      <c r="K282" s="55">
        <v>0.96971635022189395</v>
      </c>
      <c r="L282" s="54">
        <v>775173578</v>
      </c>
      <c r="M282" s="54">
        <v>3776964833</v>
      </c>
      <c r="N282" s="55">
        <v>0.34920163026996998</v>
      </c>
    </row>
    <row r="283" spans="1:14" s="1" customFormat="1" ht="34.15" customHeight="1" x14ac:dyDescent="0.2">
      <c r="A283" s="52" t="s">
        <v>608</v>
      </c>
      <c r="B283" s="53" t="s">
        <v>609</v>
      </c>
      <c r="C283" s="54">
        <v>6181000000</v>
      </c>
      <c r="D283" s="54">
        <v>0</v>
      </c>
      <c r="E283" s="54">
        <v>4635000000</v>
      </c>
      <c r="F283" s="54">
        <v>10816000000</v>
      </c>
      <c r="G283" s="54">
        <v>0</v>
      </c>
      <c r="H283" s="54">
        <v>10816000000</v>
      </c>
      <c r="I283" s="54">
        <v>1989060425</v>
      </c>
      <c r="J283" s="54">
        <v>10488452044</v>
      </c>
      <c r="K283" s="55">
        <v>0.96971635022189395</v>
      </c>
      <c r="L283" s="54">
        <v>775173578</v>
      </c>
      <c r="M283" s="54">
        <v>3776964833</v>
      </c>
      <c r="N283" s="55">
        <v>0.34920163026996998</v>
      </c>
    </row>
    <row r="284" spans="1:14" s="1" customFormat="1" ht="25.5" customHeight="1" x14ac:dyDescent="0.2">
      <c r="A284" s="52" t="s">
        <v>610</v>
      </c>
      <c r="B284" s="53" t="s">
        <v>611</v>
      </c>
      <c r="C284" s="54">
        <v>14800274000</v>
      </c>
      <c r="D284" s="54">
        <v>0</v>
      </c>
      <c r="E284" s="54">
        <v>2500000000</v>
      </c>
      <c r="F284" s="54">
        <v>17300274000</v>
      </c>
      <c r="G284" s="54">
        <v>0</v>
      </c>
      <c r="H284" s="54">
        <v>17300274000</v>
      </c>
      <c r="I284" s="54">
        <v>1411515283</v>
      </c>
      <c r="J284" s="54">
        <v>14170705386</v>
      </c>
      <c r="K284" s="55">
        <v>0.81910294519034799</v>
      </c>
      <c r="L284" s="54">
        <v>886460541</v>
      </c>
      <c r="M284" s="54">
        <v>9168098266</v>
      </c>
      <c r="N284" s="55">
        <v>0.52993948338621699</v>
      </c>
    </row>
    <row r="285" spans="1:14" s="1" customFormat="1" ht="17.100000000000001" customHeight="1" x14ac:dyDescent="0.2">
      <c r="A285" s="52" t="s">
        <v>612</v>
      </c>
      <c r="B285" s="53" t="s">
        <v>613</v>
      </c>
      <c r="C285" s="54">
        <v>14800274000</v>
      </c>
      <c r="D285" s="54">
        <v>0</v>
      </c>
      <c r="E285" s="54">
        <v>2500000000</v>
      </c>
      <c r="F285" s="54">
        <v>17300274000</v>
      </c>
      <c r="G285" s="54">
        <v>0</v>
      </c>
      <c r="H285" s="54">
        <v>17300274000</v>
      </c>
      <c r="I285" s="54">
        <v>1411515283</v>
      </c>
      <c r="J285" s="54">
        <v>14170705386</v>
      </c>
      <c r="K285" s="55">
        <v>0.81910294519034799</v>
      </c>
      <c r="L285" s="54">
        <v>886460541</v>
      </c>
      <c r="M285" s="54">
        <v>9168098266</v>
      </c>
      <c r="N285" s="55">
        <v>0.52993948338621699</v>
      </c>
    </row>
    <row r="286" spans="1:14" s="1" customFormat="1" ht="25.5" customHeight="1" x14ac:dyDescent="0.2">
      <c r="A286" s="56" t="s">
        <v>614</v>
      </c>
      <c r="B286" s="57" t="s">
        <v>615</v>
      </c>
      <c r="C286" s="58">
        <v>14800274000</v>
      </c>
      <c r="D286" s="58">
        <v>0</v>
      </c>
      <c r="E286" s="58">
        <v>2500000000</v>
      </c>
      <c r="F286" s="58">
        <v>17300274000</v>
      </c>
      <c r="G286" s="58">
        <v>0</v>
      </c>
      <c r="H286" s="58">
        <v>17300274000</v>
      </c>
      <c r="I286" s="58">
        <v>1411515283</v>
      </c>
      <c r="J286" s="58">
        <v>14170705386</v>
      </c>
      <c r="K286" s="59">
        <v>0.81910294519034799</v>
      </c>
      <c r="L286" s="58">
        <v>886460541</v>
      </c>
      <c r="M286" s="58">
        <v>9168098266</v>
      </c>
      <c r="N286" s="59">
        <v>0.52993948338621699</v>
      </c>
    </row>
    <row r="287" spans="1:14" s="1" customFormat="1" ht="51.2" customHeight="1" x14ac:dyDescent="0.2"/>
    <row r="288" spans="1:14" s="1" customFormat="1" ht="22.35" customHeight="1" x14ac:dyDescent="0.2">
      <c r="C288" s="28"/>
      <c r="D288" s="28"/>
      <c r="E288" s="28"/>
      <c r="H288" s="28"/>
      <c r="I288" s="28"/>
      <c r="J288" s="28"/>
    </row>
    <row r="289" spans="3:10" s="1" customFormat="1" ht="19.7" customHeight="1" x14ac:dyDescent="0.2">
      <c r="C289" s="60" t="s">
        <v>82</v>
      </c>
      <c r="D289" s="60"/>
      <c r="E289" s="60"/>
      <c r="H289" s="60" t="s">
        <v>80</v>
      </c>
      <c r="I289" s="60"/>
      <c r="J289" s="60"/>
    </row>
    <row r="290" spans="3:10" s="1" customFormat="1" ht="19.7" customHeight="1" x14ac:dyDescent="0.2">
      <c r="C290" s="61" t="s">
        <v>83</v>
      </c>
      <c r="D290" s="61"/>
      <c r="E290" s="61"/>
      <c r="H290" s="61" t="s">
        <v>81</v>
      </c>
      <c r="I290" s="61"/>
      <c r="J290" s="61"/>
    </row>
    <row r="291" spans="3:10" s="1" customFormat="1" ht="31.9" customHeight="1" x14ac:dyDescent="0.2"/>
    <row r="292" spans="3:10" s="1" customFormat="1" ht="75.75" customHeight="1" x14ac:dyDescent="0.2"/>
  </sheetData>
  <mergeCells count="29">
    <mergeCell ref="M11:M12"/>
    <mergeCell ref="C288:E288"/>
    <mergeCell ref="H288:J288"/>
    <mergeCell ref="C289:E289"/>
    <mergeCell ref="H289:J289"/>
    <mergeCell ref="C290:E290"/>
    <mergeCell ref="H290:J290"/>
    <mergeCell ref="F11:F12"/>
    <mergeCell ref="G11:G12"/>
    <mergeCell ref="H11:H12"/>
    <mergeCell ref="I11:I12"/>
    <mergeCell ref="J11:J12"/>
    <mergeCell ref="L11:L12"/>
    <mergeCell ref="A10:B10"/>
    <mergeCell ref="C10:H10"/>
    <mergeCell ref="I10:J10"/>
    <mergeCell ref="K10:K12"/>
    <mergeCell ref="L10:M10"/>
    <mergeCell ref="N10:N12"/>
    <mergeCell ref="A11:A12"/>
    <mergeCell ref="B11:B12"/>
    <mergeCell ref="C11:C12"/>
    <mergeCell ref="D11:E11"/>
    <mergeCell ref="A1:A5"/>
    <mergeCell ref="B1:K6"/>
    <mergeCell ref="A8:E8"/>
    <mergeCell ref="I8:J8"/>
    <mergeCell ref="A9:E9"/>
    <mergeCell ref="I9:J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C9CB7-AE9C-4054-B8AB-CE7549D26EDC}">
  <dimension ref="A2:T46"/>
  <sheetViews>
    <sheetView topLeftCell="A7" workbookViewId="0">
      <selection activeCell="U7" sqref="U7"/>
    </sheetView>
  </sheetViews>
  <sheetFormatPr baseColWidth="10" defaultRowHeight="12.75" x14ac:dyDescent="0.2"/>
  <cols>
    <col min="1" max="1" width="14.85546875" customWidth="1"/>
    <col min="2" max="2" width="50.28515625" customWidth="1"/>
    <col min="3" max="3" width="20.140625" style="63" customWidth="1"/>
    <col min="4" max="4" width="18.5703125" style="63" customWidth="1"/>
    <col min="5" max="5" width="16.85546875" style="64" customWidth="1"/>
    <col min="6" max="6" width="16.5703125" style="64" hidden="1" customWidth="1"/>
    <col min="7" max="7" width="15.5703125" style="64" hidden="1" customWidth="1"/>
    <col min="8" max="8" width="16" style="64" hidden="1" customWidth="1"/>
    <col min="9" max="9" width="15.140625" style="64" hidden="1" customWidth="1"/>
    <col min="10" max="10" width="17.140625" style="64" hidden="1" customWidth="1"/>
    <col min="11" max="11" width="15.85546875" style="64" hidden="1" customWidth="1"/>
    <col min="12" max="12" width="18.7109375" style="64" hidden="1" customWidth="1"/>
    <col min="13" max="13" width="15.28515625" style="64" hidden="1" customWidth="1"/>
    <col min="14" max="14" width="17.85546875" style="64" hidden="1" customWidth="1"/>
    <col min="15" max="15" width="16" style="64" hidden="1" customWidth="1"/>
    <col min="16" max="16" width="17" style="64" customWidth="1"/>
    <col min="17" max="17" width="2.28515625" style="64" customWidth="1"/>
    <col min="18" max="18" width="15.28515625" style="64" customWidth="1"/>
    <col min="19" max="19" width="11.42578125" style="65"/>
    <col min="20" max="20" width="11.42578125" style="63"/>
  </cols>
  <sheetData>
    <row r="2" spans="1:19" ht="15.75" x14ac:dyDescent="0.25">
      <c r="A2" s="62" t="s">
        <v>616</v>
      </c>
    </row>
    <row r="3" spans="1:19" ht="15.75" x14ac:dyDescent="0.25">
      <c r="A3" s="62" t="s">
        <v>617</v>
      </c>
    </row>
    <row r="4" spans="1:19" ht="15.75" x14ac:dyDescent="0.25">
      <c r="A4" s="62" t="s">
        <v>618</v>
      </c>
      <c r="M4" s="66"/>
    </row>
    <row r="5" spans="1:19" ht="15.75" x14ac:dyDescent="0.25">
      <c r="A5" s="67" t="s">
        <v>619</v>
      </c>
      <c r="E5" s="64" t="s">
        <v>620</v>
      </c>
      <c r="M5" s="66"/>
      <c r="N5" s="68"/>
    </row>
    <row r="7" spans="1:19" ht="242.25" x14ac:dyDescent="0.2">
      <c r="A7" s="69" t="s">
        <v>621</v>
      </c>
      <c r="B7" s="70" t="s">
        <v>622</v>
      </c>
      <c r="C7" s="71" t="s">
        <v>623</v>
      </c>
      <c r="D7" s="71" t="s">
        <v>624</v>
      </c>
      <c r="E7" s="72" t="s">
        <v>625</v>
      </c>
      <c r="F7" s="72" t="s">
        <v>626</v>
      </c>
      <c r="G7" s="73" t="s">
        <v>627</v>
      </c>
      <c r="H7" s="73" t="s">
        <v>628</v>
      </c>
      <c r="I7" s="72" t="s">
        <v>629</v>
      </c>
      <c r="J7" s="72" t="s">
        <v>630</v>
      </c>
      <c r="K7" s="72" t="s">
        <v>631</v>
      </c>
      <c r="L7" s="72" t="s">
        <v>632</v>
      </c>
      <c r="M7" s="72" t="s">
        <v>633</v>
      </c>
      <c r="N7" s="72" t="s">
        <v>634</v>
      </c>
      <c r="O7" s="72" t="s">
        <v>635</v>
      </c>
      <c r="P7" s="72" t="s">
        <v>636</v>
      </c>
      <c r="Q7" s="72" t="s">
        <v>637</v>
      </c>
      <c r="R7" s="72" t="s">
        <v>638</v>
      </c>
      <c r="S7" s="74" t="s">
        <v>639</v>
      </c>
    </row>
    <row r="8" spans="1:19" ht="15" x14ac:dyDescent="0.25">
      <c r="B8" s="66"/>
      <c r="D8" s="66" t="s">
        <v>640</v>
      </c>
      <c r="P8" s="66"/>
    </row>
    <row r="9" spans="1:19" hidden="1" x14ac:dyDescent="0.2">
      <c r="A9" s="75" t="s">
        <v>641</v>
      </c>
      <c r="B9" t="s">
        <v>642</v>
      </c>
    </row>
    <row r="10" spans="1:19" ht="15" hidden="1" x14ac:dyDescent="0.25">
      <c r="A10" s="75" t="s">
        <v>643</v>
      </c>
      <c r="B10" s="76" t="s">
        <v>22</v>
      </c>
    </row>
    <row r="11" spans="1:19" hidden="1" x14ac:dyDescent="0.2">
      <c r="A11" s="75" t="s">
        <v>644</v>
      </c>
      <c r="B11" t="s">
        <v>645</v>
      </c>
    </row>
    <row r="12" spans="1:19" hidden="1" x14ac:dyDescent="0.2">
      <c r="A12" s="75" t="s">
        <v>646</v>
      </c>
      <c r="B12" t="s">
        <v>647</v>
      </c>
    </row>
    <row r="13" spans="1:19" hidden="1" x14ac:dyDescent="0.2">
      <c r="A13" s="77" t="s">
        <v>648</v>
      </c>
      <c r="B13" s="78" t="s">
        <v>649</v>
      </c>
    </row>
    <row r="14" spans="1:19" hidden="1" x14ac:dyDescent="0.2">
      <c r="A14" s="75" t="s">
        <v>650</v>
      </c>
      <c r="B14" t="s">
        <v>651</v>
      </c>
    </row>
    <row r="15" spans="1:19" hidden="1" x14ac:dyDescent="0.2">
      <c r="A15" s="75" t="s">
        <v>652</v>
      </c>
      <c r="B15" t="s">
        <v>653</v>
      </c>
    </row>
    <row r="16" spans="1:19" hidden="1" x14ac:dyDescent="0.2">
      <c r="A16" s="77" t="s">
        <v>654</v>
      </c>
      <c r="B16" s="78" t="s">
        <v>655</v>
      </c>
    </row>
    <row r="17" spans="1:19" hidden="1" x14ac:dyDescent="0.2">
      <c r="A17" s="75" t="s">
        <v>656</v>
      </c>
      <c r="B17" t="s">
        <v>657</v>
      </c>
    </row>
    <row r="18" spans="1:19" hidden="1" x14ac:dyDescent="0.2">
      <c r="A18" s="77" t="s">
        <v>658</v>
      </c>
      <c r="B18" s="78" t="s">
        <v>659</v>
      </c>
    </row>
    <row r="19" spans="1:19" hidden="1" x14ac:dyDescent="0.2">
      <c r="A19" s="75" t="s">
        <v>660</v>
      </c>
      <c r="B19" t="s">
        <v>661</v>
      </c>
    </row>
    <row r="20" spans="1:19" hidden="1" x14ac:dyDescent="0.2">
      <c r="A20" s="77" t="s">
        <v>662</v>
      </c>
      <c r="B20" s="78" t="s">
        <v>663</v>
      </c>
    </row>
    <row r="21" spans="1:19" ht="15" x14ac:dyDescent="0.25">
      <c r="A21" s="75" t="s">
        <v>664</v>
      </c>
      <c r="B21" s="76" t="s">
        <v>665</v>
      </c>
      <c r="C21" s="79">
        <f>+C22+C26</f>
        <v>15976499289</v>
      </c>
      <c r="D21" s="79">
        <f>+D22+D26</f>
        <v>-112701366</v>
      </c>
      <c r="E21" s="64">
        <f>+E22+E26</f>
        <v>15863797923</v>
      </c>
      <c r="F21" s="79">
        <f t="shared" ref="F21:Q21" si="0">+F22+F26</f>
        <v>1512870</v>
      </c>
      <c r="G21" s="79">
        <f t="shared" si="0"/>
        <v>2287627287</v>
      </c>
      <c r="H21" s="79">
        <f t="shared" si="0"/>
        <v>2584284274</v>
      </c>
      <c r="I21" s="79">
        <f>+I22+I26</f>
        <v>646924289</v>
      </c>
      <c r="J21" s="79">
        <f>+J22+J26</f>
        <v>3862843190</v>
      </c>
      <c r="K21" s="79">
        <f t="shared" si="0"/>
        <v>2418743547</v>
      </c>
      <c r="L21" s="79">
        <f t="shared" si="0"/>
        <v>499825350</v>
      </c>
      <c r="M21" s="79">
        <f t="shared" si="0"/>
        <v>145873493</v>
      </c>
      <c r="N21" s="79">
        <f t="shared" si="0"/>
        <v>158333836</v>
      </c>
      <c r="O21" s="79">
        <f t="shared" si="0"/>
        <v>157230446</v>
      </c>
      <c r="P21" s="79">
        <f t="shared" si="0"/>
        <v>433438689</v>
      </c>
      <c r="Q21" s="79">
        <f t="shared" si="0"/>
        <v>0</v>
      </c>
      <c r="R21" s="80">
        <f>SUM(F21:Q21)</f>
        <v>13196637271</v>
      </c>
      <c r="S21" s="81">
        <f t="shared" ref="S21:S27" si="1">+R21/E21*100</f>
        <v>83.187124136692148</v>
      </c>
    </row>
    <row r="22" spans="1:19" x14ac:dyDescent="0.2">
      <c r="A22" s="75" t="s">
        <v>666</v>
      </c>
      <c r="B22" t="s">
        <v>667</v>
      </c>
      <c r="C22" s="79">
        <f>+C23</f>
        <v>880925322</v>
      </c>
      <c r="E22" s="64">
        <f>+E23</f>
        <v>880925322</v>
      </c>
      <c r="F22" s="79">
        <f t="shared" ref="F22:Q22" si="2">+F23</f>
        <v>0</v>
      </c>
      <c r="G22" s="79">
        <f t="shared" si="2"/>
        <v>206376168</v>
      </c>
      <c r="H22" s="79">
        <f t="shared" si="2"/>
        <v>149091017</v>
      </c>
      <c r="I22" s="79">
        <f t="shared" si="2"/>
        <v>0</v>
      </c>
      <c r="J22" s="79">
        <f t="shared" si="2"/>
        <v>483374520</v>
      </c>
      <c r="K22" s="79">
        <f t="shared" si="2"/>
        <v>0</v>
      </c>
      <c r="L22" s="79">
        <f t="shared" si="2"/>
        <v>0</v>
      </c>
      <c r="M22" s="79">
        <f t="shared" si="2"/>
        <v>0</v>
      </c>
      <c r="N22" s="79">
        <f t="shared" si="2"/>
        <v>0</v>
      </c>
      <c r="O22" s="79">
        <f t="shared" si="2"/>
        <v>0</v>
      </c>
      <c r="P22" s="79">
        <f t="shared" si="2"/>
        <v>0</v>
      </c>
      <c r="Q22" s="79">
        <f t="shared" si="2"/>
        <v>0</v>
      </c>
      <c r="R22" s="80">
        <f t="shared" ref="R22:R25" si="3">SUM(F22:Q22)</f>
        <v>838841705</v>
      </c>
      <c r="S22" s="81">
        <f t="shared" si="1"/>
        <v>95.222794038380471</v>
      </c>
    </row>
    <row r="23" spans="1:19" x14ac:dyDescent="0.2">
      <c r="A23" s="75" t="s">
        <v>668</v>
      </c>
      <c r="B23" t="s">
        <v>669</v>
      </c>
      <c r="C23" s="79">
        <f>+C24+C25</f>
        <v>880925322</v>
      </c>
      <c r="E23" s="64">
        <f>+E24+E25</f>
        <v>880925322</v>
      </c>
      <c r="F23" s="79">
        <f t="shared" ref="F23:Q23" si="4">+F24+F25</f>
        <v>0</v>
      </c>
      <c r="G23" s="79">
        <f t="shared" si="4"/>
        <v>206376168</v>
      </c>
      <c r="H23" s="79">
        <f t="shared" si="4"/>
        <v>149091017</v>
      </c>
      <c r="I23" s="79">
        <f t="shared" si="4"/>
        <v>0</v>
      </c>
      <c r="J23" s="79">
        <f t="shared" si="4"/>
        <v>483374520</v>
      </c>
      <c r="K23" s="79">
        <f t="shared" si="4"/>
        <v>0</v>
      </c>
      <c r="L23" s="79">
        <f t="shared" si="4"/>
        <v>0</v>
      </c>
      <c r="M23" s="79">
        <f t="shared" si="4"/>
        <v>0</v>
      </c>
      <c r="N23" s="79">
        <f t="shared" si="4"/>
        <v>0</v>
      </c>
      <c r="O23" s="79">
        <f t="shared" si="4"/>
        <v>0</v>
      </c>
      <c r="P23" s="79">
        <f t="shared" si="4"/>
        <v>0</v>
      </c>
      <c r="Q23" s="79">
        <f t="shared" si="4"/>
        <v>0</v>
      </c>
      <c r="R23" s="80">
        <f t="shared" si="3"/>
        <v>838841705</v>
      </c>
      <c r="S23" s="81">
        <f t="shared" si="1"/>
        <v>95.222794038380471</v>
      </c>
    </row>
    <row r="24" spans="1:19" x14ac:dyDescent="0.2">
      <c r="A24" s="77" t="s">
        <v>670</v>
      </c>
      <c r="B24" s="78" t="s">
        <v>671</v>
      </c>
      <c r="C24" s="82">
        <v>859479322</v>
      </c>
      <c r="D24" s="83"/>
      <c r="E24" s="84">
        <f>+C24+D24</f>
        <v>859479322</v>
      </c>
      <c r="F24" s="84"/>
      <c r="G24" s="84">
        <v>206376168</v>
      </c>
      <c r="H24" s="84">
        <v>149091017</v>
      </c>
      <c r="I24" s="84"/>
      <c r="J24" s="84">
        <f>154782126+328592394</f>
        <v>483374520</v>
      </c>
      <c r="K24" s="84"/>
      <c r="L24" s="84"/>
      <c r="M24" s="84"/>
      <c r="N24" s="84"/>
      <c r="O24" s="84"/>
      <c r="P24" s="84"/>
      <c r="Q24" s="84"/>
      <c r="R24" s="85">
        <f t="shared" si="3"/>
        <v>838841705</v>
      </c>
      <c r="S24" s="81">
        <f t="shared" si="1"/>
        <v>97.598823325734415</v>
      </c>
    </row>
    <row r="25" spans="1:19" x14ac:dyDescent="0.2">
      <c r="A25" s="77" t="s">
        <v>672</v>
      </c>
      <c r="B25" s="78" t="s">
        <v>673</v>
      </c>
      <c r="C25" s="82">
        <v>21446000</v>
      </c>
      <c r="D25" s="83"/>
      <c r="E25" s="84">
        <f>+C25+D25</f>
        <v>21446000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>
        <f t="shared" si="3"/>
        <v>0</v>
      </c>
      <c r="S25" s="81">
        <f t="shared" si="1"/>
        <v>0</v>
      </c>
    </row>
    <row r="26" spans="1:19" x14ac:dyDescent="0.2">
      <c r="A26" s="75" t="s">
        <v>674</v>
      </c>
      <c r="B26" t="s">
        <v>675</v>
      </c>
      <c r="C26" s="86">
        <f>+C27+C29</f>
        <v>15095573967</v>
      </c>
      <c r="D26" s="86">
        <f>+D27+D29</f>
        <v>-112701366</v>
      </c>
      <c r="E26" s="64">
        <f>+E27+E29</f>
        <v>14982872601</v>
      </c>
      <c r="F26" s="64">
        <f t="shared" ref="F26:R26" si="5">+F27+F29</f>
        <v>1512870</v>
      </c>
      <c r="G26" s="64">
        <f t="shared" si="5"/>
        <v>2081251119</v>
      </c>
      <c r="H26" s="64">
        <f t="shared" si="5"/>
        <v>2435193257</v>
      </c>
      <c r="I26" s="64">
        <f t="shared" si="5"/>
        <v>646924289</v>
      </c>
      <c r="J26" s="64">
        <f t="shared" si="5"/>
        <v>3379468670</v>
      </c>
      <c r="K26" s="64">
        <f t="shared" si="5"/>
        <v>2418743547</v>
      </c>
      <c r="L26" s="64">
        <f>+L27+L29</f>
        <v>499825350</v>
      </c>
      <c r="M26" s="87">
        <f t="shared" si="5"/>
        <v>145873493</v>
      </c>
      <c r="N26" s="64">
        <f t="shared" si="5"/>
        <v>158333836</v>
      </c>
      <c r="O26" s="64">
        <f t="shared" si="5"/>
        <v>157230446</v>
      </c>
      <c r="P26" s="64">
        <f t="shared" si="5"/>
        <v>433438689</v>
      </c>
      <c r="Q26" s="64">
        <f t="shared" si="5"/>
        <v>0</v>
      </c>
      <c r="R26" s="64">
        <f t="shared" si="5"/>
        <v>12357795566</v>
      </c>
      <c r="S26" s="81">
        <f t="shared" si="1"/>
        <v>82.479481038737561</v>
      </c>
    </row>
    <row r="27" spans="1:19" x14ac:dyDescent="0.2">
      <c r="A27" s="75" t="s">
        <v>676</v>
      </c>
      <c r="B27" t="s">
        <v>677</v>
      </c>
      <c r="C27" s="86">
        <f>+C28</f>
        <v>12093462919</v>
      </c>
      <c r="D27" s="86">
        <f>+D28</f>
        <v>-13344197</v>
      </c>
      <c r="E27" s="64">
        <f>+E28</f>
        <v>12080118722</v>
      </c>
      <c r="F27" s="64">
        <f t="shared" ref="F27:Q27" si="6">+F28</f>
        <v>1512870</v>
      </c>
      <c r="G27" s="64">
        <f t="shared" si="6"/>
        <v>1887391043</v>
      </c>
      <c r="H27" s="64">
        <f t="shared" si="6"/>
        <v>2371993257</v>
      </c>
      <c r="I27" s="64">
        <f t="shared" si="6"/>
        <v>341804289</v>
      </c>
      <c r="J27" s="64">
        <f t="shared" si="6"/>
        <v>3314483670</v>
      </c>
      <c r="K27" s="64">
        <f t="shared" si="6"/>
        <v>1786515889</v>
      </c>
      <c r="L27" s="64">
        <f t="shared" si="6"/>
        <v>418284148</v>
      </c>
      <c r="M27" s="64">
        <f t="shared" si="6"/>
        <v>70571984</v>
      </c>
      <c r="N27" s="64">
        <f>+N28+N29+N30</f>
        <v>158333836</v>
      </c>
      <c r="O27" s="64">
        <f>+O28+O29+O30</f>
        <v>157230446</v>
      </c>
      <c r="P27" s="64">
        <f>+P28+P29+P30</f>
        <v>433438689</v>
      </c>
      <c r="Q27" s="64">
        <f t="shared" si="6"/>
        <v>0</v>
      </c>
      <c r="R27" s="80">
        <f t="shared" ref="R27:R37" si="7">SUM(F27:Q27)</f>
        <v>10941560121</v>
      </c>
      <c r="S27" s="81">
        <f t="shared" si="1"/>
        <v>90.574938647527631</v>
      </c>
    </row>
    <row r="28" spans="1:19" x14ac:dyDescent="0.2">
      <c r="A28" s="77" t="s">
        <v>678</v>
      </c>
      <c r="B28" s="78" t="s">
        <v>679</v>
      </c>
      <c r="C28" s="82">
        <v>12093462919</v>
      </c>
      <c r="D28" s="84">
        <f>-667127-12677070</f>
        <v>-13344197</v>
      </c>
      <c r="E28" s="84">
        <f t="shared" ref="E28:E37" si="8">+C28+D28</f>
        <v>12080118722</v>
      </c>
      <c r="F28" s="84">
        <v>1512870</v>
      </c>
      <c r="G28" s="84">
        <v>1887391043</v>
      </c>
      <c r="H28" s="88">
        <v>2371993257</v>
      </c>
      <c r="I28" s="84">
        <v>341804289</v>
      </c>
      <c r="J28" s="84">
        <v>3314483670</v>
      </c>
      <c r="K28" s="84">
        <v>1786515889</v>
      </c>
      <c r="L28" s="84">
        <v>418284148</v>
      </c>
      <c r="M28" s="84">
        <v>70571984</v>
      </c>
      <c r="N28" s="84">
        <v>81443600</v>
      </c>
      <c r="O28" s="84"/>
      <c r="P28" s="84"/>
      <c r="Q28" s="84"/>
      <c r="R28" s="85">
        <f t="shared" si="7"/>
        <v>10274000750</v>
      </c>
      <c r="S28" s="81">
        <f>+R28/E28*100</f>
        <v>85.048839224479266</v>
      </c>
    </row>
    <row r="29" spans="1:19" x14ac:dyDescent="0.2">
      <c r="A29" s="75" t="s">
        <v>680</v>
      </c>
      <c r="B29" t="s">
        <v>681</v>
      </c>
      <c r="C29" s="86">
        <f>+C30</f>
        <v>3002111048</v>
      </c>
      <c r="D29" s="86">
        <f>+D30</f>
        <v>-99357169</v>
      </c>
      <c r="E29" s="64">
        <f t="shared" si="8"/>
        <v>2902753879</v>
      </c>
      <c r="G29" s="64">
        <f t="shared" ref="G29:L29" si="9">+G30</f>
        <v>193860076</v>
      </c>
      <c r="H29" s="64">
        <f t="shared" si="9"/>
        <v>63200000</v>
      </c>
      <c r="I29" s="64">
        <f t="shared" si="9"/>
        <v>305120000</v>
      </c>
      <c r="J29" s="64">
        <f t="shared" si="9"/>
        <v>64985000</v>
      </c>
      <c r="K29" s="64">
        <f t="shared" si="9"/>
        <v>632227658</v>
      </c>
      <c r="L29" s="64">
        <f t="shared" si="9"/>
        <v>81541202</v>
      </c>
      <c r="M29" s="64">
        <f>+M30</f>
        <v>75301509</v>
      </c>
      <c r="R29" s="80">
        <f t="shared" si="7"/>
        <v>1416235445</v>
      </c>
      <c r="S29" s="81">
        <f>+R29/E29*100</f>
        <v>48.789373954359974</v>
      </c>
    </row>
    <row r="30" spans="1:19" x14ac:dyDescent="0.2">
      <c r="A30" s="77" t="s">
        <v>640</v>
      </c>
      <c r="B30" s="78" t="s">
        <v>682</v>
      </c>
      <c r="C30" s="89">
        <f>1581691048+1420420000</f>
        <v>3002111048</v>
      </c>
      <c r="D30" s="89">
        <f>-94260626-4480000-406000-210543</f>
        <v>-99357169</v>
      </c>
      <c r="E30" s="84">
        <f t="shared" si="8"/>
        <v>2902753879</v>
      </c>
      <c r="F30" s="84"/>
      <c r="G30" s="84">
        <f>122420076+71440000</f>
        <v>193860076</v>
      </c>
      <c r="H30" s="84">
        <v>63200000</v>
      </c>
      <c r="I30" s="84">
        <f>241920000+63200000</f>
        <v>305120000</v>
      </c>
      <c r="J30" s="84">
        <f>1785000+63200000</f>
        <v>64985000</v>
      </c>
      <c r="K30" s="84">
        <f>571160991+61066667</f>
        <v>632227658</v>
      </c>
      <c r="L30" s="84">
        <f>18341202+63200000</f>
        <v>81541202</v>
      </c>
      <c r="M30" s="84">
        <f>12101509+63200000</f>
        <v>75301509</v>
      </c>
      <c r="N30" s="84">
        <f>13690236+63200000</f>
        <v>76890236</v>
      </c>
      <c r="O30" s="84">
        <f>102030446+55200000</f>
        <v>157230446</v>
      </c>
      <c r="P30" s="84">
        <f>378238689+55200000</f>
        <v>433438689</v>
      </c>
      <c r="Q30" s="84"/>
      <c r="R30" s="85">
        <f t="shared" si="7"/>
        <v>2083794816</v>
      </c>
      <c r="S30" s="81">
        <f>+R30/E30*100</f>
        <v>71.786823921767294</v>
      </c>
    </row>
    <row r="31" spans="1:19" ht="15" x14ac:dyDescent="0.2">
      <c r="A31" s="90" t="s">
        <v>683</v>
      </c>
      <c r="B31" s="91"/>
      <c r="C31" s="92">
        <f>+C21</f>
        <v>15976499289</v>
      </c>
      <c r="D31" s="92">
        <f>+D21</f>
        <v>-112701366</v>
      </c>
      <c r="E31" s="93">
        <f t="shared" ref="E31:R31" si="10">+E21</f>
        <v>15863797923</v>
      </c>
      <c r="F31" s="93">
        <f t="shared" si="10"/>
        <v>1512870</v>
      </c>
      <c r="G31" s="93">
        <f t="shared" si="10"/>
        <v>2287627287</v>
      </c>
      <c r="H31" s="93">
        <f>+H21</f>
        <v>2584284274</v>
      </c>
      <c r="I31" s="93">
        <f>+I21</f>
        <v>646924289</v>
      </c>
      <c r="J31" s="93">
        <f t="shared" si="10"/>
        <v>3862843190</v>
      </c>
      <c r="K31" s="93">
        <f t="shared" si="10"/>
        <v>2418743547</v>
      </c>
      <c r="L31" s="93">
        <f t="shared" si="10"/>
        <v>499825350</v>
      </c>
      <c r="M31" s="93">
        <f t="shared" si="10"/>
        <v>145873493</v>
      </c>
      <c r="N31" s="93">
        <f t="shared" si="10"/>
        <v>158333836</v>
      </c>
      <c r="O31" s="93">
        <f t="shared" si="10"/>
        <v>157230446</v>
      </c>
      <c r="P31" s="93">
        <f t="shared" si="10"/>
        <v>433438689</v>
      </c>
      <c r="Q31" s="93">
        <f t="shared" si="10"/>
        <v>0</v>
      </c>
      <c r="R31" s="93">
        <f t="shared" si="10"/>
        <v>13196637271</v>
      </c>
      <c r="S31" s="81">
        <f>+R31/E31*100</f>
        <v>83.187124136692148</v>
      </c>
    </row>
    <row r="32" spans="1:19" x14ac:dyDescent="0.2">
      <c r="A32" s="94"/>
      <c r="C32" s="86"/>
    </row>
    <row r="33" spans="1:20" ht="15" x14ac:dyDescent="0.2">
      <c r="A33" s="95" t="s">
        <v>684</v>
      </c>
      <c r="B33" s="96"/>
      <c r="C33" s="97">
        <f>+C31</f>
        <v>15976499289</v>
      </c>
      <c r="D33" s="97">
        <f t="shared" ref="D33:Q33" si="11">+D31</f>
        <v>-112701366</v>
      </c>
      <c r="E33" s="98">
        <f t="shared" si="11"/>
        <v>15863797923</v>
      </c>
      <c r="F33" s="98">
        <f t="shared" si="11"/>
        <v>1512870</v>
      </c>
      <c r="G33" s="98">
        <f t="shared" si="11"/>
        <v>2287627287</v>
      </c>
      <c r="H33" s="98">
        <f t="shared" si="11"/>
        <v>2584284274</v>
      </c>
      <c r="I33" s="98">
        <f t="shared" si="11"/>
        <v>646924289</v>
      </c>
      <c r="J33" s="98">
        <f t="shared" si="11"/>
        <v>3862843190</v>
      </c>
      <c r="K33" s="98">
        <f t="shared" si="11"/>
        <v>2418743547</v>
      </c>
      <c r="L33" s="98">
        <f t="shared" si="11"/>
        <v>499825350</v>
      </c>
      <c r="M33" s="98">
        <f t="shared" si="11"/>
        <v>145873493</v>
      </c>
      <c r="N33" s="98">
        <f t="shared" si="11"/>
        <v>158333836</v>
      </c>
      <c r="O33" s="98">
        <f t="shared" si="11"/>
        <v>157230446</v>
      </c>
      <c r="P33" s="98">
        <f t="shared" si="11"/>
        <v>433438689</v>
      </c>
      <c r="Q33" s="98">
        <f t="shared" si="11"/>
        <v>0</v>
      </c>
      <c r="R33" s="99">
        <f>SUM(F33:Q33)</f>
        <v>13196637271</v>
      </c>
      <c r="S33" s="81">
        <f>+R33/E33*100</f>
        <v>83.187124136692148</v>
      </c>
    </row>
    <row r="34" spans="1:20" ht="15" x14ac:dyDescent="0.25">
      <c r="A34" s="100"/>
      <c r="C34" s="86"/>
      <c r="D34" s="66"/>
      <c r="R34" s="80"/>
    </row>
    <row r="35" spans="1:20" ht="15" x14ac:dyDescent="0.25">
      <c r="A35" s="75" t="s">
        <v>685</v>
      </c>
      <c r="B35" s="76" t="s">
        <v>686</v>
      </c>
      <c r="C35" s="86">
        <f>+C36</f>
        <v>61682443352</v>
      </c>
      <c r="D35" s="86">
        <f>+D36</f>
        <v>-975561790</v>
      </c>
      <c r="E35" s="64">
        <f t="shared" si="8"/>
        <v>60706881562</v>
      </c>
      <c r="F35" s="64">
        <f>+F36</f>
        <v>1042680404</v>
      </c>
      <c r="G35" s="86">
        <f t="shared" ref="G35:R36" si="12">+G36</f>
        <v>1997461360</v>
      </c>
      <c r="H35" s="86">
        <f t="shared" si="12"/>
        <v>2883842705</v>
      </c>
      <c r="I35" s="86">
        <f t="shared" si="12"/>
        <v>1406537166</v>
      </c>
      <c r="J35" s="86">
        <f t="shared" si="12"/>
        <v>3255700972</v>
      </c>
      <c r="K35" s="86">
        <f t="shared" si="12"/>
        <v>2761416375</v>
      </c>
      <c r="L35" s="86">
        <f t="shared" si="12"/>
        <v>2886282593</v>
      </c>
      <c r="M35" s="86">
        <f t="shared" si="12"/>
        <v>889406182</v>
      </c>
      <c r="N35" s="86">
        <f t="shared" si="12"/>
        <v>2724682030</v>
      </c>
      <c r="O35" s="86">
        <f t="shared" si="12"/>
        <v>2533793460</v>
      </c>
      <c r="P35" s="86">
        <f t="shared" si="12"/>
        <v>4674052921</v>
      </c>
      <c r="Q35" s="86">
        <f t="shared" si="12"/>
        <v>0</v>
      </c>
      <c r="R35" s="64">
        <f t="shared" si="12"/>
        <v>27055856168</v>
      </c>
      <c r="S35" s="81">
        <f t="shared" ref="S35:S38" si="13">+R35/E35*100</f>
        <v>44.568021733035032</v>
      </c>
    </row>
    <row r="36" spans="1:20" x14ac:dyDescent="0.2">
      <c r="A36" s="75" t="s">
        <v>687</v>
      </c>
      <c r="B36" t="s">
        <v>688</v>
      </c>
      <c r="C36" s="86">
        <f>+C37</f>
        <v>61682443352</v>
      </c>
      <c r="D36" s="86">
        <f>+D37</f>
        <v>-975561790</v>
      </c>
      <c r="E36" s="64">
        <f t="shared" si="8"/>
        <v>60706881562</v>
      </c>
      <c r="F36" s="64">
        <f>+F37</f>
        <v>1042680404</v>
      </c>
      <c r="G36" s="86">
        <f t="shared" si="12"/>
        <v>1997461360</v>
      </c>
      <c r="H36" s="86">
        <f t="shared" si="12"/>
        <v>2883842705</v>
      </c>
      <c r="I36" s="86">
        <f t="shared" si="12"/>
        <v>1406537166</v>
      </c>
      <c r="J36" s="86">
        <f t="shared" si="12"/>
        <v>3255700972</v>
      </c>
      <c r="K36" s="86">
        <f t="shared" si="12"/>
        <v>2761416375</v>
      </c>
      <c r="L36" s="86">
        <f t="shared" si="12"/>
        <v>2886282593</v>
      </c>
      <c r="M36" s="86">
        <f t="shared" si="12"/>
        <v>889406182</v>
      </c>
      <c r="N36" s="86">
        <f t="shared" si="12"/>
        <v>2724682030</v>
      </c>
      <c r="O36" s="86">
        <f t="shared" si="12"/>
        <v>2533793460</v>
      </c>
      <c r="P36" s="86">
        <f t="shared" si="12"/>
        <v>4674052921</v>
      </c>
      <c r="Q36" s="86">
        <f t="shared" si="12"/>
        <v>0</v>
      </c>
      <c r="R36" s="64">
        <f t="shared" si="12"/>
        <v>27055856168</v>
      </c>
      <c r="S36" s="81">
        <f t="shared" si="13"/>
        <v>44.568021733035032</v>
      </c>
    </row>
    <row r="37" spans="1:20" ht="15.75" x14ac:dyDescent="0.25">
      <c r="A37" s="77" t="s">
        <v>689</v>
      </c>
      <c r="B37" s="78" t="s">
        <v>77</v>
      </c>
      <c r="C37" s="89">
        <f>10764303454+50918139898</f>
        <v>61682443352</v>
      </c>
      <c r="D37" s="89">
        <f>-18053975-96148668-13874336-294576691-21515066-19570775-104877984-48759498-20000001-22727520-44275347-202768508-68413421</f>
        <v>-975561790</v>
      </c>
      <c r="E37" s="84">
        <f t="shared" si="8"/>
        <v>60706881562</v>
      </c>
      <c r="F37" s="84">
        <f>464685511+577994893</f>
        <v>1042680404</v>
      </c>
      <c r="G37" s="84">
        <f>1657461360+340000000</f>
        <v>1997461360</v>
      </c>
      <c r="H37" s="84">
        <f>2243842705+640000000</f>
        <v>2883842705</v>
      </c>
      <c r="I37" s="84">
        <f>1197543703+208993463</f>
        <v>1406537166</v>
      </c>
      <c r="J37" s="84">
        <f>1431825948+1823875024</f>
        <v>3255700972</v>
      </c>
      <c r="K37" s="101">
        <f>440616934+2320799441</f>
        <v>2761416375</v>
      </c>
      <c r="L37" s="84">
        <f>430977287+2455305306</f>
        <v>2886282593</v>
      </c>
      <c r="M37" s="84">
        <f>149980943+739425239</f>
        <v>889406182</v>
      </c>
      <c r="N37" s="84">
        <f>2476544421+248137609</f>
        <v>2724682030</v>
      </c>
      <c r="O37" s="84">
        <f>335854614+2197938846</f>
        <v>2533793460</v>
      </c>
      <c r="P37" s="84">
        <f>156673665+4517379256</f>
        <v>4674052921</v>
      </c>
      <c r="Q37" s="84"/>
      <c r="R37" s="85">
        <f t="shared" si="7"/>
        <v>27055856168</v>
      </c>
      <c r="S37" s="81">
        <f t="shared" si="13"/>
        <v>44.568021733035032</v>
      </c>
    </row>
    <row r="38" spans="1:20" ht="15" x14ac:dyDescent="0.2">
      <c r="A38" s="90" t="s">
        <v>683</v>
      </c>
      <c r="B38" s="102"/>
      <c r="C38" s="103">
        <f>+C35</f>
        <v>61682443352</v>
      </c>
      <c r="D38" s="103">
        <f>+D35</f>
        <v>-975561790</v>
      </c>
      <c r="E38" s="104">
        <f t="shared" ref="E38:R38" si="14">+E35</f>
        <v>60706881562</v>
      </c>
      <c r="F38" s="104">
        <f t="shared" si="14"/>
        <v>1042680404</v>
      </c>
      <c r="G38" s="103">
        <f t="shared" si="14"/>
        <v>1997461360</v>
      </c>
      <c r="H38" s="103">
        <f t="shared" si="14"/>
        <v>2883842705</v>
      </c>
      <c r="I38" s="103">
        <f>+I35</f>
        <v>1406537166</v>
      </c>
      <c r="J38" s="103">
        <f t="shared" si="14"/>
        <v>3255700972</v>
      </c>
      <c r="K38" s="103">
        <f t="shared" si="14"/>
        <v>2761416375</v>
      </c>
      <c r="L38" s="103">
        <f t="shared" si="14"/>
        <v>2886282593</v>
      </c>
      <c r="M38" s="103">
        <f t="shared" si="14"/>
        <v>889406182</v>
      </c>
      <c r="N38" s="103">
        <f t="shared" si="14"/>
        <v>2724682030</v>
      </c>
      <c r="O38" s="103">
        <f t="shared" si="14"/>
        <v>2533793460</v>
      </c>
      <c r="P38" s="103">
        <f t="shared" si="14"/>
        <v>4674052921</v>
      </c>
      <c r="Q38" s="103">
        <f t="shared" si="14"/>
        <v>0</v>
      </c>
      <c r="R38" s="104">
        <f t="shared" si="14"/>
        <v>27055856168</v>
      </c>
      <c r="S38" s="81">
        <f t="shared" si="13"/>
        <v>44.568021733035032</v>
      </c>
      <c r="T38" s="65"/>
    </row>
    <row r="39" spans="1:20" x14ac:dyDescent="0.2">
      <c r="A39" s="94"/>
    </row>
    <row r="40" spans="1:20" ht="15" x14ac:dyDescent="0.2">
      <c r="A40" s="95" t="s">
        <v>690</v>
      </c>
      <c r="B40" s="96"/>
      <c r="C40" s="97">
        <f>+C38</f>
        <v>61682443352</v>
      </c>
      <c r="D40" s="97">
        <f t="shared" ref="D40:R40" si="15">+D38</f>
        <v>-975561790</v>
      </c>
      <c r="E40" s="98">
        <f t="shared" ref="E40" si="16">+C40+D40</f>
        <v>60706881562</v>
      </c>
      <c r="F40" s="98">
        <f t="shared" si="15"/>
        <v>1042680404</v>
      </c>
      <c r="G40" s="98">
        <f t="shared" si="15"/>
        <v>1997461360</v>
      </c>
      <c r="H40" s="98">
        <f t="shared" si="15"/>
        <v>2883842705</v>
      </c>
      <c r="I40" s="98">
        <f t="shared" si="15"/>
        <v>1406537166</v>
      </c>
      <c r="J40" s="98">
        <f t="shared" si="15"/>
        <v>3255700972</v>
      </c>
      <c r="K40" s="98">
        <f t="shared" si="15"/>
        <v>2761416375</v>
      </c>
      <c r="L40" s="98">
        <f t="shared" si="15"/>
        <v>2886282593</v>
      </c>
      <c r="M40" s="98">
        <f t="shared" si="15"/>
        <v>889406182</v>
      </c>
      <c r="N40" s="98">
        <f t="shared" si="15"/>
        <v>2724682030</v>
      </c>
      <c r="O40" s="98">
        <f t="shared" si="15"/>
        <v>2533793460</v>
      </c>
      <c r="P40" s="98">
        <f t="shared" si="15"/>
        <v>4674052921</v>
      </c>
      <c r="Q40" s="98"/>
      <c r="R40" s="98">
        <f t="shared" si="15"/>
        <v>27055856168</v>
      </c>
      <c r="S40" s="81">
        <f>+R40/E40*100</f>
        <v>44.568021733035032</v>
      </c>
    </row>
    <row r="41" spans="1:20" ht="15" x14ac:dyDescent="0.2">
      <c r="A41" s="105" t="s">
        <v>691</v>
      </c>
      <c r="B41" s="106"/>
      <c r="C41" s="107">
        <f>+C33+C40</f>
        <v>77658942641</v>
      </c>
      <c r="D41" s="107">
        <f>+D33+D40</f>
        <v>-1088263156</v>
      </c>
      <c r="E41" s="108">
        <f t="shared" ref="E41:H41" si="17">+E33+E40</f>
        <v>76570679485</v>
      </c>
      <c r="F41" s="107">
        <f t="shared" si="17"/>
        <v>1044193274</v>
      </c>
      <c r="G41" s="107">
        <f t="shared" si="17"/>
        <v>4285088647</v>
      </c>
      <c r="H41" s="107">
        <f t="shared" si="17"/>
        <v>5468126979</v>
      </c>
      <c r="I41" s="107">
        <f>+I33+I40</f>
        <v>2053461455</v>
      </c>
      <c r="J41" s="107">
        <f t="shared" ref="J41:R41" si="18">+J33+J40</f>
        <v>7118544162</v>
      </c>
      <c r="K41" s="107">
        <f t="shared" si="18"/>
        <v>5180159922</v>
      </c>
      <c r="L41" s="107">
        <f t="shared" si="18"/>
        <v>3386107943</v>
      </c>
      <c r="M41" s="107">
        <f t="shared" si="18"/>
        <v>1035279675</v>
      </c>
      <c r="N41" s="107">
        <f t="shared" si="18"/>
        <v>2883015866</v>
      </c>
      <c r="O41" s="107">
        <f t="shared" si="18"/>
        <v>2691023906</v>
      </c>
      <c r="P41" s="107">
        <f t="shared" si="18"/>
        <v>5107491610</v>
      </c>
      <c r="Q41" s="107">
        <f t="shared" si="18"/>
        <v>0</v>
      </c>
      <c r="R41" s="108">
        <f t="shared" si="18"/>
        <v>40252493439</v>
      </c>
      <c r="S41" s="81">
        <f>+R41/E41*100</f>
        <v>52.569069139428706</v>
      </c>
    </row>
    <row r="42" spans="1:20" x14ac:dyDescent="0.2">
      <c r="R42" s="109"/>
    </row>
    <row r="43" spans="1:20" ht="15" x14ac:dyDescent="0.25">
      <c r="B43" s="66"/>
      <c r="D43" s="66"/>
    </row>
    <row r="45" spans="1:20" ht="15.75" x14ac:dyDescent="0.25">
      <c r="B45" s="110" t="s">
        <v>82</v>
      </c>
      <c r="C45" s="111"/>
      <c r="D45" s="111"/>
      <c r="E45" s="111"/>
      <c r="F45" s="111"/>
      <c r="P45" s="112" t="s">
        <v>692</v>
      </c>
    </row>
    <row r="46" spans="1:20" ht="15.75" x14ac:dyDescent="0.25">
      <c r="B46" s="113" t="s">
        <v>693</v>
      </c>
      <c r="C46" s="62"/>
      <c r="D46" s="62"/>
      <c r="E46" s="62"/>
      <c r="F46" s="62"/>
      <c r="G46" s="114"/>
      <c r="H46" s="114"/>
      <c r="I46" s="114"/>
      <c r="J46" s="114"/>
      <c r="K46" s="114"/>
      <c r="L46" s="114"/>
      <c r="P46" s="112" t="s">
        <v>694</v>
      </c>
    </row>
  </sheetData>
  <mergeCells count="1">
    <mergeCell ref="G46:L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2B00-D72B-4439-9D42-BFBC0BE717A5}">
  <dimension ref="A1:L171"/>
  <sheetViews>
    <sheetView tabSelected="1" workbookViewId="0">
      <selection activeCell="C26" sqref="C26"/>
    </sheetView>
  </sheetViews>
  <sheetFormatPr baseColWidth="10" defaultColWidth="9.140625" defaultRowHeight="12.75" x14ac:dyDescent="0.2"/>
  <cols>
    <col min="1" max="1" width="11" style="117" bestFit="1" customWidth="1"/>
    <col min="2" max="2" width="25" style="117" bestFit="1" customWidth="1"/>
    <col min="3" max="3" width="25.7109375" style="117" customWidth="1"/>
    <col min="4" max="4" width="21" style="117" bestFit="1" customWidth="1"/>
    <col min="5" max="5" width="17" style="117" bestFit="1" customWidth="1"/>
    <col min="6" max="6" width="13" style="117" bestFit="1" customWidth="1"/>
    <col min="7" max="7" width="20" style="117" bestFit="1" customWidth="1"/>
    <col min="8" max="8" width="16.140625" style="117" customWidth="1"/>
    <col min="9" max="9" width="13.7109375" style="117" bestFit="1" customWidth="1"/>
    <col min="10" max="10" width="8" style="117" bestFit="1" customWidth="1"/>
    <col min="11" max="11" width="13.7109375" style="117" bestFit="1" customWidth="1"/>
    <col min="12" max="12" width="11" style="117" bestFit="1" customWidth="1"/>
    <col min="13" max="16384" width="9.140625" style="117"/>
  </cols>
  <sheetData>
    <row r="1" spans="1:12" ht="51" x14ac:dyDescent="0.2">
      <c r="A1" s="115" t="s">
        <v>695</v>
      </c>
      <c r="B1" s="115" t="s">
        <v>696</v>
      </c>
      <c r="C1" s="115" t="s">
        <v>697</v>
      </c>
      <c r="D1" s="115" t="s">
        <v>698</v>
      </c>
      <c r="E1" s="115" t="s">
        <v>699</v>
      </c>
      <c r="F1" s="116" t="s">
        <v>700</v>
      </c>
      <c r="G1" s="115" t="s">
        <v>701</v>
      </c>
      <c r="H1" s="116" t="s">
        <v>702</v>
      </c>
      <c r="I1" s="116" t="s">
        <v>703</v>
      </c>
      <c r="J1" s="116" t="s">
        <v>704</v>
      </c>
      <c r="K1" s="116" t="s">
        <v>705</v>
      </c>
      <c r="L1" s="116" t="s">
        <v>706</v>
      </c>
    </row>
    <row r="2" spans="1:12" x14ac:dyDescent="0.2">
      <c r="A2" s="117" t="s">
        <v>707</v>
      </c>
      <c r="B2" s="117" t="s">
        <v>708</v>
      </c>
      <c r="C2" s="117" t="s">
        <v>709</v>
      </c>
      <c r="D2" s="118">
        <v>77658942641</v>
      </c>
      <c r="E2" s="118">
        <v>-284069542</v>
      </c>
      <c r="F2" s="118">
        <v>-1088263156</v>
      </c>
      <c r="G2" s="118">
        <v>76570679485</v>
      </c>
      <c r="H2" s="118">
        <v>5107491610</v>
      </c>
      <c r="I2" s="118">
        <v>40252493439</v>
      </c>
      <c r="J2" s="119">
        <v>52.57</v>
      </c>
      <c r="K2" s="118">
        <v>36318186046</v>
      </c>
      <c r="L2" s="117" t="s">
        <v>710</v>
      </c>
    </row>
    <row r="3" spans="1:12" x14ac:dyDescent="0.2">
      <c r="A3" s="117" t="s">
        <v>707</v>
      </c>
      <c r="B3" s="117" t="s">
        <v>104</v>
      </c>
      <c r="C3" s="117" t="s">
        <v>105</v>
      </c>
      <c r="D3" s="118">
        <v>77658942641</v>
      </c>
      <c r="E3" s="118">
        <v>-284069542</v>
      </c>
      <c r="F3" s="118">
        <v>-1088263156</v>
      </c>
      <c r="G3" s="118">
        <v>76570679485</v>
      </c>
      <c r="H3" s="118">
        <v>5107491610</v>
      </c>
      <c r="I3" s="118">
        <v>40252493439</v>
      </c>
      <c r="J3" s="119">
        <v>52.57</v>
      </c>
      <c r="K3" s="118">
        <v>36318186046</v>
      </c>
      <c r="L3" s="117" t="s">
        <v>711</v>
      </c>
    </row>
    <row r="4" spans="1:12" x14ac:dyDescent="0.2">
      <c r="A4" s="117" t="s">
        <v>707</v>
      </c>
      <c r="B4" s="117" t="s">
        <v>106</v>
      </c>
      <c r="C4" s="117" t="s">
        <v>107</v>
      </c>
      <c r="D4" s="118">
        <v>2244127793</v>
      </c>
      <c r="E4" s="118">
        <v>-135232096</v>
      </c>
      <c r="F4" s="118">
        <v>-371102307</v>
      </c>
      <c r="G4" s="118">
        <v>1873025486</v>
      </c>
      <c r="H4" s="118">
        <v>32188200</v>
      </c>
      <c r="I4" s="118">
        <v>1721371417</v>
      </c>
      <c r="J4" s="119">
        <v>91.9</v>
      </c>
      <c r="K4" s="118">
        <v>151654069</v>
      </c>
      <c r="L4" s="117" t="s">
        <v>711</v>
      </c>
    </row>
    <row r="5" spans="1:12" x14ac:dyDescent="0.2">
      <c r="A5" s="117" t="s">
        <v>707</v>
      </c>
      <c r="B5" s="117" t="s">
        <v>108</v>
      </c>
      <c r="C5" s="117" t="s">
        <v>109</v>
      </c>
      <c r="D5" s="118">
        <v>11073708</v>
      </c>
      <c r="E5" s="118">
        <v>0</v>
      </c>
      <c r="F5" s="118">
        <v>-595622</v>
      </c>
      <c r="G5" s="118">
        <v>10478086</v>
      </c>
      <c r="H5" s="118">
        <v>0</v>
      </c>
      <c r="I5" s="118">
        <v>10478086</v>
      </c>
      <c r="J5" s="119">
        <v>100</v>
      </c>
      <c r="K5" s="118">
        <v>0</v>
      </c>
      <c r="L5" s="117" t="s">
        <v>711</v>
      </c>
    </row>
    <row r="6" spans="1:12" x14ac:dyDescent="0.2">
      <c r="A6" s="117" t="s">
        <v>707</v>
      </c>
      <c r="B6" s="117" t="s">
        <v>110</v>
      </c>
      <c r="C6" s="117" t="s">
        <v>111</v>
      </c>
      <c r="D6" s="118">
        <v>11073708</v>
      </c>
      <c r="E6" s="118">
        <v>0</v>
      </c>
      <c r="F6" s="118">
        <v>-595622</v>
      </c>
      <c r="G6" s="118">
        <v>10478086</v>
      </c>
      <c r="H6" s="118">
        <v>0</v>
      </c>
      <c r="I6" s="118">
        <v>10478086</v>
      </c>
      <c r="J6" s="119">
        <v>100</v>
      </c>
      <c r="K6" s="118">
        <v>0</v>
      </c>
      <c r="L6" s="117" t="s">
        <v>711</v>
      </c>
    </row>
    <row r="7" spans="1:12" x14ac:dyDescent="0.2">
      <c r="A7" s="117" t="s">
        <v>707</v>
      </c>
      <c r="B7" s="117" t="s">
        <v>112</v>
      </c>
      <c r="C7" s="117" t="s">
        <v>113</v>
      </c>
      <c r="D7" s="118">
        <v>10478086</v>
      </c>
      <c r="E7" s="118">
        <v>0</v>
      </c>
      <c r="F7" s="118">
        <v>0</v>
      </c>
      <c r="G7" s="118">
        <v>10478086</v>
      </c>
      <c r="H7" s="118">
        <v>0</v>
      </c>
      <c r="I7" s="118">
        <v>10478086</v>
      </c>
      <c r="J7" s="119">
        <v>100</v>
      </c>
      <c r="K7" s="118">
        <v>0</v>
      </c>
      <c r="L7" s="117" t="s">
        <v>711</v>
      </c>
    </row>
    <row r="8" spans="1:12" x14ac:dyDescent="0.2">
      <c r="A8" s="117" t="s">
        <v>707</v>
      </c>
      <c r="B8" s="117" t="s">
        <v>114</v>
      </c>
      <c r="C8" s="117" t="s">
        <v>115</v>
      </c>
      <c r="D8" s="118">
        <v>10478086</v>
      </c>
      <c r="E8" s="118">
        <v>0</v>
      </c>
      <c r="F8" s="118">
        <v>0</v>
      </c>
      <c r="G8" s="118">
        <v>10478086</v>
      </c>
      <c r="H8" s="118">
        <v>0</v>
      </c>
      <c r="I8" s="118">
        <v>10478086</v>
      </c>
      <c r="J8" s="119">
        <v>100</v>
      </c>
      <c r="K8" s="118">
        <v>0</v>
      </c>
      <c r="L8" s="117" t="s">
        <v>711</v>
      </c>
    </row>
    <row r="9" spans="1:12" x14ac:dyDescent="0.2">
      <c r="A9" s="117" t="s">
        <v>707</v>
      </c>
      <c r="B9" s="117" t="s">
        <v>118</v>
      </c>
      <c r="C9" s="117" t="s">
        <v>119</v>
      </c>
      <c r="D9" s="118">
        <v>10478086</v>
      </c>
      <c r="E9" s="118">
        <v>0</v>
      </c>
      <c r="F9" s="118">
        <v>0</v>
      </c>
      <c r="G9" s="118">
        <v>10478086</v>
      </c>
      <c r="H9" s="118">
        <v>0</v>
      </c>
      <c r="I9" s="118">
        <v>10478086</v>
      </c>
      <c r="J9" s="119">
        <v>100</v>
      </c>
      <c r="K9" s="118">
        <v>0</v>
      </c>
      <c r="L9" s="117" t="s">
        <v>711</v>
      </c>
    </row>
    <row r="10" spans="1:12" x14ac:dyDescent="0.2">
      <c r="A10" s="117" t="s">
        <v>707</v>
      </c>
      <c r="B10" s="117" t="s">
        <v>144</v>
      </c>
      <c r="C10" s="117" t="s">
        <v>145</v>
      </c>
      <c r="D10" s="118">
        <v>595622</v>
      </c>
      <c r="E10" s="118">
        <v>0</v>
      </c>
      <c r="F10" s="118">
        <v>-595622</v>
      </c>
      <c r="G10" s="118">
        <v>0</v>
      </c>
      <c r="H10" s="118">
        <v>0</v>
      </c>
      <c r="I10" s="118">
        <v>0</v>
      </c>
      <c r="J10" s="119">
        <v>0</v>
      </c>
      <c r="K10" s="118">
        <v>0</v>
      </c>
      <c r="L10" s="117" t="s">
        <v>711</v>
      </c>
    </row>
    <row r="11" spans="1:12" x14ac:dyDescent="0.2">
      <c r="A11" s="117" t="s">
        <v>707</v>
      </c>
      <c r="B11" s="117" t="s">
        <v>146</v>
      </c>
      <c r="C11" s="117" t="s">
        <v>147</v>
      </c>
      <c r="D11" s="118">
        <v>98019</v>
      </c>
      <c r="E11" s="118">
        <v>0</v>
      </c>
      <c r="F11" s="118">
        <v>-98019</v>
      </c>
      <c r="G11" s="118">
        <v>0</v>
      </c>
      <c r="H11" s="118">
        <v>0</v>
      </c>
      <c r="I11" s="118">
        <v>0</v>
      </c>
      <c r="J11" s="119">
        <v>0</v>
      </c>
      <c r="K11" s="118">
        <v>0</v>
      </c>
      <c r="L11" s="117" t="s">
        <v>711</v>
      </c>
    </row>
    <row r="12" spans="1:12" x14ac:dyDescent="0.2">
      <c r="A12" s="117" t="s">
        <v>707</v>
      </c>
      <c r="B12" s="117" t="s">
        <v>148</v>
      </c>
      <c r="C12" s="117" t="s">
        <v>149</v>
      </c>
      <c r="D12" s="118">
        <v>98019</v>
      </c>
      <c r="E12" s="118">
        <v>0</v>
      </c>
      <c r="F12" s="118">
        <v>-98019</v>
      </c>
      <c r="G12" s="118">
        <v>0</v>
      </c>
      <c r="H12" s="118">
        <v>0</v>
      </c>
      <c r="I12" s="118">
        <v>0</v>
      </c>
      <c r="J12" s="119">
        <v>0</v>
      </c>
      <c r="K12" s="118">
        <v>0</v>
      </c>
      <c r="L12" s="117" t="s">
        <v>711</v>
      </c>
    </row>
    <row r="13" spans="1:12" x14ac:dyDescent="0.2">
      <c r="A13" s="117" t="s">
        <v>707</v>
      </c>
      <c r="B13" s="117" t="s">
        <v>152</v>
      </c>
      <c r="C13" s="117" t="s">
        <v>153</v>
      </c>
      <c r="D13" s="118">
        <v>99576</v>
      </c>
      <c r="E13" s="118">
        <v>0</v>
      </c>
      <c r="F13" s="118">
        <v>-99576</v>
      </c>
      <c r="G13" s="118">
        <v>0</v>
      </c>
      <c r="H13" s="118">
        <v>0</v>
      </c>
      <c r="I13" s="118">
        <v>0</v>
      </c>
      <c r="J13" s="119">
        <v>0</v>
      </c>
      <c r="K13" s="118">
        <v>0</v>
      </c>
      <c r="L13" s="117" t="s">
        <v>711</v>
      </c>
    </row>
    <row r="14" spans="1:12" x14ac:dyDescent="0.2">
      <c r="A14" s="117" t="s">
        <v>707</v>
      </c>
      <c r="B14" s="117" t="s">
        <v>156</v>
      </c>
      <c r="C14" s="117" t="s">
        <v>157</v>
      </c>
      <c r="D14" s="118">
        <v>99576</v>
      </c>
      <c r="E14" s="118">
        <v>0</v>
      </c>
      <c r="F14" s="118">
        <v>-99576</v>
      </c>
      <c r="G14" s="118">
        <v>0</v>
      </c>
      <c r="H14" s="118">
        <v>0</v>
      </c>
      <c r="I14" s="118">
        <v>0</v>
      </c>
      <c r="J14" s="119">
        <v>0</v>
      </c>
      <c r="K14" s="118">
        <v>0</v>
      </c>
      <c r="L14" s="117" t="s">
        <v>711</v>
      </c>
    </row>
    <row r="15" spans="1:12" x14ac:dyDescent="0.2">
      <c r="A15" s="117" t="s">
        <v>707</v>
      </c>
      <c r="B15" s="117" t="s">
        <v>164</v>
      </c>
      <c r="C15" s="117" t="s">
        <v>165</v>
      </c>
      <c r="D15" s="118">
        <v>99216</v>
      </c>
      <c r="E15" s="118">
        <v>0</v>
      </c>
      <c r="F15" s="118">
        <v>-99216</v>
      </c>
      <c r="G15" s="118">
        <v>0</v>
      </c>
      <c r="H15" s="118">
        <v>0</v>
      </c>
      <c r="I15" s="118">
        <v>0</v>
      </c>
      <c r="J15" s="119">
        <v>0</v>
      </c>
      <c r="K15" s="118">
        <v>0</v>
      </c>
      <c r="L15" s="117" t="s">
        <v>711</v>
      </c>
    </row>
    <row r="16" spans="1:12" x14ac:dyDescent="0.2">
      <c r="A16" s="117" t="s">
        <v>707</v>
      </c>
      <c r="B16" s="117" t="s">
        <v>166</v>
      </c>
      <c r="C16" s="117" t="s">
        <v>167</v>
      </c>
      <c r="D16" s="118">
        <v>99216</v>
      </c>
      <c r="E16" s="118">
        <v>0</v>
      </c>
      <c r="F16" s="118">
        <v>-99216</v>
      </c>
      <c r="G16" s="118">
        <v>0</v>
      </c>
      <c r="H16" s="118">
        <v>0</v>
      </c>
      <c r="I16" s="118">
        <v>0</v>
      </c>
      <c r="J16" s="119">
        <v>0</v>
      </c>
      <c r="K16" s="118">
        <v>0</v>
      </c>
      <c r="L16" s="117" t="s">
        <v>711</v>
      </c>
    </row>
    <row r="17" spans="1:12" x14ac:dyDescent="0.2">
      <c r="A17" s="117" t="s">
        <v>707</v>
      </c>
      <c r="B17" s="117" t="s">
        <v>168</v>
      </c>
      <c r="C17" s="117" t="s">
        <v>169</v>
      </c>
      <c r="D17" s="118">
        <v>99341</v>
      </c>
      <c r="E17" s="118">
        <v>0</v>
      </c>
      <c r="F17" s="118">
        <v>-99341</v>
      </c>
      <c r="G17" s="118">
        <v>0</v>
      </c>
      <c r="H17" s="118">
        <v>0</v>
      </c>
      <c r="I17" s="118">
        <v>0</v>
      </c>
      <c r="J17" s="119">
        <v>0</v>
      </c>
      <c r="K17" s="118">
        <v>0</v>
      </c>
      <c r="L17" s="117" t="s">
        <v>711</v>
      </c>
    </row>
    <row r="18" spans="1:12" x14ac:dyDescent="0.2">
      <c r="A18" s="117" t="s">
        <v>707</v>
      </c>
      <c r="B18" s="117" t="s">
        <v>170</v>
      </c>
      <c r="C18" s="117" t="s">
        <v>171</v>
      </c>
      <c r="D18" s="118">
        <v>99341</v>
      </c>
      <c r="E18" s="118">
        <v>0</v>
      </c>
      <c r="F18" s="118">
        <v>-99341</v>
      </c>
      <c r="G18" s="118">
        <v>0</v>
      </c>
      <c r="H18" s="118">
        <v>0</v>
      </c>
      <c r="I18" s="118">
        <v>0</v>
      </c>
      <c r="J18" s="119">
        <v>0</v>
      </c>
      <c r="K18" s="118">
        <v>0</v>
      </c>
      <c r="L18" s="117" t="s">
        <v>711</v>
      </c>
    </row>
    <row r="19" spans="1:12" x14ac:dyDescent="0.2">
      <c r="A19" s="117" t="s">
        <v>707</v>
      </c>
      <c r="B19" s="117" t="s">
        <v>172</v>
      </c>
      <c r="C19" s="117" t="s">
        <v>173</v>
      </c>
      <c r="D19" s="118">
        <v>99862</v>
      </c>
      <c r="E19" s="118">
        <v>0</v>
      </c>
      <c r="F19" s="118">
        <v>-99862</v>
      </c>
      <c r="G19" s="118">
        <v>0</v>
      </c>
      <c r="H19" s="118">
        <v>0</v>
      </c>
      <c r="I19" s="118">
        <v>0</v>
      </c>
      <c r="J19" s="119">
        <v>0</v>
      </c>
      <c r="K19" s="118">
        <v>0</v>
      </c>
      <c r="L19" s="117" t="s">
        <v>711</v>
      </c>
    </row>
    <row r="20" spans="1:12" x14ac:dyDescent="0.2">
      <c r="A20" s="117" t="s">
        <v>707</v>
      </c>
      <c r="B20" s="117" t="s">
        <v>174</v>
      </c>
      <c r="C20" s="117" t="s">
        <v>175</v>
      </c>
      <c r="D20" s="118">
        <v>99608</v>
      </c>
      <c r="E20" s="118">
        <v>0</v>
      </c>
      <c r="F20" s="118">
        <v>-99608</v>
      </c>
      <c r="G20" s="118">
        <v>0</v>
      </c>
      <c r="H20" s="118">
        <v>0</v>
      </c>
      <c r="I20" s="118">
        <v>0</v>
      </c>
      <c r="J20" s="119">
        <v>0</v>
      </c>
      <c r="K20" s="118">
        <v>0</v>
      </c>
      <c r="L20" s="117" t="s">
        <v>711</v>
      </c>
    </row>
    <row r="21" spans="1:12" x14ac:dyDescent="0.2">
      <c r="A21" s="117" t="s">
        <v>707</v>
      </c>
      <c r="B21" s="117" t="s">
        <v>224</v>
      </c>
      <c r="C21" s="117" t="s">
        <v>225</v>
      </c>
      <c r="D21" s="118">
        <v>2233054085</v>
      </c>
      <c r="E21" s="118">
        <v>-135232096</v>
      </c>
      <c r="F21" s="118">
        <v>-370506685</v>
      </c>
      <c r="G21" s="118">
        <v>1862547400</v>
      </c>
      <c r="H21" s="118">
        <v>32188200</v>
      </c>
      <c r="I21" s="118">
        <v>1710893331</v>
      </c>
      <c r="J21" s="119">
        <v>91.86</v>
      </c>
      <c r="K21" s="118">
        <v>151654069</v>
      </c>
      <c r="L21" s="117" t="s">
        <v>711</v>
      </c>
    </row>
    <row r="22" spans="1:12" x14ac:dyDescent="0.2">
      <c r="A22" s="117" t="s">
        <v>707</v>
      </c>
      <c r="B22" s="117" t="s">
        <v>712</v>
      </c>
      <c r="C22" s="117" t="s">
        <v>713</v>
      </c>
      <c r="D22" s="118">
        <v>8638277</v>
      </c>
      <c r="E22" s="118">
        <v>0</v>
      </c>
      <c r="F22" s="118">
        <v>-2622289</v>
      </c>
      <c r="G22" s="118">
        <v>6015988</v>
      </c>
      <c r="H22" s="118">
        <v>0</v>
      </c>
      <c r="I22" s="118">
        <v>6015987</v>
      </c>
      <c r="J22" s="119">
        <v>100</v>
      </c>
      <c r="K22" s="118">
        <v>1</v>
      </c>
      <c r="L22" s="117" t="s">
        <v>711</v>
      </c>
    </row>
    <row r="23" spans="1:12" x14ac:dyDescent="0.2">
      <c r="A23" s="117" t="s">
        <v>707</v>
      </c>
      <c r="B23" s="117" t="s">
        <v>714</v>
      </c>
      <c r="C23" s="117" t="s">
        <v>715</v>
      </c>
      <c r="D23" s="118">
        <v>8638277</v>
      </c>
      <c r="E23" s="118">
        <v>0</v>
      </c>
      <c r="F23" s="118">
        <v>-2622289</v>
      </c>
      <c r="G23" s="118">
        <v>6015988</v>
      </c>
      <c r="H23" s="118">
        <v>0</v>
      </c>
      <c r="I23" s="118">
        <v>6015987</v>
      </c>
      <c r="J23" s="119">
        <v>100</v>
      </c>
      <c r="K23" s="118">
        <v>1</v>
      </c>
      <c r="L23" s="117" t="s">
        <v>711</v>
      </c>
    </row>
    <row r="24" spans="1:12" x14ac:dyDescent="0.2">
      <c r="A24" s="117" t="s">
        <v>707</v>
      </c>
      <c r="B24" s="117" t="s">
        <v>716</v>
      </c>
      <c r="C24" s="117" t="s">
        <v>717</v>
      </c>
      <c r="D24" s="118">
        <v>8638277</v>
      </c>
      <c r="E24" s="118">
        <v>0</v>
      </c>
      <c r="F24" s="118">
        <v>-2622289</v>
      </c>
      <c r="G24" s="118">
        <v>6015988</v>
      </c>
      <c r="H24" s="118">
        <v>0</v>
      </c>
      <c r="I24" s="118">
        <v>6015987</v>
      </c>
      <c r="J24" s="119">
        <v>100</v>
      </c>
      <c r="K24" s="118">
        <v>1</v>
      </c>
      <c r="L24" s="117" t="s">
        <v>711</v>
      </c>
    </row>
    <row r="25" spans="1:12" x14ac:dyDescent="0.2">
      <c r="A25" s="117" t="s">
        <v>707</v>
      </c>
      <c r="B25" s="117" t="s">
        <v>718</v>
      </c>
      <c r="C25" s="117" t="s">
        <v>399</v>
      </c>
      <c r="D25" s="118">
        <v>8514477</v>
      </c>
      <c r="E25" s="118">
        <v>0</v>
      </c>
      <c r="F25" s="118">
        <v>-2498489</v>
      </c>
      <c r="G25" s="118">
        <v>6015988</v>
      </c>
      <c r="H25" s="118">
        <v>0</v>
      </c>
      <c r="I25" s="118">
        <v>6015987</v>
      </c>
      <c r="J25" s="119">
        <v>100</v>
      </c>
      <c r="K25" s="118">
        <v>1</v>
      </c>
      <c r="L25" s="117" t="s">
        <v>711</v>
      </c>
    </row>
    <row r="26" spans="1:12" x14ac:dyDescent="0.2">
      <c r="A26" s="117" t="s">
        <v>707</v>
      </c>
      <c r="B26" s="117" t="s">
        <v>719</v>
      </c>
      <c r="C26" s="117" t="s">
        <v>720</v>
      </c>
      <c r="D26" s="118">
        <v>6015988</v>
      </c>
      <c r="E26" s="118">
        <v>0</v>
      </c>
      <c r="F26" s="118">
        <v>0</v>
      </c>
      <c r="G26" s="118">
        <v>6015988</v>
      </c>
      <c r="H26" s="118">
        <v>0</v>
      </c>
      <c r="I26" s="118">
        <v>6015987</v>
      </c>
      <c r="J26" s="119">
        <v>100</v>
      </c>
      <c r="K26" s="118">
        <v>1</v>
      </c>
      <c r="L26" s="117" t="s">
        <v>711</v>
      </c>
    </row>
    <row r="27" spans="1:12" x14ac:dyDescent="0.2">
      <c r="A27" s="117" t="s">
        <v>707</v>
      </c>
      <c r="B27" s="117" t="s">
        <v>721</v>
      </c>
      <c r="C27" s="117" t="s">
        <v>722</v>
      </c>
      <c r="D27" s="118">
        <v>2498489</v>
      </c>
      <c r="E27" s="118">
        <v>0</v>
      </c>
      <c r="F27" s="118">
        <v>-2498489</v>
      </c>
      <c r="G27" s="118">
        <v>0</v>
      </c>
      <c r="H27" s="118">
        <v>0</v>
      </c>
      <c r="I27" s="118">
        <v>0</v>
      </c>
      <c r="J27" s="119">
        <v>0</v>
      </c>
      <c r="K27" s="118">
        <v>0</v>
      </c>
      <c r="L27" s="117" t="s">
        <v>711</v>
      </c>
    </row>
    <row r="28" spans="1:12" x14ac:dyDescent="0.2">
      <c r="A28" s="117" t="s">
        <v>707</v>
      </c>
      <c r="B28" s="117" t="s">
        <v>723</v>
      </c>
      <c r="C28" s="117" t="s">
        <v>415</v>
      </c>
      <c r="D28" s="118">
        <v>123800</v>
      </c>
      <c r="E28" s="118">
        <v>0</v>
      </c>
      <c r="F28" s="118">
        <v>-123800</v>
      </c>
      <c r="G28" s="118">
        <v>0</v>
      </c>
      <c r="H28" s="118">
        <v>0</v>
      </c>
      <c r="I28" s="118">
        <v>0</v>
      </c>
      <c r="J28" s="119">
        <v>0</v>
      </c>
      <c r="K28" s="118">
        <v>0</v>
      </c>
      <c r="L28" s="117" t="s">
        <v>711</v>
      </c>
    </row>
    <row r="29" spans="1:12" x14ac:dyDescent="0.2">
      <c r="A29" s="117" t="s">
        <v>707</v>
      </c>
      <c r="B29" s="117" t="s">
        <v>724</v>
      </c>
      <c r="C29" s="117" t="s">
        <v>725</v>
      </c>
      <c r="D29" s="118">
        <v>123800</v>
      </c>
      <c r="E29" s="118">
        <v>0</v>
      </c>
      <c r="F29" s="118">
        <v>-123800</v>
      </c>
      <c r="G29" s="118">
        <v>0</v>
      </c>
      <c r="H29" s="118">
        <v>0</v>
      </c>
      <c r="I29" s="118">
        <v>0</v>
      </c>
      <c r="J29" s="119">
        <v>0</v>
      </c>
      <c r="K29" s="118">
        <v>0</v>
      </c>
      <c r="L29" s="117" t="s">
        <v>711</v>
      </c>
    </row>
    <row r="30" spans="1:12" x14ac:dyDescent="0.2">
      <c r="A30" s="117" t="s">
        <v>707</v>
      </c>
      <c r="B30" s="117" t="s">
        <v>226</v>
      </c>
      <c r="C30" s="117" t="s">
        <v>227</v>
      </c>
      <c r="D30" s="118">
        <v>2224415808</v>
      </c>
      <c r="E30" s="118">
        <v>-135232096</v>
      </c>
      <c r="F30" s="118">
        <v>-367884396</v>
      </c>
      <c r="G30" s="118">
        <v>1856531412</v>
      </c>
      <c r="H30" s="118">
        <v>32188200</v>
      </c>
      <c r="I30" s="118">
        <v>1704877344</v>
      </c>
      <c r="J30" s="119">
        <v>91.83</v>
      </c>
      <c r="K30" s="118">
        <v>151654068</v>
      </c>
      <c r="L30" s="117" t="s">
        <v>711</v>
      </c>
    </row>
    <row r="31" spans="1:12" x14ac:dyDescent="0.2">
      <c r="A31" s="117" t="s">
        <v>707</v>
      </c>
      <c r="B31" s="117" t="s">
        <v>228</v>
      </c>
      <c r="C31" s="117" t="s">
        <v>229</v>
      </c>
      <c r="D31" s="118">
        <v>70812350</v>
      </c>
      <c r="E31" s="118">
        <v>0</v>
      </c>
      <c r="F31" s="118">
        <v>-3065350</v>
      </c>
      <c r="G31" s="118">
        <v>67747000</v>
      </c>
      <c r="H31" s="118">
        <v>0</v>
      </c>
      <c r="I31" s="118">
        <v>67520798</v>
      </c>
      <c r="J31" s="119">
        <v>99.67</v>
      </c>
      <c r="K31" s="118">
        <v>226202</v>
      </c>
      <c r="L31" s="117" t="s">
        <v>711</v>
      </c>
    </row>
    <row r="32" spans="1:12" x14ac:dyDescent="0.2">
      <c r="A32" s="117" t="s">
        <v>707</v>
      </c>
      <c r="B32" s="117" t="s">
        <v>230</v>
      </c>
      <c r="C32" s="117" t="s">
        <v>231</v>
      </c>
      <c r="D32" s="118">
        <v>5572750</v>
      </c>
      <c r="E32" s="118">
        <v>0</v>
      </c>
      <c r="F32" s="118">
        <v>-1000000</v>
      </c>
      <c r="G32" s="118">
        <v>4572750</v>
      </c>
      <c r="H32" s="118">
        <v>0</v>
      </c>
      <c r="I32" s="118">
        <v>4572750</v>
      </c>
      <c r="J32" s="119">
        <v>100</v>
      </c>
      <c r="K32" s="118">
        <v>0</v>
      </c>
      <c r="L32" s="117" t="s">
        <v>711</v>
      </c>
    </row>
    <row r="33" spans="1:12" x14ac:dyDescent="0.2">
      <c r="A33" s="117" t="s">
        <v>707</v>
      </c>
      <c r="B33" s="117" t="s">
        <v>232</v>
      </c>
      <c r="C33" s="117" t="s">
        <v>233</v>
      </c>
      <c r="D33" s="118">
        <v>1000000</v>
      </c>
      <c r="E33" s="118">
        <v>0</v>
      </c>
      <c r="F33" s="118">
        <v>-1000000</v>
      </c>
      <c r="G33" s="118">
        <v>0</v>
      </c>
      <c r="H33" s="118">
        <v>0</v>
      </c>
      <c r="I33" s="118">
        <v>0</v>
      </c>
      <c r="J33" s="119">
        <v>0</v>
      </c>
      <c r="K33" s="118">
        <v>0</v>
      </c>
      <c r="L33" s="117" t="s">
        <v>711</v>
      </c>
    </row>
    <row r="34" spans="1:12" x14ac:dyDescent="0.2">
      <c r="A34" s="117" t="s">
        <v>707</v>
      </c>
      <c r="B34" s="117" t="s">
        <v>234</v>
      </c>
      <c r="C34" s="117" t="s">
        <v>235</v>
      </c>
      <c r="D34" s="118">
        <v>1000000</v>
      </c>
      <c r="E34" s="118">
        <v>0</v>
      </c>
      <c r="F34" s="118">
        <v>-1000000</v>
      </c>
      <c r="G34" s="118">
        <v>0</v>
      </c>
      <c r="H34" s="118">
        <v>0</v>
      </c>
      <c r="I34" s="118">
        <v>0</v>
      </c>
      <c r="J34" s="119">
        <v>0</v>
      </c>
      <c r="K34" s="118">
        <v>0</v>
      </c>
      <c r="L34" s="117" t="s">
        <v>711</v>
      </c>
    </row>
    <row r="35" spans="1:12" x14ac:dyDescent="0.2">
      <c r="A35" s="117" t="s">
        <v>707</v>
      </c>
      <c r="B35" s="117" t="s">
        <v>244</v>
      </c>
      <c r="C35" s="117" t="s">
        <v>245</v>
      </c>
      <c r="D35" s="118">
        <v>2402250</v>
      </c>
      <c r="E35" s="118">
        <v>0</v>
      </c>
      <c r="F35" s="118">
        <v>0</v>
      </c>
      <c r="G35" s="118">
        <v>2402250</v>
      </c>
      <c r="H35" s="118">
        <v>0</v>
      </c>
      <c r="I35" s="118">
        <v>2402250</v>
      </c>
      <c r="J35" s="119">
        <v>100</v>
      </c>
      <c r="K35" s="118">
        <v>0</v>
      </c>
      <c r="L35" s="117" t="s">
        <v>711</v>
      </c>
    </row>
    <row r="36" spans="1:12" x14ac:dyDescent="0.2">
      <c r="A36" s="117" t="s">
        <v>707</v>
      </c>
      <c r="B36" s="117" t="s">
        <v>246</v>
      </c>
      <c r="C36" s="117" t="s">
        <v>247</v>
      </c>
      <c r="D36" s="118">
        <v>1862045</v>
      </c>
      <c r="E36" s="118">
        <v>0</v>
      </c>
      <c r="F36" s="118">
        <v>0</v>
      </c>
      <c r="G36" s="118">
        <v>1862045</v>
      </c>
      <c r="H36" s="118">
        <v>0</v>
      </c>
      <c r="I36" s="118">
        <v>1862045</v>
      </c>
      <c r="J36" s="119">
        <v>100</v>
      </c>
      <c r="K36" s="118">
        <v>0</v>
      </c>
      <c r="L36" s="117" t="s">
        <v>711</v>
      </c>
    </row>
    <row r="37" spans="1:12" x14ac:dyDescent="0.2">
      <c r="A37" s="117" t="s">
        <v>707</v>
      </c>
      <c r="B37" s="117" t="s">
        <v>726</v>
      </c>
      <c r="C37" s="117" t="s">
        <v>727</v>
      </c>
      <c r="D37" s="118">
        <v>540205</v>
      </c>
      <c r="E37" s="118">
        <v>0</v>
      </c>
      <c r="F37" s="118">
        <v>0</v>
      </c>
      <c r="G37" s="118">
        <v>540205</v>
      </c>
      <c r="H37" s="118">
        <v>0</v>
      </c>
      <c r="I37" s="118">
        <v>540205</v>
      </c>
      <c r="J37" s="119">
        <v>100</v>
      </c>
      <c r="K37" s="118">
        <v>0</v>
      </c>
      <c r="L37" s="117" t="s">
        <v>711</v>
      </c>
    </row>
    <row r="38" spans="1:12" x14ac:dyDescent="0.2">
      <c r="A38" s="117" t="s">
        <v>707</v>
      </c>
      <c r="B38" s="117" t="s">
        <v>258</v>
      </c>
      <c r="C38" s="117" t="s">
        <v>259</v>
      </c>
      <c r="D38" s="118">
        <v>2170500</v>
      </c>
      <c r="E38" s="118">
        <v>0</v>
      </c>
      <c r="F38" s="118">
        <v>0</v>
      </c>
      <c r="G38" s="118">
        <v>2170500</v>
      </c>
      <c r="H38" s="118">
        <v>0</v>
      </c>
      <c r="I38" s="118">
        <v>2170500</v>
      </c>
      <c r="J38" s="119">
        <v>100</v>
      </c>
      <c r="K38" s="118">
        <v>0</v>
      </c>
      <c r="L38" s="117" t="s">
        <v>711</v>
      </c>
    </row>
    <row r="39" spans="1:12" x14ac:dyDescent="0.2">
      <c r="A39" s="117" t="s">
        <v>707</v>
      </c>
      <c r="B39" s="117" t="s">
        <v>260</v>
      </c>
      <c r="C39" s="117" t="s">
        <v>261</v>
      </c>
      <c r="D39" s="118">
        <v>1107273</v>
      </c>
      <c r="E39" s="118">
        <v>0</v>
      </c>
      <c r="F39" s="118">
        <v>0</v>
      </c>
      <c r="G39" s="118">
        <v>1107273</v>
      </c>
      <c r="H39" s="118">
        <v>0</v>
      </c>
      <c r="I39" s="118">
        <v>1107273</v>
      </c>
      <c r="J39" s="119">
        <v>100</v>
      </c>
      <c r="K39" s="118">
        <v>0</v>
      </c>
      <c r="L39" s="117" t="s">
        <v>711</v>
      </c>
    </row>
    <row r="40" spans="1:12" x14ac:dyDescent="0.2">
      <c r="A40" s="117" t="s">
        <v>707</v>
      </c>
      <c r="B40" s="117" t="s">
        <v>262</v>
      </c>
      <c r="C40" s="117" t="s">
        <v>263</v>
      </c>
      <c r="D40" s="118">
        <v>1063227</v>
      </c>
      <c r="E40" s="118">
        <v>0</v>
      </c>
      <c r="F40" s="118">
        <v>0</v>
      </c>
      <c r="G40" s="118">
        <v>1063227</v>
      </c>
      <c r="H40" s="118">
        <v>0</v>
      </c>
      <c r="I40" s="118">
        <v>1063227</v>
      </c>
      <c r="J40" s="119">
        <v>100</v>
      </c>
      <c r="K40" s="118">
        <v>0</v>
      </c>
      <c r="L40" s="117" t="s">
        <v>711</v>
      </c>
    </row>
    <row r="41" spans="1:12" x14ac:dyDescent="0.2">
      <c r="A41" s="117" t="s">
        <v>707</v>
      </c>
      <c r="B41" s="117" t="s">
        <v>266</v>
      </c>
      <c r="C41" s="117" t="s">
        <v>267</v>
      </c>
      <c r="D41" s="118">
        <v>62073090</v>
      </c>
      <c r="E41" s="118">
        <v>0</v>
      </c>
      <c r="F41" s="118">
        <v>-2065350</v>
      </c>
      <c r="G41" s="118">
        <v>60007740</v>
      </c>
      <c r="H41" s="118">
        <v>0</v>
      </c>
      <c r="I41" s="118">
        <v>59781538</v>
      </c>
      <c r="J41" s="119">
        <v>99.62</v>
      </c>
      <c r="K41" s="118">
        <v>226202</v>
      </c>
      <c r="L41" s="117" t="s">
        <v>711</v>
      </c>
    </row>
    <row r="42" spans="1:12" x14ac:dyDescent="0.2">
      <c r="A42" s="117" t="s">
        <v>707</v>
      </c>
      <c r="B42" s="117" t="s">
        <v>268</v>
      </c>
      <c r="C42" s="117" t="s">
        <v>269</v>
      </c>
      <c r="D42" s="118">
        <v>15490763</v>
      </c>
      <c r="E42" s="118">
        <v>0</v>
      </c>
      <c r="F42" s="118">
        <v>0</v>
      </c>
      <c r="G42" s="118">
        <v>15490763</v>
      </c>
      <c r="H42" s="118">
        <v>0</v>
      </c>
      <c r="I42" s="118">
        <v>15264561</v>
      </c>
      <c r="J42" s="119">
        <v>98.54</v>
      </c>
      <c r="K42" s="118">
        <v>226202</v>
      </c>
      <c r="L42" s="117" t="s">
        <v>711</v>
      </c>
    </row>
    <row r="43" spans="1:12" x14ac:dyDescent="0.2">
      <c r="A43" s="117" t="s">
        <v>707</v>
      </c>
      <c r="B43" s="117" t="s">
        <v>728</v>
      </c>
      <c r="C43" s="117" t="s">
        <v>729</v>
      </c>
      <c r="D43" s="118">
        <v>462857</v>
      </c>
      <c r="E43" s="118">
        <v>0</v>
      </c>
      <c r="F43" s="118">
        <v>0</v>
      </c>
      <c r="G43" s="118">
        <v>462857</v>
      </c>
      <c r="H43" s="118">
        <v>0</v>
      </c>
      <c r="I43" s="118">
        <v>462857</v>
      </c>
      <c r="J43" s="119">
        <v>100</v>
      </c>
      <c r="K43" s="118">
        <v>0</v>
      </c>
      <c r="L43" s="117" t="s">
        <v>711</v>
      </c>
    </row>
    <row r="44" spans="1:12" x14ac:dyDescent="0.2">
      <c r="A44" s="117" t="s">
        <v>707</v>
      </c>
      <c r="B44" s="117" t="s">
        <v>274</v>
      </c>
      <c r="C44" s="117" t="s">
        <v>275</v>
      </c>
      <c r="D44" s="118">
        <v>11586279</v>
      </c>
      <c r="E44" s="118">
        <v>0</v>
      </c>
      <c r="F44" s="118">
        <v>0</v>
      </c>
      <c r="G44" s="118">
        <v>11586279</v>
      </c>
      <c r="H44" s="118">
        <v>0</v>
      </c>
      <c r="I44" s="118">
        <v>11586279</v>
      </c>
      <c r="J44" s="119">
        <v>100</v>
      </c>
      <c r="K44" s="118">
        <v>0</v>
      </c>
      <c r="L44" s="117" t="s">
        <v>711</v>
      </c>
    </row>
    <row r="45" spans="1:12" x14ac:dyDescent="0.2">
      <c r="A45" s="117" t="s">
        <v>707</v>
      </c>
      <c r="B45" s="117" t="s">
        <v>730</v>
      </c>
      <c r="C45" s="117" t="s">
        <v>731</v>
      </c>
      <c r="D45" s="118">
        <v>735974</v>
      </c>
      <c r="E45" s="118">
        <v>0</v>
      </c>
      <c r="F45" s="118">
        <v>0</v>
      </c>
      <c r="G45" s="118">
        <v>735974</v>
      </c>
      <c r="H45" s="118">
        <v>0</v>
      </c>
      <c r="I45" s="118">
        <v>509774</v>
      </c>
      <c r="J45" s="119">
        <v>69.27</v>
      </c>
      <c r="K45" s="118">
        <v>226200</v>
      </c>
      <c r="L45" s="117" t="s">
        <v>711</v>
      </c>
    </row>
    <row r="46" spans="1:12" x14ac:dyDescent="0.2">
      <c r="A46" s="117" t="s">
        <v>707</v>
      </c>
      <c r="B46" s="117" t="s">
        <v>732</v>
      </c>
      <c r="C46" s="117" t="s">
        <v>733</v>
      </c>
      <c r="D46" s="118">
        <v>1850000</v>
      </c>
      <c r="E46" s="118">
        <v>0</v>
      </c>
      <c r="F46" s="118">
        <v>0</v>
      </c>
      <c r="G46" s="118">
        <v>1850000</v>
      </c>
      <c r="H46" s="118">
        <v>0</v>
      </c>
      <c r="I46" s="118">
        <v>1850000</v>
      </c>
      <c r="J46" s="119">
        <v>100</v>
      </c>
      <c r="K46" s="118">
        <v>0</v>
      </c>
      <c r="L46" s="117" t="s">
        <v>711</v>
      </c>
    </row>
    <row r="47" spans="1:12" x14ac:dyDescent="0.2">
      <c r="A47" s="117" t="s">
        <v>707</v>
      </c>
      <c r="B47" s="117" t="s">
        <v>734</v>
      </c>
      <c r="C47" s="117" t="s">
        <v>735</v>
      </c>
      <c r="D47" s="118">
        <v>390270</v>
      </c>
      <c r="E47" s="118">
        <v>0</v>
      </c>
      <c r="F47" s="118">
        <v>0</v>
      </c>
      <c r="G47" s="118">
        <v>390270</v>
      </c>
      <c r="H47" s="118">
        <v>0</v>
      </c>
      <c r="I47" s="118">
        <v>390270</v>
      </c>
      <c r="J47" s="119">
        <v>100</v>
      </c>
      <c r="K47" s="118">
        <v>0</v>
      </c>
      <c r="L47" s="117" t="s">
        <v>711</v>
      </c>
    </row>
    <row r="48" spans="1:12" x14ac:dyDescent="0.2">
      <c r="A48" s="117" t="s">
        <v>707</v>
      </c>
      <c r="B48" s="117" t="s">
        <v>736</v>
      </c>
      <c r="C48" s="117" t="s">
        <v>737</v>
      </c>
      <c r="D48" s="118">
        <v>200727</v>
      </c>
      <c r="E48" s="118">
        <v>0</v>
      </c>
      <c r="F48" s="118">
        <v>0</v>
      </c>
      <c r="G48" s="118">
        <v>200727</v>
      </c>
      <c r="H48" s="118">
        <v>0</v>
      </c>
      <c r="I48" s="118">
        <v>200727</v>
      </c>
      <c r="J48" s="119">
        <v>100</v>
      </c>
      <c r="K48" s="118">
        <v>0</v>
      </c>
      <c r="L48" s="117" t="s">
        <v>711</v>
      </c>
    </row>
    <row r="49" spans="1:12" x14ac:dyDescent="0.2">
      <c r="A49" s="117" t="s">
        <v>707</v>
      </c>
      <c r="B49" s="117" t="s">
        <v>738</v>
      </c>
      <c r="C49" s="117" t="s">
        <v>739</v>
      </c>
      <c r="D49" s="118">
        <v>264656</v>
      </c>
      <c r="E49" s="118">
        <v>0</v>
      </c>
      <c r="F49" s="118">
        <v>0</v>
      </c>
      <c r="G49" s="118">
        <v>264656</v>
      </c>
      <c r="H49" s="118">
        <v>0</v>
      </c>
      <c r="I49" s="118">
        <v>264654</v>
      </c>
      <c r="J49" s="119">
        <v>100</v>
      </c>
      <c r="K49" s="118">
        <v>2</v>
      </c>
      <c r="L49" s="117" t="s">
        <v>711</v>
      </c>
    </row>
    <row r="50" spans="1:12" x14ac:dyDescent="0.2">
      <c r="A50" s="117" t="s">
        <v>707</v>
      </c>
      <c r="B50" s="117" t="s">
        <v>280</v>
      </c>
      <c r="C50" s="117" t="s">
        <v>281</v>
      </c>
      <c r="D50" s="118">
        <v>25630746</v>
      </c>
      <c r="E50" s="118">
        <v>0</v>
      </c>
      <c r="F50" s="118">
        <v>-2065350</v>
      </c>
      <c r="G50" s="118">
        <v>23565396</v>
      </c>
      <c r="H50" s="118">
        <v>0</v>
      </c>
      <c r="I50" s="118">
        <v>23565396</v>
      </c>
      <c r="J50" s="119">
        <v>100</v>
      </c>
      <c r="K50" s="118">
        <v>0</v>
      </c>
      <c r="L50" s="117" t="s">
        <v>711</v>
      </c>
    </row>
    <row r="51" spans="1:12" x14ac:dyDescent="0.2">
      <c r="A51" s="117" t="s">
        <v>707</v>
      </c>
      <c r="B51" s="117" t="s">
        <v>282</v>
      </c>
      <c r="C51" s="117" t="s">
        <v>283</v>
      </c>
      <c r="D51" s="118">
        <v>18804246</v>
      </c>
      <c r="E51" s="118">
        <v>0</v>
      </c>
      <c r="F51" s="118">
        <v>-238850</v>
      </c>
      <c r="G51" s="118">
        <v>18565396</v>
      </c>
      <c r="H51" s="118">
        <v>0</v>
      </c>
      <c r="I51" s="118">
        <v>18565396</v>
      </c>
      <c r="J51" s="119">
        <v>100</v>
      </c>
      <c r="K51" s="118">
        <v>0</v>
      </c>
      <c r="L51" s="117" t="s">
        <v>711</v>
      </c>
    </row>
    <row r="52" spans="1:12" x14ac:dyDescent="0.2">
      <c r="A52" s="117" t="s">
        <v>707</v>
      </c>
      <c r="B52" s="117" t="s">
        <v>284</v>
      </c>
      <c r="C52" s="117" t="s">
        <v>285</v>
      </c>
      <c r="D52" s="118">
        <v>5000000</v>
      </c>
      <c r="E52" s="118">
        <v>0</v>
      </c>
      <c r="F52" s="118">
        <v>0</v>
      </c>
      <c r="G52" s="118">
        <v>5000000</v>
      </c>
      <c r="H52" s="118">
        <v>0</v>
      </c>
      <c r="I52" s="118">
        <v>5000000</v>
      </c>
      <c r="J52" s="119">
        <v>100</v>
      </c>
      <c r="K52" s="118">
        <v>0</v>
      </c>
      <c r="L52" s="117" t="s">
        <v>711</v>
      </c>
    </row>
    <row r="53" spans="1:12" x14ac:dyDescent="0.2">
      <c r="A53" s="117" t="s">
        <v>707</v>
      </c>
      <c r="B53" s="117" t="s">
        <v>286</v>
      </c>
      <c r="C53" s="117" t="s">
        <v>287</v>
      </c>
      <c r="D53" s="118">
        <v>1826500</v>
      </c>
      <c r="E53" s="118">
        <v>0</v>
      </c>
      <c r="F53" s="118">
        <v>-1826500</v>
      </c>
      <c r="G53" s="118">
        <v>0</v>
      </c>
      <c r="H53" s="118">
        <v>0</v>
      </c>
      <c r="I53" s="118">
        <v>0</v>
      </c>
      <c r="J53" s="119">
        <v>0</v>
      </c>
      <c r="K53" s="118">
        <v>0</v>
      </c>
      <c r="L53" s="117" t="s">
        <v>711</v>
      </c>
    </row>
    <row r="54" spans="1:12" x14ac:dyDescent="0.2">
      <c r="A54" s="117" t="s">
        <v>707</v>
      </c>
      <c r="B54" s="117" t="s">
        <v>294</v>
      </c>
      <c r="C54" s="117" t="s">
        <v>295</v>
      </c>
      <c r="D54" s="118">
        <v>16961221</v>
      </c>
      <c r="E54" s="118">
        <v>0</v>
      </c>
      <c r="F54" s="118">
        <v>0</v>
      </c>
      <c r="G54" s="118">
        <v>16961221</v>
      </c>
      <c r="H54" s="118">
        <v>0</v>
      </c>
      <c r="I54" s="118">
        <v>16961221</v>
      </c>
      <c r="J54" s="119">
        <v>100</v>
      </c>
      <c r="K54" s="118">
        <v>0</v>
      </c>
      <c r="L54" s="117" t="s">
        <v>711</v>
      </c>
    </row>
    <row r="55" spans="1:12" x14ac:dyDescent="0.2">
      <c r="A55" s="117" t="s">
        <v>707</v>
      </c>
      <c r="B55" s="117" t="s">
        <v>740</v>
      </c>
      <c r="C55" s="117" t="s">
        <v>741</v>
      </c>
      <c r="D55" s="118">
        <v>42696</v>
      </c>
      <c r="E55" s="118">
        <v>0</v>
      </c>
      <c r="F55" s="118">
        <v>0</v>
      </c>
      <c r="G55" s="118">
        <v>42696</v>
      </c>
      <c r="H55" s="118">
        <v>0</v>
      </c>
      <c r="I55" s="118">
        <v>42696</v>
      </c>
      <c r="J55" s="119">
        <v>100</v>
      </c>
      <c r="K55" s="118">
        <v>0</v>
      </c>
      <c r="L55" s="117" t="s">
        <v>711</v>
      </c>
    </row>
    <row r="56" spans="1:12" x14ac:dyDescent="0.2">
      <c r="A56" s="117" t="s">
        <v>707</v>
      </c>
      <c r="B56" s="117" t="s">
        <v>306</v>
      </c>
      <c r="C56" s="117" t="s">
        <v>307</v>
      </c>
      <c r="D56" s="118">
        <v>173460</v>
      </c>
      <c r="E56" s="118">
        <v>0</v>
      </c>
      <c r="F56" s="118">
        <v>0</v>
      </c>
      <c r="G56" s="118">
        <v>173460</v>
      </c>
      <c r="H56" s="118">
        <v>0</v>
      </c>
      <c r="I56" s="118">
        <v>173460</v>
      </c>
      <c r="J56" s="119">
        <v>100</v>
      </c>
      <c r="K56" s="118">
        <v>0</v>
      </c>
      <c r="L56" s="117" t="s">
        <v>711</v>
      </c>
    </row>
    <row r="57" spans="1:12" x14ac:dyDescent="0.2">
      <c r="A57" s="117" t="s">
        <v>707</v>
      </c>
      <c r="B57" s="117" t="s">
        <v>742</v>
      </c>
      <c r="C57" s="117" t="s">
        <v>743</v>
      </c>
      <c r="D57" s="118">
        <v>16724449</v>
      </c>
      <c r="E57" s="118">
        <v>0</v>
      </c>
      <c r="F57" s="118">
        <v>0</v>
      </c>
      <c r="G57" s="118">
        <v>16724449</v>
      </c>
      <c r="H57" s="118">
        <v>0</v>
      </c>
      <c r="I57" s="118">
        <v>16724449</v>
      </c>
      <c r="J57" s="119">
        <v>100</v>
      </c>
      <c r="K57" s="118">
        <v>0</v>
      </c>
      <c r="L57" s="117" t="s">
        <v>711</v>
      </c>
    </row>
    <row r="58" spans="1:12" x14ac:dyDescent="0.2">
      <c r="A58" s="117" t="s">
        <v>707</v>
      </c>
      <c r="B58" s="117" t="s">
        <v>744</v>
      </c>
      <c r="C58" s="117" t="s">
        <v>745</v>
      </c>
      <c r="D58" s="118">
        <v>20616</v>
      </c>
      <c r="E58" s="118">
        <v>0</v>
      </c>
      <c r="F58" s="118">
        <v>0</v>
      </c>
      <c r="G58" s="118">
        <v>20616</v>
      </c>
      <c r="H58" s="118">
        <v>0</v>
      </c>
      <c r="I58" s="118">
        <v>20616</v>
      </c>
      <c r="J58" s="119">
        <v>100</v>
      </c>
      <c r="K58" s="118">
        <v>0</v>
      </c>
      <c r="L58" s="117" t="s">
        <v>711</v>
      </c>
    </row>
    <row r="59" spans="1:12" x14ac:dyDescent="0.2">
      <c r="A59" s="117" t="s">
        <v>707</v>
      </c>
      <c r="B59" s="117" t="s">
        <v>308</v>
      </c>
      <c r="C59" s="117" t="s">
        <v>309</v>
      </c>
      <c r="D59" s="118">
        <v>1836589</v>
      </c>
      <c r="E59" s="118">
        <v>0</v>
      </c>
      <c r="F59" s="118">
        <v>0</v>
      </c>
      <c r="G59" s="118">
        <v>1836589</v>
      </c>
      <c r="H59" s="118">
        <v>0</v>
      </c>
      <c r="I59" s="118">
        <v>1836589</v>
      </c>
      <c r="J59" s="119">
        <v>100</v>
      </c>
      <c r="K59" s="118">
        <v>0</v>
      </c>
      <c r="L59" s="117" t="s">
        <v>711</v>
      </c>
    </row>
    <row r="60" spans="1:12" x14ac:dyDescent="0.2">
      <c r="A60" s="117" t="s">
        <v>707</v>
      </c>
      <c r="B60" s="117" t="s">
        <v>746</v>
      </c>
      <c r="C60" s="117" t="s">
        <v>747</v>
      </c>
      <c r="D60" s="118">
        <v>50764</v>
      </c>
      <c r="E60" s="118">
        <v>0</v>
      </c>
      <c r="F60" s="118">
        <v>0</v>
      </c>
      <c r="G60" s="118">
        <v>50764</v>
      </c>
      <c r="H60" s="118">
        <v>0</v>
      </c>
      <c r="I60" s="118">
        <v>50764</v>
      </c>
      <c r="J60" s="119">
        <v>100</v>
      </c>
      <c r="K60" s="118">
        <v>0</v>
      </c>
      <c r="L60" s="117" t="s">
        <v>711</v>
      </c>
    </row>
    <row r="61" spans="1:12" x14ac:dyDescent="0.2">
      <c r="A61" s="117" t="s">
        <v>707</v>
      </c>
      <c r="B61" s="117" t="s">
        <v>748</v>
      </c>
      <c r="C61" s="117" t="s">
        <v>749</v>
      </c>
      <c r="D61" s="118">
        <v>81420</v>
      </c>
      <c r="E61" s="118">
        <v>0</v>
      </c>
      <c r="F61" s="118">
        <v>0</v>
      </c>
      <c r="G61" s="118">
        <v>81420</v>
      </c>
      <c r="H61" s="118">
        <v>0</v>
      </c>
      <c r="I61" s="118">
        <v>81420</v>
      </c>
      <c r="J61" s="119">
        <v>100</v>
      </c>
      <c r="K61" s="118">
        <v>0</v>
      </c>
      <c r="L61" s="117" t="s">
        <v>711</v>
      </c>
    </row>
    <row r="62" spans="1:12" x14ac:dyDescent="0.2">
      <c r="A62" s="117" t="s">
        <v>707</v>
      </c>
      <c r="B62" s="117" t="s">
        <v>318</v>
      </c>
      <c r="C62" s="117" t="s">
        <v>319</v>
      </c>
      <c r="D62" s="118">
        <v>1003605</v>
      </c>
      <c r="E62" s="118">
        <v>0</v>
      </c>
      <c r="F62" s="118">
        <v>0</v>
      </c>
      <c r="G62" s="118">
        <v>1003605</v>
      </c>
      <c r="H62" s="118">
        <v>0</v>
      </c>
      <c r="I62" s="118">
        <v>1003605</v>
      </c>
      <c r="J62" s="119">
        <v>100</v>
      </c>
      <c r="K62" s="118">
        <v>0</v>
      </c>
      <c r="L62" s="117" t="s">
        <v>711</v>
      </c>
    </row>
    <row r="63" spans="1:12" x14ac:dyDescent="0.2">
      <c r="A63" s="117" t="s">
        <v>707</v>
      </c>
      <c r="B63" s="117" t="s">
        <v>750</v>
      </c>
      <c r="C63" s="117" t="s">
        <v>751</v>
      </c>
      <c r="D63" s="118">
        <v>375600</v>
      </c>
      <c r="E63" s="118">
        <v>0</v>
      </c>
      <c r="F63" s="118">
        <v>0</v>
      </c>
      <c r="G63" s="118">
        <v>375600</v>
      </c>
      <c r="H63" s="118">
        <v>0</v>
      </c>
      <c r="I63" s="118">
        <v>375600</v>
      </c>
      <c r="J63" s="119">
        <v>100</v>
      </c>
      <c r="K63" s="118">
        <v>0</v>
      </c>
      <c r="L63" s="117" t="s">
        <v>711</v>
      </c>
    </row>
    <row r="64" spans="1:12" x14ac:dyDescent="0.2">
      <c r="A64" s="117" t="s">
        <v>707</v>
      </c>
      <c r="B64" s="117" t="s">
        <v>752</v>
      </c>
      <c r="C64" s="117" t="s">
        <v>753</v>
      </c>
      <c r="D64" s="118">
        <v>325200</v>
      </c>
      <c r="E64" s="118">
        <v>0</v>
      </c>
      <c r="F64" s="118">
        <v>0</v>
      </c>
      <c r="G64" s="118">
        <v>325200</v>
      </c>
      <c r="H64" s="118">
        <v>0</v>
      </c>
      <c r="I64" s="118">
        <v>325200</v>
      </c>
      <c r="J64" s="119">
        <v>100</v>
      </c>
      <c r="K64" s="118">
        <v>0</v>
      </c>
      <c r="L64" s="117" t="s">
        <v>711</v>
      </c>
    </row>
    <row r="65" spans="1:12" x14ac:dyDescent="0.2">
      <c r="A65" s="117" t="s">
        <v>707</v>
      </c>
      <c r="B65" s="117" t="s">
        <v>332</v>
      </c>
      <c r="C65" s="117" t="s">
        <v>333</v>
      </c>
      <c r="D65" s="118">
        <v>2153771</v>
      </c>
      <c r="E65" s="118">
        <v>0</v>
      </c>
      <c r="F65" s="118">
        <v>0</v>
      </c>
      <c r="G65" s="118">
        <v>2153771</v>
      </c>
      <c r="H65" s="118">
        <v>0</v>
      </c>
      <c r="I65" s="118">
        <v>2153771</v>
      </c>
      <c r="J65" s="119">
        <v>100</v>
      </c>
      <c r="K65" s="118">
        <v>0</v>
      </c>
      <c r="L65" s="117" t="s">
        <v>711</v>
      </c>
    </row>
    <row r="66" spans="1:12" x14ac:dyDescent="0.2">
      <c r="A66" s="117" t="s">
        <v>707</v>
      </c>
      <c r="B66" s="117" t="s">
        <v>334</v>
      </c>
      <c r="C66" s="117" t="s">
        <v>335</v>
      </c>
      <c r="D66" s="118">
        <v>197600</v>
      </c>
      <c r="E66" s="118">
        <v>0</v>
      </c>
      <c r="F66" s="118">
        <v>0</v>
      </c>
      <c r="G66" s="118">
        <v>197600</v>
      </c>
      <c r="H66" s="118">
        <v>0</v>
      </c>
      <c r="I66" s="118">
        <v>197600</v>
      </c>
      <c r="J66" s="119">
        <v>100</v>
      </c>
      <c r="K66" s="118">
        <v>0</v>
      </c>
      <c r="L66" s="117" t="s">
        <v>711</v>
      </c>
    </row>
    <row r="67" spans="1:12" x14ac:dyDescent="0.2">
      <c r="A67" s="117" t="s">
        <v>707</v>
      </c>
      <c r="B67" s="117" t="s">
        <v>336</v>
      </c>
      <c r="C67" s="117" t="s">
        <v>337</v>
      </c>
      <c r="D67" s="118">
        <v>1020790</v>
      </c>
      <c r="E67" s="118">
        <v>0</v>
      </c>
      <c r="F67" s="118">
        <v>0</v>
      </c>
      <c r="G67" s="118">
        <v>1020790</v>
      </c>
      <c r="H67" s="118">
        <v>0</v>
      </c>
      <c r="I67" s="118">
        <v>1020790</v>
      </c>
      <c r="J67" s="119">
        <v>100</v>
      </c>
      <c r="K67" s="118">
        <v>0</v>
      </c>
      <c r="L67" s="117" t="s">
        <v>711</v>
      </c>
    </row>
    <row r="68" spans="1:12" x14ac:dyDescent="0.2">
      <c r="A68" s="117" t="s">
        <v>707</v>
      </c>
      <c r="B68" s="117" t="s">
        <v>754</v>
      </c>
      <c r="C68" s="117" t="s">
        <v>755</v>
      </c>
      <c r="D68" s="118">
        <v>98520</v>
      </c>
      <c r="E68" s="118">
        <v>0</v>
      </c>
      <c r="F68" s="118">
        <v>0</v>
      </c>
      <c r="G68" s="118">
        <v>98520</v>
      </c>
      <c r="H68" s="118">
        <v>0</v>
      </c>
      <c r="I68" s="118">
        <v>98520</v>
      </c>
      <c r="J68" s="119">
        <v>100</v>
      </c>
      <c r="K68" s="118">
        <v>0</v>
      </c>
      <c r="L68" s="117" t="s">
        <v>711</v>
      </c>
    </row>
    <row r="69" spans="1:12" x14ac:dyDescent="0.2">
      <c r="A69" s="117" t="s">
        <v>707</v>
      </c>
      <c r="B69" s="117" t="s">
        <v>756</v>
      </c>
      <c r="C69" s="117" t="s">
        <v>757</v>
      </c>
      <c r="D69" s="118">
        <v>720000</v>
      </c>
      <c r="E69" s="118">
        <v>0</v>
      </c>
      <c r="F69" s="118">
        <v>0</v>
      </c>
      <c r="G69" s="118">
        <v>720000</v>
      </c>
      <c r="H69" s="118">
        <v>0</v>
      </c>
      <c r="I69" s="118">
        <v>720000</v>
      </c>
      <c r="J69" s="119">
        <v>100</v>
      </c>
      <c r="K69" s="118">
        <v>0</v>
      </c>
      <c r="L69" s="117" t="s">
        <v>711</v>
      </c>
    </row>
    <row r="70" spans="1:12" x14ac:dyDescent="0.2">
      <c r="A70" s="117" t="s">
        <v>707</v>
      </c>
      <c r="B70" s="117" t="s">
        <v>758</v>
      </c>
      <c r="C70" s="117" t="s">
        <v>759</v>
      </c>
      <c r="D70" s="118">
        <v>116861</v>
      </c>
      <c r="E70" s="118">
        <v>0</v>
      </c>
      <c r="F70" s="118">
        <v>0</v>
      </c>
      <c r="G70" s="118">
        <v>116861</v>
      </c>
      <c r="H70" s="118">
        <v>0</v>
      </c>
      <c r="I70" s="118">
        <v>116861</v>
      </c>
      <c r="J70" s="119">
        <v>100</v>
      </c>
      <c r="K70" s="118">
        <v>0</v>
      </c>
      <c r="L70" s="117" t="s">
        <v>711</v>
      </c>
    </row>
    <row r="71" spans="1:12" x14ac:dyDescent="0.2">
      <c r="A71" s="117" t="s">
        <v>707</v>
      </c>
      <c r="B71" s="117" t="s">
        <v>350</v>
      </c>
      <c r="C71" s="117" t="s">
        <v>351</v>
      </c>
      <c r="D71" s="118">
        <v>3166510</v>
      </c>
      <c r="E71" s="118">
        <v>0</v>
      </c>
      <c r="F71" s="118">
        <v>0</v>
      </c>
      <c r="G71" s="118">
        <v>3166510</v>
      </c>
      <c r="H71" s="118">
        <v>0</v>
      </c>
      <c r="I71" s="118">
        <v>3166510</v>
      </c>
      <c r="J71" s="119">
        <v>100</v>
      </c>
      <c r="K71" s="118">
        <v>0</v>
      </c>
      <c r="L71" s="117" t="s">
        <v>711</v>
      </c>
    </row>
    <row r="72" spans="1:12" x14ac:dyDescent="0.2">
      <c r="A72" s="117" t="s">
        <v>707</v>
      </c>
      <c r="B72" s="117" t="s">
        <v>352</v>
      </c>
      <c r="C72" s="117" t="s">
        <v>353</v>
      </c>
      <c r="D72" s="118">
        <v>3166510</v>
      </c>
      <c r="E72" s="118">
        <v>0</v>
      </c>
      <c r="F72" s="118">
        <v>0</v>
      </c>
      <c r="G72" s="118">
        <v>3166510</v>
      </c>
      <c r="H72" s="118">
        <v>0</v>
      </c>
      <c r="I72" s="118">
        <v>3166510</v>
      </c>
      <c r="J72" s="119">
        <v>100</v>
      </c>
      <c r="K72" s="118">
        <v>0</v>
      </c>
      <c r="L72" s="117" t="s">
        <v>711</v>
      </c>
    </row>
    <row r="73" spans="1:12" x14ac:dyDescent="0.2">
      <c r="A73" s="117" t="s">
        <v>707</v>
      </c>
      <c r="B73" s="117" t="s">
        <v>760</v>
      </c>
      <c r="C73" s="117" t="s">
        <v>761</v>
      </c>
      <c r="D73" s="118">
        <v>246140</v>
      </c>
      <c r="E73" s="118">
        <v>0</v>
      </c>
      <c r="F73" s="118">
        <v>0</v>
      </c>
      <c r="G73" s="118">
        <v>246140</v>
      </c>
      <c r="H73" s="118">
        <v>0</v>
      </c>
      <c r="I73" s="118">
        <v>246140</v>
      </c>
      <c r="J73" s="119">
        <v>100</v>
      </c>
      <c r="K73" s="118">
        <v>0</v>
      </c>
      <c r="L73" s="117" t="s">
        <v>711</v>
      </c>
    </row>
    <row r="74" spans="1:12" x14ac:dyDescent="0.2">
      <c r="A74" s="117" t="s">
        <v>707</v>
      </c>
      <c r="B74" s="117" t="s">
        <v>354</v>
      </c>
      <c r="C74" s="117" t="s">
        <v>355</v>
      </c>
      <c r="D74" s="118">
        <v>27040</v>
      </c>
      <c r="E74" s="118">
        <v>0</v>
      </c>
      <c r="F74" s="118">
        <v>0</v>
      </c>
      <c r="G74" s="118">
        <v>27040</v>
      </c>
      <c r="H74" s="118">
        <v>0</v>
      </c>
      <c r="I74" s="118">
        <v>27040</v>
      </c>
      <c r="J74" s="119">
        <v>100</v>
      </c>
      <c r="K74" s="118">
        <v>0</v>
      </c>
      <c r="L74" s="117" t="s">
        <v>711</v>
      </c>
    </row>
    <row r="75" spans="1:12" x14ac:dyDescent="0.2">
      <c r="A75" s="117" t="s">
        <v>707</v>
      </c>
      <c r="B75" s="117" t="s">
        <v>762</v>
      </c>
      <c r="C75" s="117" t="s">
        <v>763</v>
      </c>
      <c r="D75" s="118">
        <v>1007820</v>
      </c>
      <c r="E75" s="118">
        <v>0</v>
      </c>
      <c r="F75" s="118">
        <v>0</v>
      </c>
      <c r="G75" s="118">
        <v>1007820</v>
      </c>
      <c r="H75" s="118">
        <v>0</v>
      </c>
      <c r="I75" s="118">
        <v>1007820</v>
      </c>
      <c r="J75" s="119">
        <v>100</v>
      </c>
      <c r="K75" s="118">
        <v>0</v>
      </c>
      <c r="L75" s="117" t="s">
        <v>711</v>
      </c>
    </row>
    <row r="76" spans="1:12" x14ac:dyDescent="0.2">
      <c r="A76" s="117" t="s">
        <v>707</v>
      </c>
      <c r="B76" s="117" t="s">
        <v>382</v>
      </c>
      <c r="C76" s="117" t="s">
        <v>383</v>
      </c>
      <c r="D76" s="118">
        <v>638715</v>
      </c>
      <c r="E76" s="118">
        <v>0</v>
      </c>
      <c r="F76" s="118">
        <v>0</v>
      </c>
      <c r="G76" s="118">
        <v>638715</v>
      </c>
      <c r="H76" s="118">
        <v>0</v>
      </c>
      <c r="I76" s="118">
        <v>638715</v>
      </c>
      <c r="J76" s="119">
        <v>100</v>
      </c>
      <c r="K76" s="118">
        <v>0</v>
      </c>
      <c r="L76" s="117" t="s">
        <v>711</v>
      </c>
    </row>
    <row r="77" spans="1:12" x14ac:dyDescent="0.2">
      <c r="A77" s="117" t="s">
        <v>707</v>
      </c>
      <c r="B77" s="117" t="s">
        <v>764</v>
      </c>
      <c r="C77" s="117" t="s">
        <v>765</v>
      </c>
      <c r="D77" s="118">
        <v>1246795</v>
      </c>
      <c r="E77" s="118">
        <v>0</v>
      </c>
      <c r="F77" s="118">
        <v>0</v>
      </c>
      <c r="G77" s="118">
        <v>1246795</v>
      </c>
      <c r="H77" s="118">
        <v>0</v>
      </c>
      <c r="I77" s="118">
        <v>1246795</v>
      </c>
      <c r="J77" s="119">
        <v>100</v>
      </c>
      <c r="K77" s="118">
        <v>0</v>
      </c>
      <c r="L77" s="117" t="s">
        <v>711</v>
      </c>
    </row>
    <row r="78" spans="1:12" x14ac:dyDescent="0.2">
      <c r="A78" s="117" t="s">
        <v>707</v>
      </c>
      <c r="B78" s="117" t="s">
        <v>430</v>
      </c>
      <c r="C78" s="117" t="s">
        <v>431</v>
      </c>
      <c r="D78" s="118">
        <v>2153603458</v>
      </c>
      <c r="E78" s="118">
        <v>-135232096</v>
      </c>
      <c r="F78" s="118">
        <v>-364819046</v>
      </c>
      <c r="G78" s="118">
        <v>1788784412</v>
      </c>
      <c r="H78" s="118">
        <v>32188200</v>
      </c>
      <c r="I78" s="118">
        <v>1637356546</v>
      </c>
      <c r="J78" s="119">
        <v>91.53</v>
      </c>
      <c r="K78" s="118">
        <v>151427866</v>
      </c>
      <c r="L78" s="117" t="s">
        <v>711</v>
      </c>
    </row>
    <row r="79" spans="1:12" x14ac:dyDescent="0.2">
      <c r="A79" s="117" t="s">
        <v>707</v>
      </c>
      <c r="B79" s="117" t="s">
        <v>450</v>
      </c>
      <c r="C79" s="117" t="s">
        <v>451</v>
      </c>
      <c r="D79" s="118">
        <v>139940383</v>
      </c>
      <c r="E79" s="118">
        <v>-135232096</v>
      </c>
      <c r="F79" s="118">
        <v>-136232096</v>
      </c>
      <c r="G79" s="118">
        <v>3708287</v>
      </c>
      <c r="H79" s="118">
        <v>0</v>
      </c>
      <c r="I79" s="118">
        <v>3708287</v>
      </c>
      <c r="J79" s="119">
        <v>100</v>
      </c>
      <c r="K79" s="118">
        <v>0</v>
      </c>
      <c r="L79" s="117" t="s">
        <v>711</v>
      </c>
    </row>
    <row r="80" spans="1:12" x14ac:dyDescent="0.2">
      <c r="A80" s="117" t="s">
        <v>707</v>
      </c>
      <c r="B80" s="117" t="s">
        <v>452</v>
      </c>
      <c r="C80" s="117" t="s">
        <v>453</v>
      </c>
      <c r="D80" s="118">
        <v>1000000</v>
      </c>
      <c r="E80" s="118">
        <v>0</v>
      </c>
      <c r="F80" s="118">
        <v>-1000000</v>
      </c>
      <c r="G80" s="118">
        <v>0</v>
      </c>
      <c r="H80" s="118">
        <v>0</v>
      </c>
      <c r="I80" s="118">
        <v>0</v>
      </c>
      <c r="J80" s="119">
        <v>0</v>
      </c>
      <c r="K80" s="118">
        <v>0</v>
      </c>
      <c r="L80" s="117" t="s">
        <v>711</v>
      </c>
    </row>
    <row r="81" spans="1:12" x14ac:dyDescent="0.2">
      <c r="A81" s="117" t="s">
        <v>707</v>
      </c>
      <c r="B81" s="117" t="s">
        <v>454</v>
      </c>
      <c r="C81" s="117" t="s">
        <v>455</v>
      </c>
      <c r="D81" s="118">
        <v>1000000</v>
      </c>
      <c r="E81" s="118">
        <v>0</v>
      </c>
      <c r="F81" s="118">
        <v>-1000000</v>
      </c>
      <c r="G81" s="118">
        <v>0</v>
      </c>
      <c r="H81" s="118">
        <v>0</v>
      </c>
      <c r="I81" s="118">
        <v>0</v>
      </c>
      <c r="J81" s="119">
        <v>0</v>
      </c>
      <c r="K81" s="118">
        <v>0</v>
      </c>
      <c r="L81" s="117" t="s">
        <v>711</v>
      </c>
    </row>
    <row r="82" spans="1:12" x14ac:dyDescent="0.2">
      <c r="A82" s="117" t="s">
        <v>707</v>
      </c>
      <c r="B82" s="117" t="s">
        <v>460</v>
      </c>
      <c r="C82" s="117" t="s">
        <v>461</v>
      </c>
      <c r="D82" s="118">
        <v>138940383</v>
      </c>
      <c r="E82" s="118">
        <v>-135232096</v>
      </c>
      <c r="F82" s="118">
        <v>-135232096</v>
      </c>
      <c r="G82" s="118">
        <v>3708287</v>
      </c>
      <c r="H82" s="118">
        <v>0</v>
      </c>
      <c r="I82" s="118">
        <v>3708287</v>
      </c>
      <c r="J82" s="119">
        <v>100</v>
      </c>
      <c r="K82" s="118">
        <v>0</v>
      </c>
      <c r="L82" s="117" t="s">
        <v>711</v>
      </c>
    </row>
    <row r="83" spans="1:12" x14ac:dyDescent="0.2">
      <c r="A83" s="117" t="s">
        <v>707</v>
      </c>
      <c r="B83" s="117" t="s">
        <v>462</v>
      </c>
      <c r="C83" s="117" t="s">
        <v>463</v>
      </c>
      <c r="D83" s="118">
        <v>138940383</v>
      </c>
      <c r="E83" s="118">
        <v>-135232096</v>
      </c>
      <c r="F83" s="118">
        <v>-135232096</v>
      </c>
      <c r="G83" s="118">
        <v>3708287</v>
      </c>
      <c r="H83" s="118">
        <v>0</v>
      </c>
      <c r="I83" s="118">
        <v>3708287</v>
      </c>
      <c r="J83" s="119">
        <v>100</v>
      </c>
      <c r="K83" s="118">
        <v>0</v>
      </c>
      <c r="L83" s="117" t="s">
        <v>711</v>
      </c>
    </row>
    <row r="84" spans="1:12" x14ac:dyDescent="0.2">
      <c r="A84" s="117" t="s">
        <v>707</v>
      </c>
      <c r="B84" s="117" t="s">
        <v>464</v>
      </c>
      <c r="C84" s="117" t="s">
        <v>30</v>
      </c>
      <c r="D84" s="118">
        <v>252081111</v>
      </c>
      <c r="E84" s="118">
        <v>0</v>
      </c>
      <c r="F84" s="118">
        <v>0</v>
      </c>
      <c r="G84" s="118">
        <v>252081111</v>
      </c>
      <c r="H84" s="118">
        <v>0</v>
      </c>
      <c r="I84" s="118">
        <v>251678513</v>
      </c>
      <c r="J84" s="119">
        <v>99.84</v>
      </c>
      <c r="K84" s="118">
        <v>402598</v>
      </c>
      <c r="L84" s="117" t="s">
        <v>711</v>
      </c>
    </row>
    <row r="85" spans="1:12" x14ac:dyDescent="0.2">
      <c r="A85" s="117" t="s">
        <v>707</v>
      </c>
      <c r="B85" s="117" t="s">
        <v>465</v>
      </c>
      <c r="C85" s="117" t="s">
        <v>466</v>
      </c>
      <c r="D85" s="118">
        <v>184707985</v>
      </c>
      <c r="E85" s="118">
        <v>0</v>
      </c>
      <c r="F85" s="118">
        <v>0</v>
      </c>
      <c r="G85" s="118">
        <v>184707985</v>
      </c>
      <c r="H85" s="118">
        <v>0</v>
      </c>
      <c r="I85" s="118">
        <v>184305387</v>
      </c>
      <c r="J85" s="119">
        <v>99.78</v>
      </c>
      <c r="K85" s="118">
        <v>402598</v>
      </c>
      <c r="L85" s="117" t="s">
        <v>711</v>
      </c>
    </row>
    <row r="86" spans="1:12" x14ac:dyDescent="0.2">
      <c r="A86" s="117" t="s">
        <v>707</v>
      </c>
      <c r="B86" s="117" t="s">
        <v>467</v>
      </c>
      <c r="C86" s="117" t="s">
        <v>468</v>
      </c>
      <c r="D86" s="118">
        <v>184707985</v>
      </c>
      <c r="E86" s="118">
        <v>0</v>
      </c>
      <c r="F86" s="118">
        <v>0</v>
      </c>
      <c r="G86" s="118">
        <v>184707985</v>
      </c>
      <c r="H86" s="118">
        <v>0</v>
      </c>
      <c r="I86" s="118">
        <v>184305387</v>
      </c>
      <c r="J86" s="119">
        <v>99.78</v>
      </c>
      <c r="K86" s="118">
        <v>402598</v>
      </c>
      <c r="L86" s="117" t="s">
        <v>711</v>
      </c>
    </row>
    <row r="87" spans="1:12" x14ac:dyDescent="0.2">
      <c r="A87" s="117" t="s">
        <v>707</v>
      </c>
      <c r="B87" s="117" t="s">
        <v>473</v>
      </c>
      <c r="C87" s="117" t="s">
        <v>474</v>
      </c>
      <c r="D87" s="118">
        <v>237898</v>
      </c>
      <c r="E87" s="118">
        <v>0</v>
      </c>
      <c r="F87" s="118">
        <v>0</v>
      </c>
      <c r="G87" s="118">
        <v>237898</v>
      </c>
      <c r="H87" s="118">
        <v>0</v>
      </c>
      <c r="I87" s="118">
        <v>0</v>
      </c>
      <c r="J87" s="119">
        <v>0</v>
      </c>
      <c r="K87" s="118">
        <v>237898</v>
      </c>
      <c r="L87" s="117" t="s">
        <v>711</v>
      </c>
    </row>
    <row r="88" spans="1:12" x14ac:dyDescent="0.2">
      <c r="A88" s="117" t="s">
        <v>707</v>
      </c>
      <c r="B88" s="117" t="s">
        <v>475</v>
      </c>
      <c r="C88" s="117" t="s">
        <v>476</v>
      </c>
      <c r="D88" s="118">
        <v>237898</v>
      </c>
      <c r="E88" s="118">
        <v>0</v>
      </c>
      <c r="F88" s="118">
        <v>0</v>
      </c>
      <c r="G88" s="118">
        <v>237898</v>
      </c>
      <c r="H88" s="118">
        <v>0</v>
      </c>
      <c r="I88" s="118">
        <v>0</v>
      </c>
      <c r="J88" s="119">
        <v>0</v>
      </c>
      <c r="K88" s="118">
        <v>237898</v>
      </c>
      <c r="L88" s="117" t="s">
        <v>711</v>
      </c>
    </row>
    <row r="89" spans="1:12" x14ac:dyDescent="0.2">
      <c r="A89" s="117" t="s">
        <v>707</v>
      </c>
      <c r="B89" s="117" t="s">
        <v>477</v>
      </c>
      <c r="C89" s="117" t="s">
        <v>478</v>
      </c>
      <c r="D89" s="118">
        <v>184470087</v>
      </c>
      <c r="E89" s="118">
        <v>0</v>
      </c>
      <c r="F89" s="118">
        <v>0</v>
      </c>
      <c r="G89" s="118">
        <v>184470087</v>
      </c>
      <c r="H89" s="118">
        <v>0</v>
      </c>
      <c r="I89" s="118">
        <v>184305387</v>
      </c>
      <c r="J89" s="119">
        <v>99.91</v>
      </c>
      <c r="K89" s="118">
        <v>164700</v>
      </c>
      <c r="L89" s="117" t="s">
        <v>711</v>
      </c>
    </row>
    <row r="90" spans="1:12" x14ac:dyDescent="0.2">
      <c r="A90" s="117" t="s">
        <v>707</v>
      </c>
      <c r="B90" s="117" t="s">
        <v>479</v>
      </c>
      <c r="C90" s="117" t="s">
        <v>480</v>
      </c>
      <c r="D90" s="118">
        <v>11447</v>
      </c>
      <c r="E90" s="118">
        <v>0</v>
      </c>
      <c r="F90" s="118">
        <v>0</v>
      </c>
      <c r="G90" s="118">
        <v>11447</v>
      </c>
      <c r="H90" s="118">
        <v>0</v>
      </c>
      <c r="I90" s="118">
        <v>0</v>
      </c>
      <c r="J90" s="119">
        <v>0</v>
      </c>
      <c r="K90" s="118">
        <v>11447</v>
      </c>
      <c r="L90" s="117" t="s">
        <v>711</v>
      </c>
    </row>
    <row r="91" spans="1:12" x14ac:dyDescent="0.2">
      <c r="A91" s="117" t="s">
        <v>707</v>
      </c>
      <c r="B91" s="117" t="s">
        <v>481</v>
      </c>
      <c r="C91" s="117" t="s">
        <v>482</v>
      </c>
      <c r="D91" s="118">
        <v>88443</v>
      </c>
      <c r="E91" s="118">
        <v>0</v>
      </c>
      <c r="F91" s="118">
        <v>0</v>
      </c>
      <c r="G91" s="118">
        <v>88443</v>
      </c>
      <c r="H91" s="118">
        <v>0</v>
      </c>
      <c r="I91" s="118">
        <v>0</v>
      </c>
      <c r="J91" s="119">
        <v>0</v>
      </c>
      <c r="K91" s="118">
        <v>88443</v>
      </c>
      <c r="L91" s="117" t="s">
        <v>711</v>
      </c>
    </row>
    <row r="92" spans="1:12" x14ac:dyDescent="0.2">
      <c r="A92" s="117" t="s">
        <v>707</v>
      </c>
      <c r="B92" s="117" t="s">
        <v>483</v>
      </c>
      <c r="C92" s="117" t="s">
        <v>484</v>
      </c>
      <c r="D92" s="118">
        <v>184344486</v>
      </c>
      <c r="E92" s="118">
        <v>0</v>
      </c>
      <c r="F92" s="118">
        <v>0</v>
      </c>
      <c r="G92" s="118">
        <v>184344486</v>
      </c>
      <c r="H92" s="118">
        <v>0</v>
      </c>
      <c r="I92" s="118">
        <v>184305387</v>
      </c>
      <c r="J92" s="119">
        <v>99.98</v>
      </c>
      <c r="K92" s="118">
        <v>39099</v>
      </c>
      <c r="L92" s="117" t="s">
        <v>711</v>
      </c>
    </row>
    <row r="93" spans="1:12" x14ac:dyDescent="0.2">
      <c r="A93" s="117" t="s">
        <v>707</v>
      </c>
      <c r="B93" s="117" t="s">
        <v>485</v>
      </c>
      <c r="C93" s="117" t="s">
        <v>486</v>
      </c>
      <c r="D93" s="118">
        <v>25711</v>
      </c>
      <c r="E93" s="118">
        <v>0</v>
      </c>
      <c r="F93" s="118">
        <v>0</v>
      </c>
      <c r="G93" s="118">
        <v>25711</v>
      </c>
      <c r="H93" s="118">
        <v>0</v>
      </c>
      <c r="I93" s="118">
        <v>0</v>
      </c>
      <c r="J93" s="119">
        <v>0</v>
      </c>
      <c r="K93" s="118">
        <v>25711</v>
      </c>
      <c r="L93" s="117" t="s">
        <v>711</v>
      </c>
    </row>
    <row r="94" spans="1:12" x14ac:dyDescent="0.2">
      <c r="A94" s="117" t="s">
        <v>707</v>
      </c>
      <c r="B94" s="117" t="s">
        <v>491</v>
      </c>
      <c r="C94" s="117" t="s">
        <v>492</v>
      </c>
      <c r="D94" s="118">
        <v>67373126</v>
      </c>
      <c r="E94" s="118">
        <v>0</v>
      </c>
      <c r="F94" s="118">
        <v>0</v>
      </c>
      <c r="G94" s="118">
        <v>67373126</v>
      </c>
      <c r="H94" s="118">
        <v>0</v>
      </c>
      <c r="I94" s="118">
        <v>67373126</v>
      </c>
      <c r="J94" s="119">
        <v>100</v>
      </c>
      <c r="K94" s="118">
        <v>0</v>
      </c>
      <c r="L94" s="117" t="s">
        <v>711</v>
      </c>
    </row>
    <row r="95" spans="1:12" x14ac:dyDescent="0.2">
      <c r="A95" s="117" t="s">
        <v>707</v>
      </c>
      <c r="B95" s="117" t="s">
        <v>493</v>
      </c>
      <c r="C95" s="117" t="s">
        <v>36</v>
      </c>
      <c r="D95" s="118">
        <v>67373126</v>
      </c>
      <c r="E95" s="118">
        <v>0</v>
      </c>
      <c r="F95" s="118">
        <v>0</v>
      </c>
      <c r="G95" s="118">
        <v>67373126</v>
      </c>
      <c r="H95" s="118">
        <v>0</v>
      </c>
      <c r="I95" s="118">
        <v>67373126</v>
      </c>
      <c r="J95" s="119">
        <v>100</v>
      </c>
      <c r="K95" s="118">
        <v>0</v>
      </c>
      <c r="L95" s="117" t="s">
        <v>711</v>
      </c>
    </row>
    <row r="96" spans="1:12" x14ac:dyDescent="0.2">
      <c r="A96" s="117" t="s">
        <v>707</v>
      </c>
      <c r="B96" s="117" t="s">
        <v>494</v>
      </c>
      <c r="C96" s="117" t="s">
        <v>38</v>
      </c>
      <c r="D96" s="118">
        <v>1490594768</v>
      </c>
      <c r="E96" s="118">
        <v>0</v>
      </c>
      <c r="F96" s="118">
        <v>-217619147</v>
      </c>
      <c r="G96" s="118">
        <v>1272975621</v>
      </c>
      <c r="H96" s="118">
        <v>0</v>
      </c>
      <c r="I96" s="118">
        <v>1228477551</v>
      </c>
      <c r="J96" s="119">
        <v>96.5</v>
      </c>
      <c r="K96" s="118">
        <v>44498070</v>
      </c>
      <c r="L96" s="117" t="s">
        <v>711</v>
      </c>
    </row>
    <row r="97" spans="1:12" x14ac:dyDescent="0.2">
      <c r="A97" s="117" t="s">
        <v>707</v>
      </c>
      <c r="B97" s="117" t="s">
        <v>495</v>
      </c>
      <c r="C97" s="117" t="s">
        <v>496</v>
      </c>
      <c r="D97" s="118">
        <v>605899350</v>
      </c>
      <c r="E97" s="118">
        <v>0</v>
      </c>
      <c r="F97" s="118">
        <v>-133650019</v>
      </c>
      <c r="G97" s="118">
        <v>472249331</v>
      </c>
      <c r="H97" s="118">
        <v>0</v>
      </c>
      <c r="I97" s="118">
        <v>441082664</v>
      </c>
      <c r="J97" s="119">
        <v>93.4</v>
      </c>
      <c r="K97" s="118">
        <v>31166667</v>
      </c>
      <c r="L97" s="117" t="s">
        <v>711</v>
      </c>
    </row>
    <row r="98" spans="1:12" x14ac:dyDescent="0.2">
      <c r="A98" s="117" t="s">
        <v>707</v>
      </c>
      <c r="B98" s="117" t="s">
        <v>497</v>
      </c>
      <c r="C98" s="117" t="s">
        <v>498</v>
      </c>
      <c r="D98" s="118">
        <v>1642350</v>
      </c>
      <c r="E98" s="118">
        <v>0</v>
      </c>
      <c r="F98" s="118">
        <v>-1642350</v>
      </c>
      <c r="G98" s="118">
        <v>0</v>
      </c>
      <c r="H98" s="118">
        <v>0</v>
      </c>
      <c r="I98" s="118">
        <v>0</v>
      </c>
      <c r="J98" s="119">
        <v>0</v>
      </c>
      <c r="K98" s="118">
        <v>0</v>
      </c>
      <c r="L98" s="117" t="s">
        <v>711</v>
      </c>
    </row>
    <row r="99" spans="1:12" x14ac:dyDescent="0.2">
      <c r="A99" s="117" t="s">
        <v>707</v>
      </c>
      <c r="B99" s="117" t="s">
        <v>501</v>
      </c>
      <c r="C99" s="117" t="s">
        <v>502</v>
      </c>
      <c r="D99" s="118">
        <v>604257000</v>
      </c>
      <c r="E99" s="118">
        <v>0</v>
      </c>
      <c r="F99" s="118">
        <v>-132007669</v>
      </c>
      <c r="G99" s="118">
        <v>472249331</v>
      </c>
      <c r="H99" s="118">
        <v>0</v>
      </c>
      <c r="I99" s="118">
        <v>441082664</v>
      </c>
      <c r="J99" s="119">
        <v>93.4</v>
      </c>
      <c r="K99" s="118">
        <v>31166667</v>
      </c>
      <c r="L99" s="117" t="s">
        <v>711</v>
      </c>
    </row>
    <row r="100" spans="1:12" x14ac:dyDescent="0.2">
      <c r="A100" s="117" t="s">
        <v>707</v>
      </c>
      <c r="B100" s="117" t="s">
        <v>503</v>
      </c>
      <c r="C100" s="117" t="s">
        <v>40</v>
      </c>
      <c r="D100" s="118">
        <v>76602725</v>
      </c>
      <c r="E100" s="118">
        <v>0</v>
      </c>
      <c r="F100" s="118">
        <v>0</v>
      </c>
      <c r="G100" s="118">
        <v>76602725</v>
      </c>
      <c r="H100" s="118">
        <v>0</v>
      </c>
      <c r="I100" s="118">
        <v>70802725</v>
      </c>
      <c r="J100" s="119">
        <v>92.43</v>
      </c>
      <c r="K100" s="118">
        <v>5800000</v>
      </c>
      <c r="L100" s="117" t="s">
        <v>711</v>
      </c>
    </row>
    <row r="101" spans="1:12" x14ac:dyDescent="0.2">
      <c r="A101" s="117" t="s">
        <v>707</v>
      </c>
      <c r="B101" s="117" t="s">
        <v>506</v>
      </c>
      <c r="C101" s="117" t="s">
        <v>507</v>
      </c>
      <c r="D101" s="118">
        <v>76602725</v>
      </c>
      <c r="E101" s="118">
        <v>0</v>
      </c>
      <c r="F101" s="118">
        <v>0</v>
      </c>
      <c r="G101" s="118">
        <v>76602725</v>
      </c>
      <c r="H101" s="118">
        <v>0</v>
      </c>
      <c r="I101" s="118">
        <v>70802725</v>
      </c>
      <c r="J101" s="119">
        <v>92.43</v>
      </c>
      <c r="K101" s="118">
        <v>5800000</v>
      </c>
      <c r="L101" s="117" t="s">
        <v>711</v>
      </c>
    </row>
    <row r="102" spans="1:12" x14ac:dyDescent="0.2">
      <c r="A102" s="117" t="s">
        <v>707</v>
      </c>
      <c r="B102" s="117" t="s">
        <v>508</v>
      </c>
      <c r="C102" s="117" t="s">
        <v>509</v>
      </c>
      <c r="D102" s="118">
        <v>78419783</v>
      </c>
      <c r="E102" s="118">
        <v>0</v>
      </c>
      <c r="F102" s="118">
        <v>-75932943</v>
      </c>
      <c r="G102" s="118">
        <v>2486840</v>
      </c>
      <c r="H102" s="118">
        <v>0</v>
      </c>
      <c r="I102" s="118">
        <v>2486840</v>
      </c>
      <c r="J102" s="119">
        <v>100</v>
      </c>
      <c r="K102" s="118">
        <v>0</v>
      </c>
      <c r="L102" s="117" t="s">
        <v>711</v>
      </c>
    </row>
    <row r="103" spans="1:12" x14ac:dyDescent="0.2">
      <c r="A103" s="117" t="s">
        <v>707</v>
      </c>
      <c r="B103" s="117" t="s">
        <v>510</v>
      </c>
      <c r="C103" s="117" t="s">
        <v>511</v>
      </c>
      <c r="D103" s="118">
        <v>42672417</v>
      </c>
      <c r="E103" s="118">
        <v>0</v>
      </c>
      <c r="F103" s="118">
        <v>-40185577</v>
      </c>
      <c r="G103" s="118">
        <v>2486840</v>
      </c>
      <c r="H103" s="118">
        <v>0</v>
      </c>
      <c r="I103" s="118">
        <v>2486840</v>
      </c>
      <c r="J103" s="119">
        <v>100</v>
      </c>
      <c r="K103" s="118">
        <v>0</v>
      </c>
      <c r="L103" s="117" t="s">
        <v>711</v>
      </c>
    </row>
    <row r="104" spans="1:12" x14ac:dyDescent="0.2">
      <c r="A104" s="117" t="s">
        <v>707</v>
      </c>
      <c r="B104" s="117" t="s">
        <v>512</v>
      </c>
      <c r="C104" s="117" t="s">
        <v>513</v>
      </c>
      <c r="D104" s="118">
        <v>35747366</v>
      </c>
      <c r="E104" s="118">
        <v>0</v>
      </c>
      <c r="F104" s="118">
        <v>-35747366</v>
      </c>
      <c r="G104" s="118">
        <v>0</v>
      </c>
      <c r="H104" s="118">
        <v>0</v>
      </c>
      <c r="I104" s="118">
        <v>0</v>
      </c>
      <c r="J104" s="119">
        <v>0</v>
      </c>
      <c r="K104" s="118">
        <v>0</v>
      </c>
      <c r="L104" s="117" t="s">
        <v>711</v>
      </c>
    </row>
    <row r="105" spans="1:12" x14ac:dyDescent="0.2">
      <c r="A105" s="117" t="s">
        <v>707</v>
      </c>
      <c r="B105" s="117" t="s">
        <v>514</v>
      </c>
      <c r="C105" s="117" t="s">
        <v>515</v>
      </c>
      <c r="D105" s="118">
        <v>687741203</v>
      </c>
      <c r="E105" s="118">
        <v>0</v>
      </c>
      <c r="F105" s="118">
        <v>-3121287</v>
      </c>
      <c r="G105" s="118">
        <v>684619916</v>
      </c>
      <c r="H105" s="118">
        <v>0</v>
      </c>
      <c r="I105" s="118">
        <v>681575963</v>
      </c>
      <c r="J105" s="119">
        <v>99.56</v>
      </c>
      <c r="K105" s="118">
        <v>3043953</v>
      </c>
      <c r="L105" s="117" t="s">
        <v>711</v>
      </c>
    </row>
    <row r="106" spans="1:12" x14ac:dyDescent="0.2">
      <c r="A106" s="117" t="s">
        <v>707</v>
      </c>
      <c r="B106" s="117" t="s">
        <v>516</v>
      </c>
      <c r="C106" s="117" t="s">
        <v>517</v>
      </c>
      <c r="D106" s="118">
        <v>681629946</v>
      </c>
      <c r="E106" s="118">
        <v>0</v>
      </c>
      <c r="F106" s="118">
        <v>0</v>
      </c>
      <c r="G106" s="118">
        <v>681629946</v>
      </c>
      <c r="H106" s="118">
        <v>0</v>
      </c>
      <c r="I106" s="118">
        <v>681575963</v>
      </c>
      <c r="J106" s="119">
        <v>99.99</v>
      </c>
      <c r="K106" s="118">
        <v>53983</v>
      </c>
      <c r="L106" s="117" t="s">
        <v>711</v>
      </c>
    </row>
    <row r="107" spans="1:12" x14ac:dyDescent="0.2">
      <c r="A107" s="117" t="s">
        <v>707</v>
      </c>
      <c r="B107" s="117" t="s">
        <v>520</v>
      </c>
      <c r="C107" s="117" t="s">
        <v>521</v>
      </c>
      <c r="D107" s="118">
        <v>6111257</v>
      </c>
      <c r="E107" s="118">
        <v>0</v>
      </c>
      <c r="F107" s="118">
        <v>-3121287</v>
      </c>
      <c r="G107" s="118">
        <v>2989970</v>
      </c>
      <c r="H107" s="118">
        <v>0</v>
      </c>
      <c r="I107" s="118">
        <v>0</v>
      </c>
      <c r="J107" s="119">
        <v>0</v>
      </c>
      <c r="K107" s="118">
        <v>2989970</v>
      </c>
      <c r="L107" s="117" t="s">
        <v>711</v>
      </c>
    </row>
    <row r="108" spans="1:12" x14ac:dyDescent="0.2">
      <c r="A108" s="117" t="s">
        <v>707</v>
      </c>
      <c r="B108" s="117" t="s">
        <v>522</v>
      </c>
      <c r="C108" s="117" t="s">
        <v>523</v>
      </c>
      <c r="D108" s="118">
        <v>8589182</v>
      </c>
      <c r="E108" s="118">
        <v>0</v>
      </c>
      <c r="F108" s="118">
        <v>-1310572</v>
      </c>
      <c r="G108" s="118">
        <v>7278610</v>
      </c>
      <c r="H108" s="118">
        <v>0</v>
      </c>
      <c r="I108" s="118">
        <v>7278610</v>
      </c>
      <c r="J108" s="119">
        <v>100</v>
      </c>
      <c r="K108" s="118">
        <v>0</v>
      </c>
      <c r="L108" s="117" t="s">
        <v>711</v>
      </c>
    </row>
    <row r="109" spans="1:12" x14ac:dyDescent="0.2">
      <c r="A109" s="117" t="s">
        <v>707</v>
      </c>
      <c r="B109" s="117" t="s">
        <v>524</v>
      </c>
      <c r="C109" s="117" t="s">
        <v>525</v>
      </c>
      <c r="D109" s="118">
        <v>346451</v>
      </c>
      <c r="E109" s="118">
        <v>0</v>
      </c>
      <c r="F109" s="118">
        <v>-346451</v>
      </c>
      <c r="G109" s="118">
        <v>0</v>
      </c>
      <c r="H109" s="118">
        <v>0</v>
      </c>
      <c r="I109" s="118">
        <v>0</v>
      </c>
      <c r="J109" s="119">
        <v>0</v>
      </c>
      <c r="K109" s="118">
        <v>0</v>
      </c>
      <c r="L109" s="117" t="s">
        <v>711</v>
      </c>
    </row>
    <row r="110" spans="1:12" x14ac:dyDescent="0.2">
      <c r="A110" s="117" t="s">
        <v>707</v>
      </c>
      <c r="B110" s="117" t="s">
        <v>526</v>
      </c>
      <c r="C110" s="117" t="s">
        <v>527</v>
      </c>
      <c r="D110" s="118">
        <v>1007020</v>
      </c>
      <c r="E110" s="118">
        <v>0</v>
      </c>
      <c r="F110" s="118">
        <v>-930440</v>
      </c>
      <c r="G110" s="118">
        <v>76580</v>
      </c>
      <c r="H110" s="118">
        <v>0</v>
      </c>
      <c r="I110" s="118">
        <v>76580</v>
      </c>
      <c r="J110" s="119">
        <v>100</v>
      </c>
      <c r="K110" s="118">
        <v>0</v>
      </c>
      <c r="L110" s="117" t="s">
        <v>711</v>
      </c>
    </row>
    <row r="111" spans="1:12" x14ac:dyDescent="0.2">
      <c r="A111" s="117" t="s">
        <v>707</v>
      </c>
      <c r="B111" s="117" t="s">
        <v>528</v>
      </c>
      <c r="C111" s="117" t="s">
        <v>529</v>
      </c>
      <c r="D111" s="118">
        <v>7235711</v>
      </c>
      <c r="E111" s="118">
        <v>0</v>
      </c>
      <c r="F111" s="118">
        <v>-33681</v>
      </c>
      <c r="G111" s="118">
        <v>7202030</v>
      </c>
      <c r="H111" s="118">
        <v>0</v>
      </c>
      <c r="I111" s="118">
        <v>7202030</v>
      </c>
      <c r="J111" s="119">
        <v>100</v>
      </c>
      <c r="K111" s="118">
        <v>0</v>
      </c>
      <c r="L111" s="117" t="s">
        <v>711</v>
      </c>
    </row>
    <row r="112" spans="1:12" x14ac:dyDescent="0.2">
      <c r="A112" s="117" t="s">
        <v>707</v>
      </c>
      <c r="B112" s="117" t="s">
        <v>530</v>
      </c>
      <c r="C112" s="117" t="s">
        <v>531</v>
      </c>
      <c r="D112" s="118">
        <v>31890075</v>
      </c>
      <c r="E112" s="118">
        <v>0</v>
      </c>
      <c r="F112" s="118">
        <v>-2151876</v>
      </c>
      <c r="G112" s="118">
        <v>29738199</v>
      </c>
      <c r="H112" s="118">
        <v>0</v>
      </c>
      <c r="I112" s="118">
        <v>25250749</v>
      </c>
      <c r="J112" s="119">
        <v>84.91</v>
      </c>
      <c r="K112" s="118">
        <v>4487450</v>
      </c>
      <c r="L112" s="117" t="s">
        <v>711</v>
      </c>
    </row>
    <row r="113" spans="1:12" x14ac:dyDescent="0.2">
      <c r="A113" s="117" t="s">
        <v>707</v>
      </c>
      <c r="B113" s="117" t="s">
        <v>532</v>
      </c>
      <c r="C113" s="117" t="s">
        <v>533</v>
      </c>
      <c r="D113" s="118">
        <v>25000000</v>
      </c>
      <c r="E113" s="118">
        <v>0</v>
      </c>
      <c r="F113" s="118">
        <v>0</v>
      </c>
      <c r="G113" s="118">
        <v>25000000</v>
      </c>
      <c r="H113" s="118">
        <v>0</v>
      </c>
      <c r="I113" s="118">
        <v>22971899</v>
      </c>
      <c r="J113" s="119">
        <v>91.89</v>
      </c>
      <c r="K113" s="118">
        <v>2028101</v>
      </c>
      <c r="L113" s="117" t="s">
        <v>711</v>
      </c>
    </row>
    <row r="114" spans="1:12" x14ac:dyDescent="0.2">
      <c r="A114" s="117" t="s">
        <v>707</v>
      </c>
      <c r="B114" s="117" t="s">
        <v>534</v>
      </c>
      <c r="C114" s="117" t="s">
        <v>535</v>
      </c>
      <c r="D114" s="118">
        <v>114576</v>
      </c>
      <c r="E114" s="118">
        <v>0</v>
      </c>
      <c r="F114" s="118">
        <v>-114576</v>
      </c>
      <c r="G114" s="118">
        <v>0</v>
      </c>
      <c r="H114" s="118">
        <v>0</v>
      </c>
      <c r="I114" s="118">
        <v>0</v>
      </c>
      <c r="J114" s="119">
        <v>0</v>
      </c>
      <c r="K114" s="118">
        <v>0</v>
      </c>
      <c r="L114" s="117" t="s">
        <v>711</v>
      </c>
    </row>
    <row r="115" spans="1:12" x14ac:dyDescent="0.2">
      <c r="A115" s="117" t="s">
        <v>707</v>
      </c>
      <c r="B115" s="117" t="s">
        <v>536</v>
      </c>
      <c r="C115" s="117" t="s">
        <v>537</v>
      </c>
      <c r="D115" s="118">
        <v>4738999</v>
      </c>
      <c r="E115" s="118">
        <v>0</v>
      </c>
      <c r="F115" s="118">
        <v>-800</v>
      </c>
      <c r="G115" s="118">
        <v>4738199</v>
      </c>
      <c r="H115" s="118">
        <v>0</v>
      </c>
      <c r="I115" s="118">
        <v>2278850</v>
      </c>
      <c r="J115" s="119">
        <v>48.1</v>
      </c>
      <c r="K115" s="118">
        <v>2459349</v>
      </c>
      <c r="L115" s="117" t="s">
        <v>711</v>
      </c>
    </row>
    <row r="116" spans="1:12" x14ac:dyDescent="0.2">
      <c r="A116" s="117" t="s">
        <v>707</v>
      </c>
      <c r="B116" s="117" t="s">
        <v>538</v>
      </c>
      <c r="C116" s="117" t="s">
        <v>539</v>
      </c>
      <c r="D116" s="118">
        <v>2036500</v>
      </c>
      <c r="E116" s="118">
        <v>0</v>
      </c>
      <c r="F116" s="118">
        <v>-2036500</v>
      </c>
      <c r="G116" s="118">
        <v>0</v>
      </c>
      <c r="H116" s="118">
        <v>0</v>
      </c>
      <c r="I116" s="118">
        <v>0</v>
      </c>
      <c r="J116" s="119">
        <v>0</v>
      </c>
      <c r="K116" s="118">
        <v>0</v>
      </c>
      <c r="L116" s="117" t="s">
        <v>711</v>
      </c>
    </row>
    <row r="117" spans="1:12" x14ac:dyDescent="0.2">
      <c r="A117" s="117" t="s">
        <v>707</v>
      </c>
      <c r="B117" s="117" t="s">
        <v>542</v>
      </c>
      <c r="C117" s="117" t="s">
        <v>543</v>
      </c>
      <c r="D117" s="118">
        <v>1452450</v>
      </c>
      <c r="E117" s="118">
        <v>0</v>
      </c>
      <c r="F117" s="118">
        <v>-1452450</v>
      </c>
      <c r="G117" s="118">
        <v>0</v>
      </c>
      <c r="H117" s="118">
        <v>0</v>
      </c>
      <c r="I117" s="118">
        <v>0</v>
      </c>
      <c r="J117" s="119">
        <v>0</v>
      </c>
      <c r="K117" s="118">
        <v>0</v>
      </c>
      <c r="L117" s="117" t="s">
        <v>711</v>
      </c>
    </row>
    <row r="118" spans="1:12" x14ac:dyDescent="0.2">
      <c r="A118" s="117" t="s">
        <v>707</v>
      </c>
      <c r="B118" s="117" t="s">
        <v>544</v>
      </c>
      <c r="C118" s="117" t="s">
        <v>545</v>
      </c>
      <c r="D118" s="118">
        <v>1452450</v>
      </c>
      <c r="E118" s="118">
        <v>0</v>
      </c>
      <c r="F118" s="118">
        <v>-1452450</v>
      </c>
      <c r="G118" s="118">
        <v>0</v>
      </c>
      <c r="H118" s="118">
        <v>0</v>
      </c>
      <c r="I118" s="118">
        <v>0</v>
      </c>
      <c r="J118" s="119">
        <v>0</v>
      </c>
      <c r="K118" s="118">
        <v>0</v>
      </c>
      <c r="L118" s="117" t="s">
        <v>711</v>
      </c>
    </row>
    <row r="119" spans="1:12" x14ac:dyDescent="0.2">
      <c r="A119" s="117" t="s">
        <v>707</v>
      </c>
      <c r="B119" s="117" t="s">
        <v>546</v>
      </c>
      <c r="C119" s="117" t="s">
        <v>547</v>
      </c>
      <c r="D119" s="118">
        <v>270987196</v>
      </c>
      <c r="E119" s="118">
        <v>0</v>
      </c>
      <c r="F119" s="118">
        <v>-10967803</v>
      </c>
      <c r="G119" s="118">
        <v>260019393</v>
      </c>
      <c r="H119" s="118">
        <v>32188200</v>
      </c>
      <c r="I119" s="118">
        <v>153492195</v>
      </c>
      <c r="J119" s="119">
        <v>59.03</v>
      </c>
      <c r="K119" s="118">
        <v>106527198</v>
      </c>
      <c r="L119" s="117" t="s">
        <v>711</v>
      </c>
    </row>
    <row r="120" spans="1:12" x14ac:dyDescent="0.2">
      <c r="A120" s="117" t="s">
        <v>707</v>
      </c>
      <c r="B120" s="117" t="s">
        <v>548</v>
      </c>
      <c r="C120" s="117" t="s">
        <v>549</v>
      </c>
      <c r="D120" s="118">
        <v>1500000</v>
      </c>
      <c r="E120" s="118">
        <v>0</v>
      </c>
      <c r="F120" s="118">
        <v>0</v>
      </c>
      <c r="G120" s="118">
        <v>1500000</v>
      </c>
      <c r="H120" s="118">
        <v>0</v>
      </c>
      <c r="I120" s="118">
        <v>1500000</v>
      </c>
      <c r="J120" s="119">
        <v>100</v>
      </c>
      <c r="K120" s="118">
        <v>0</v>
      </c>
      <c r="L120" s="117" t="s">
        <v>711</v>
      </c>
    </row>
    <row r="121" spans="1:12" x14ac:dyDescent="0.2">
      <c r="A121" s="117" t="s">
        <v>707</v>
      </c>
      <c r="B121" s="117" t="s">
        <v>550</v>
      </c>
      <c r="C121" s="117" t="s">
        <v>551</v>
      </c>
      <c r="D121" s="118">
        <v>1500000</v>
      </c>
      <c r="E121" s="118">
        <v>0</v>
      </c>
      <c r="F121" s="118">
        <v>0</v>
      </c>
      <c r="G121" s="118">
        <v>1500000</v>
      </c>
      <c r="H121" s="118">
        <v>0</v>
      </c>
      <c r="I121" s="118">
        <v>1500000</v>
      </c>
      <c r="J121" s="119">
        <v>100</v>
      </c>
      <c r="K121" s="118">
        <v>0</v>
      </c>
      <c r="L121" s="117" t="s">
        <v>711</v>
      </c>
    </row>
    <row r="122" spans="1:12" x14ac:dyDescent="0.2">
      <c r="A122" s="117" t="s">
        <v>707</v>
      </c>
      <c r="B122" s="117" t="s">
        <v>552</v>
      </c>
      <c r="C122" s="117" t="s">
        <v>553</v>
      </c>
      <c r="D122" s="118">
        <v>32288333</v>
      </c>
      <c r="E122" s="118">
        <v>0</v>
      </c>
      <c r="F122" s="118">
        <v>0</v>
      </c>
      <c r="G122" s="118">
        <v>32288333</v>
      </c>
      <c r="H122" s="118">
        <v>0</v>
      </c>
      <c r="I122" s="118">
        <v>28274396</v>
      </c>
      <c r="J122" s="119">
        <v>87.57</v>
      </c>
      <c r="K122" s="118">
        <v>4013937</v>
      </c>
      <c r="L122" s="117" t="s">
        <v>711</v>
      </c>
    </row>
    <row r="123" spans="1:12" x14ac:dyDescent="0.2">
      <c r="A123" s="117" t="s">
        <v>707</v>
      </c>
      <c r="B123" s="117" t="s">
        <v>554</v>
      </c>
      <c r="C123" s="117" t="s">
        <v>555</v>
      </c>
      <c r="D123" s="118">
        <v>32288333</v>
      </c>
      <c r="E123" s="118">
        <v>0</v>
      </c>
      <c r="F123" s="118">
        <v>0</v>
      </c>
      <c r="G123" s="118">
        <v>32288333</v>
      </c>
      <c r="H123" s="118">
        <v>0</v>
      </c>
      <c r="I123" s="118">
        <v>28274396</v>
      </c>
      <c r="J123" s="119">
        <v>87.57</v>
      </c>
      <c r="K123" s="118">
        <v>4013937</v>
      </c>
      <c r="L123" s="117" t="s">
        <v>711</v>
      </c>
    </row>
    <row r="124" spans="1:12" x14ac:dyDescent="0.2">
      <c r="A124" s="117" t="s">
        <v>707</v>
      </c>
      <c r="B124" s="117" t="s">
        <v>556</v>
      </c>
      <c r="C124" s="117" t="s">
        <v>557</v>
      </c>
      <c r="D124" s="118">
        <v>105575000</v>
      </c>
      <c r="E124" s="118">
        <v>0</v>
      </c>
      <c r="F124" s="118">
        <v>-2000000</v>
      </c>
      <c r="G124" s="118">
        <v>103575000</v>
      </c>
      <c r="H124" s="118">
        <v>32188200</v>
      </c>
      <c r="I124" s="118">
        <v>53407600</v>
      </c>
      <c r="J124" s="119">
        <v>51.56</v>
      </c>
      <c r="K124" s="118">
        <v>50167400</v>
      </c>
      <c r="L124" s="117" t="s">
        <v>711</v>
      </c>
    </row>
    <row r="125" spans="1:12" x14ac:dyDescent="0.2">
      <c r="A125" s="117" t="s">
        <v>707</v>
      </c>
      <c r="B125" s="117" t="s">
        <v>558</v>
      </c>
      <c r="C125" s="117" t="s">
        <v>559</v>
      </c>
      <c r="D125" s="118">
        <v>105575000</v>
      </c>
      <c r="E125" s="118">
        <v>0</v>
      </c>
      <c r="F125" s="118">
        <v>-2000000</v>
      </c>
      <c r="G125" s="118">
        <v>103575000</v>
      </c>
      <c r="H125" s="118">
        <v>32188200</v>
      </c>
      <c r="I125" s="118">
        <v>53407600</v>
      </c>
      <c r="J125" s="119">
        <v>51.56</v>
      </c>
      <c r="K125" s="118">
        <v>50167400</v>
      </c>
      <c r="L125" s="117" t="s">
        <v>711</v>
      </c>
    </row>
    <row r="126" spans="1:12" x14ac:dyDescent="0.2">
      <c r="A126" s="117" t="s">
        <v>707</v>
      </c>
      <c r="B126" s="117" t="s">
        <v>560</v>
      </c>
      <c r="C126" s="117" t="s">
        <v>561</v>
      </c>
      <c r="D126" s="118">
        <v>9623863</v>
      </c>
      <c r="E126" s="118">
        <v>0</v>
      </c>
      <c r="F126" s="118">
        <v>-8967803</v>
      </c>
      <c r="G126" s="118">
        <v>656060</v>
      </c>
      <c r="H126" s="118">
        <v>0</v>
      </c>
      <c r="I126" s="118">
        <v>656060</v>
      </c>
      <c r="J126" s="119">
        <v>100</v>
      </c>
      <c r="K126" s="118">
        <v>0</v>
      </c>
      <c r="L126" s="117" t="s">
        <v>711</v>
      </c>
    </row>
    <row r="127" spans="1:12" x14ac:dyDescent="0.2">
      <c r="A127" s="117" t="s">
        <v>707</v>
      </c>
      <c r="B127" s="117" t="s">
        <v>562</v>
      </c>
      <c r="C127" s="117" t="s">
        <v>563</v>
      </c>
      <c r="D127" s="118">
        <v>9623863</v>
      </c>
      <c r="E127" s="118">
        <v>0</v>
      </c>
      <c r="F127" s="118">
        <v>-8967803</v>
      </c>
      <c r="G127" s="118">
        <v>656060</v>
      </c>
      <c r="H127" s="118">
        <v>0</v>
      </c>
      <c r="I127" s="118">
        <v>656060</v>
      </c>
      <c r="J127" s="119">
        <v>100</v>
      </c>
      <c r="K127" s="118">
        <v>0</v>
      </c>
      <c r="L127" s="117" t="s">
        <v>711</v>
      </c>
    </row>
    <row r="128" spans="1:12" x14ac:dyDescent="0.2">
      <c r="A128" s="117" t="s">
        <v>707</v>
      </c>
      <c r="B128" s="117" t="s">
        <v>564</v>
      </c>
      <c r="C128" s="117" t="s">
        <v>565</v>
      </c>
      <c r="D128" s="118">
        <v>122000000</v>
      </c>
      <c r="E128" s="118">
        <v>0</v>
      </c>
      <c r="F128" s="118">
        <v>0</v>
      </c>
      <c r="G128" s="118">
        <v>122000000</v>
      </c>
      <c r="H128" s="118">
        <v>0</v>
      </c>
      <c r="I128" s="118">
        <v>69654139</v>
      </c>
      <c r="J128" s="119">
        <v>57.09</v>
      </c>
      <c r="K128" s="118">
        <v>52345861</v>
      </c>
      <c r="L128" s="117" t="s">
        <v>711</v>
      </c>
    </row>
    <row r="129" spans="1:12" x14ac:dyDescent="0.2">
      <c r="A129" s="117" t="s">
        <v>707</v>
      </c>
      <c r="B129" s="117" t="s">
        <v>566</v>
      </c>
      <c r="C129" s="117" t="s">
        <v>567</v>
      </c>
      <c r="D129" s="118">
        <v>122000000</v>
      </c>
      <c r="E129" s="118">
        <v>0</v>
      </c>
      <c r="F129" s="118">
        <v>0</v>
      </c>
      <c r="G129" s="118">
        <v>122000000</v>
      </c>
      <c r="H129" s="118">
        <v>0</v>
      </c>
      <c r="I129" s="118">
        <v>69654139</v>
      </c>
      <c r="J129" s="119">
        <v>57.09</v>
      </c>
      <c r="K129" s="118">
        <v>52345861</v>
      </c>
      <c r="L129" s="117" t="s">
        <v>711</v>
      </c>
    </row>
    <row r="130" spans="1:12" x14ac:dyDescent="0.2">
      <c r="A130" s="117" t="s">
        <v>707</v>
      </c>
      <c r="B130" s="117" t="s">
        <v>582</v>
      </c>
      <c r="C130" s="117" t="s">
        <v>583</v>
      </c>
      <c r="D130" s="118">
        <v>75414814848</v>
      </c>
      <c r="E130" s="118">
        <v>-148837446</v>
      </c>
      <c r="F130" s="118">
        <v>-717160849</v>
      </c>
      <c r="G130" s="118">
        <v>74697653999</v>
      </c>
      <c r="H130" s="118">
        <v>5075303410</v>
      </c>
      <c r="I130" s="118">
        <v>38531122022</v>
      </c>
      <c r="J130" s="119">
        <v>51.58</v>
      </c>
      <c r="K130" s="118">
        <v>36166531977</v>
      </c>
      <c r="L130" s="117" t="s">
        <v>766</v>
      </c>
    </row>
    <row r="131" spans="1:12" x14ac:dyDescent="0.2">
      <c r="A131" s="117" t="s">
        <v>707</v>
      </c>
      <c r="B131" s="117" t="s">
        <v>584</v>
      </c>
      <c r="C131" s="117" t="s">
        <v>585</v>
      </c>
      <c r="D131" s="118">
        <v>75414814848</v>
      </c>
      <c r="E131" s="118">
        <v>-148837446</v>
      </c>
      <c r="F131" s="118">
        <v>-717160849</v>
      </c>
      <c r="G131" s="118">
        <v>74697653999</v>
      </c>
      <c r="H131" s="118">
        <v>5075303410</v>
      </c>
      <c r="I131" s="118">
        <v>38531122022</v>
      </c>
      <c r="J131" s="119">
        <v>51.58</v>
      </c>
      <c r="K131" s="118">
        <v>36166531977</v>
      </c>
      <c r="L131" s="117" t="s">
        <v>766</v>
      </c>
    </row>
    <row r="132" spans="1:12" x14ac:dyDescent="0.2">
      <c r="A132" s="117" t="s">
        <v>707</v>
      </c>
      <c r="B132" s="117" t="s">
        <v>586</v>
      </c>
      <c r="C132" s="117" t="s">
        <v>587</v>
      </c>
      <c r="D132" s="118">
        <v>75414814848</v>
      </c>
      <c r="E132" s="118">
        <v>-148837446</v>
      </c>
      <c r="F132" s="118">
        <v>-717160849</v>
      </c>
      <c r="G132" s="118">
        <v>74697653999</v>
      </c>
      <c r="H132" s="118">
        <v>5075303410</v>
      </c>
      <c r="I132" s="118">
        <v>38531122022</v>
      </c>
      <c r="J132" s="119">
        <v>51.58</v>
      </c>
      <c r="K132" s="118">
        <v>36166531977</v>
      </c>
      <c r="L132" s="117" t="s">
        <v>766</v>
      </c>
    </row>
    <row r="133" spans="1:12" x14ac:dyDescent="0.2">
      <c r="A133" s="117" t="s">
        <v>707</v>
      </c>
      <c r="B133" s="117" t="s">
        <v>594</v>
      </c>
      <c r="C133" s="117" t="s">
        <v>595</v>
      </c>
      <c r="D133" s="118">
        <v>71034260790</v>
      </c>
      <c r="E133" s="118">
        <v>-148404113</v>
      </c>
      <c r="F133" s="118">
        <v>-528920952</v>
      </c>
      <c r="G133" s="118">
        <v>70505339838</v>
      </c>
      <c r="H133" s="118">
        <v>5069991744</v>
      </c>
      <c r="I133" s="118">
        <v>34671065793</v>
      </c>
      <c r="J133" s="119">
        <v>49.18</v>
      </c>
      <c r="K133" s="118">
        <v>35834274045</v>
      </c>
      <c r="L133" s="117" t="s">
        <v>766</v>
      </c>
    </row>
    <row r="134" spans="1:12" x14ac:dyDescent="0.2">
      <c r="A134" s="117" t="s">
        <v>707</v>
      </c>
      <c r="B134" s="117" t="s">
        <v>596</v>
      </c>
      <c r="C134" s="117" t="s">
        <v>597</v>
      </c>
      <c r="D134" s="118">
        <v>8738164274</v>
      </c>
      <c r="E134" s="118">
        <v>0</v>
      </c>
      <c r="F134" s="118">
        <v>-5640336</v>
      </c>
      <c r="G134" s="118">
        <v>8732523938</v>
      </c>
      <c r="H134" s="118">
        <v>0</v>
      </c>
      <c r="I134" s="118">
        <v>274319162</v>
      </c>
      <c r="J134" s="119">
        <v>3.14</v>
      </c>
      <c r="K134" s="118">
        <v>8458204776</v>
      </c>
      <c r="L134" s="117" t="s">
        <v>766</v>
      </c>
    </row>
    <row r="135" spans="1:12" x14ac:dyDescent="0.2">
      <c r="A135" s="117" t="s">
        <v>707</v>
      </c>
      <c r="B135" s="117" t="s">
        <v>598</v>
      </c>
      <c r="C135" s="117" t="s">
        <v>599</v>
      </c>
      <c r="D135" s="118">
        <v>8738164274</v>
      </c>
      <c r="E135" s="118">
        <v>0</v>
      </c>
      <c r="F135" s="118">
        <v>-5640336</v>
      </c>
      <c r="G135" s="118">
        <v>8732523938</v>
      </c>
      <c r="H135" s="118">
        <v>0</v>
      </c>
      <c r="I135" s="118">
        <v>274319162</v>
      </c>
      <c r="J135" s="119">
        <v>3.14</v>
      </c>
      <c r="K135" s="118">
        <v>8458204776</v>
      </c>
      <c r="L135" s="117" t="s">
        <v>766</v>
      </c>
    </row>
    <row r="136" spans="1:12" x14ac:dyDescent="0.2">
      <c r="A136" s="117" t="s">
        <v>707</v>
      </c>
      <c r="B136" s="117" t="s">
        <v>767</v>
      </c>
      <c r="C136" s="117" t="s">
        <v>551</v>
      </c>
      <c r="D136" s="118">
        <v>258704698</v>
      </c>
      <c r="E136" s="118">
        <v>0</v>
      </c>
      <c r="F136" s="118">
        <v>-5640336</v>
      </c>
      <c r="G136" s="118">
        <v>253064362</v>
      </c>
      <c r="H136" s="118">
        <v>0</v>
      </c>
      <c r="I136" s="118">
        <v>249665362</v>
      </c>
      <c r="J136" s="119">
        <v>98.66</v>
      </c>
      <c r="K136" s="118">
        <v>3399000</v>
      </c>
      <c r="L136" s="117" t="s">
        <v>766</v>
      </c>
    </row>
    <row r="137" spans="1:12" x14ac:dyDescent="0.2">
      <c r="A137" s="117" t="s">
        <v>707</v>
      </c>
      <c r="B137" s="117" t="s">
        <v>768</v>
      </c>
      <c r="C137" s="117" t="s">
        <v>769</v>
      </c>
      <c r="D137" s="118">
        <v>8430151972</v>
      </c>
      <c r="E137" s="118">
        <v>0</v>
      </c>
      <c r="F137" s="118">
        <v>0</v>
      </c>
      <c r="G137" s="118">
        <v>8430151972</v>
      </c>
      <c r="H137" s="118">
        <v>0</v>
      </c>
      <c r="I137" s="118">
        <v>0</v>
      </c>
      <c r="J137" s="119">
        <v>0</v>
      </c>
      <c r="K137" s="118">
        <v>8430151972</v>
      </c>
      <c r="L137" s="117" t="s">
        <v>766</v>
      </c>
    </row>
    <row r="138" spans="1:12" x14ac:dyDescent="0.2">
      <c r="A138" s="117" t="s">
        <v>707</v>
      </c>
      <c r="B138" s="117" t="s">
        <v>770</v>
      </c>
      <c r="C138" s="117" t="s">
        <v>439</v>
      </c>
      <c r="D138" s="118">
        <v>49307604</v>
      </c>
      <c r="E138" s="118">
        <v>0</v>
      </c>
      <c r="F138" s="118">
        <v>0</v>
      </c>
      <c r="G138" s="118">
        <v>49307604</v>
      </c>
      <c r="H138" s="118">
        <v>0</v>
      </c>
      <c r="I138" s="118">
        <v>24653800</v>
      </c>
      <c r="J138" s="119">
        <v>50</v>
      </c>
      <c r="K138" s="118">
        <v>24653804</v>
      </c>
      <c r="L138" s="117" t="s">
        <v>766</v>
      </c>
    </row>
    <row r="139" spans="1:12" x14ac:dyDescent="0.2">
      <c r="A139" s="117" t="s">
        <v>707</v>
      </c>
      <c r="B139" s="117" t="s">
        <v>600</v>
      </c>
      <c r="C139" s="117" t="s">
        <v>601</v>
      </c>
      <c r="D139" s="118">
        <v>62296096516</v>
      </c>
      <c r="E139" s="118">
        <v>-148404113</v>
      </c>
      <c r="F139" s="118">
        <v>-523280616</v>
      </c>
      <c r="G139" s="118">
        <v>61772815900</v>
      </c>
      <c r="H139" s="118">
        <v>5069991744</v>
      </c>
      <c r="I139" s="118">
        <v>34396746631</v>
      </c>
      <c r="J139" s="119">
        <v>55.68</v>
      </c>
      <c r="K139" s="118">
        <v>27376069269</v>
      </c>
      <c r="L139" s="117" t="s">
        <v>766</v>
      </c>
    </row>
    <row r="140" spans="1:12" x14ac:dyDescent="0.2">
      <c r="A140" s="117" t="s">
        <v>707</v>
      </c>
      <c r="B140" s="117" t="s">
        <v>602</v>
      </c>
      <c r="C140" s="117" t="s">
        <v>603</v>
      </c>
      <c r="D140" s="118">
        <v>62296096516</v>
      </c>
      <c r="E140" s="118">
        <v>-148404113</v>
      </c>
      <c r="F140" s="118">
        <v>-523280616</v>
      </c>
      <c r="G140" s="118">
        <v>61772815900</v>
      </c>
      <c r="H140" s="118">
        <v>5069991744</v>
      </c>
      <c r="I140" s="118">
        <v>34396746631</v>
      </c>
      <c r="J140" s="119">
        <v>55.68</v>
      </c>
      <c r="K140" s="118">
        <v>27376069269</v>
      </c>
      <c r="L140" s="117" t="s">
        <v>766</v>
      </c>
    </row>
    <row r="141" spans="1:12" x14ac:dyDescent="0.2">
      <c r="A141" s="117" t="s">
        <v>707</v>
      </c>
      <c r="B141" s="117" t="s">
        <v>771</v>
      </c>
      <c r="C141" s="117" t="s">
        <v>772</v>
      </c>
      <c r="D141" s="118">
        <v>338231320</v>
      </c>
      <c r="E141" s="118">
        <v>-12677070</v>
      </c>
      <c r="F141" s="118">
        <v>-12677070</v>
      </c>
      <c r="G141" s="118">
        <v>325554250</v>
      </c>
      <c r="H141" s="118">
        <v>0</v>
      </c>
      <c r="I141" s="118">
        <v>325554250</v>
      </c>
      <c r="J141" s="119">
        <v>100</v>
      </c>
      <c r="K141" s="118">
        <v>0</v>
      </c>
      <c r="L141" s="117" t="s">
        <v>766</v>
      </c>
    </row>
    <row r="142" spans="1:12" x14ac:dyDescent="0.2">
      <c r="A142" s="117" t="s">
        <v>707</v>
      </c>
      <c r="B142" s="117" t="s">
        <v>773</v>
      </c>
      <c r="C142" s="117" t="s">
        <v>455</v>
      </c>
      <c r="D142" s="118">
        <v>81408183</v>
      </c>
      <c r="E142" s="118">
        <v>0</v>
      </c>
      <c r="F142" s="118">
        <v>0</v>
      </c>
      <c r="G142" s="118">
        <v>81408183</v>
      </c>
      <c r="H142" s="118">
        <v>0</v>
      </c>
      <c r="I142" s="118">
        <v>75477926</v>
      </c>
      <c r="J142" s="119">
        <v>92.72</v>
      </c>
      <c r="K142" s="118">
        <v>5930257</v>
      </c>
      <c r="L142" s="117" t="s">
        <v>766</v>
      </c>
    </row>
    <row r="143" spans="1:12" x14ac:dyDescent="0.2">
      <c r="A143" s="117" t="s">
        <v>707</v>
      </c>
      <c r="B143" s="117" t="s">
        <v>774</v>
      </c>
      <c r="C143" s="117" t="s">
        <v>775</v>
      </c>
      <c r="D143" s="118">
        <v>732599803</v>
      </c>
      <c r="E143" s="118">
        <v>0</v>
      </c>
      <c r="F143" s="118">
        <v>0</v>
      </c>
      <c r="G143" s="118">
        <v>732599803</v>
      </c>
      <c r="H143" s="118">
        <v>0</v>
      </c>
      <c r="I143" s="118">
        <v>586079840</v>
      </c>
      <c r="J143" s="119">
        <v>80</v>
      </c>
      <c r="K143" s="118">
        <v>146519963</v>
      </c>
      <c r="L143" s="117" t="s">
        <v>766</v>
      </c>
    </row>
    <row r="144" spans="1:12" x14ac:dyDescent="0.2">
      <c r="A144" s="117" t="s">
        <v>707</v>
      </c>
      <c r="B144" s="117" t="s">
        <v>776</v>
      </c>
      <c r="C144" s="117" t="s">
        <v>777</v>
      </c>
      <c r="D144" s="118">
        <v>86870000</v>
      </c>
      <c r="E144" s="118">
        <v>-60470000</v>
      </c>
      <c r="F144" s="118">
        <v>-60470000</v>
      </c>
      <c r="G144" s="118">
        <v>26400000</v>
      </c>
      <c r="H144" s="118">
        <v>26400000</v>
      </c>
      <c r="I144" s="118">
        <v>26400000</v>
      </c>
      <c r="J144" s="119">
        <v>100</v>
      </c>
      <c r="K144" s="118">
        <v>0</v>
      </c>
      <c r="L144" s="117" t="s">
        <v>766</v>
      </c>
    </row>
    <row r="145" spans="1:12" x14ac:dyDescent="0.2">
      <c r="A145" s="117" t="s">
        <v>707</v>
      </c>
      <c r="B145" s="117" t="s">
        <v>778</v>
      </c>
      <c r="C145" s="117" t="s">
        <v>779</v>
      </c>
      <c r="D145" s="118">
        <v>2042416045</v>
      </c>
      <c r="E145" s="118">
        <v>0</v>
      </c>
      <c r="F145" s="118">
        <v>-20000000</v>
      </c>
      <c r="G145" s="118">
        <v>2022416045</v>
      </c>
      <c r="H145" s="118">
        <v>53700127</v>
      </c>
      <c r="I145" s="118">
        <v>1920950867</v>
      </c>
      <c r="J145" s="119">
        <v>94.98</v>
      </c>
      <c r="K145" s="118">
        <v>101465178</v>
      </c>
      <c r="L145" s="117" t="s">
        <v>766</v>
      </c>
    </row>
    <row r="146" spans="1:12" x14ac:dyDescent="0.2">
      <c r="A146" s="117" t="s">
        <v>707</v>
      </c>
      <c r="B146" s="117" t="s">
        <v>780</v>
      </c>
      <c r="C146" s="117" t="s">
        <v>781</v>
      </c>
      <c r="D146" s="118">
        <v>2085119445</v>
      </c>
      <c r="E146" s="118">
        <v>-210543</v>
      </c>
      <c r="F146" s="118">
        <v>-138189021</v>
      </c>
      <c r="G146" s="118">
        <v>1946930424</v>
      </c>
      <c r="H146" s="118">
        <v>378238689</v>
      </c>
      <c r="I146" s="118">
        <v>1897630068</v>
      </c>
      <c r="J146" s="119">
        <v>97.47</v>
      </c>
      <c r="K146" s="118">
        <v>49300356</v>
      </c>
      <c r="L146" s="117" t="s">
        <v>766</v>
      </c>
    </row>
    <row r="147" spans="1:12" x14ac:dyDescent="0.2">
      <c r="A147" s="117" t="s">
        <v>707</v>
      </c>
      <c r="B147" s="117" t="s">
        <v>767</v>
      </c>
      <c r="C147" s="117" t="s">
        <v>551</v>
      </c>
      <c r="D147" s="118">
        <v>2587594319</v>
      </c>
      <c r="E147" s="118">
        <v>-6633079</v>
      </c>
      <c r="F147" s="118">
        <v>-202961955</v>
      </c>
      <c r="G147" s="118">
        <v>2384632364</v>
      </c>
      <c r="H147" s="118">
        <v>94273672</v>
      </c>
      <c r="I147" s="118">
        <v>2206973187</v>
      </c>
      <c r="J147" s="119">
        <v>92.55</v>
      </c>
      <c r="K147" s="118">
        <v>177659177</v>
      </c>
      <c r="L147" s="117" t="s">
        <v>766</v>
      </c>
    </row>
    <row r="148" spans="1:12" x14ac:dyDescent="0.2">
      <c r="A148" s="117" t="s">
        <v>707</v>
      </c>
      <c r="B148" s="117" t="s">
        <v>782</v>
      </c>
      <c r="C148" s="117" t="s">
        <v>783</v>
      </c>
      <c r="D148" s="118">
        <v>8541311876</v>
      </c>
      <c r="E148" s="118">
        <v>0</v>
      </c>
      <c r="F148" s="118">
        <v>0</v>
      </c>
      <c r="G148" s="118">
        <v>8541311876</v>
      </c>
      <c r="H148" s="118">
        <v>0</v>
      </c>
      <c r="I148" s="118">
        <v>0</v>
      </c>
      <c r="J148" s="119">
        <v>0</v>
      </c>
      <c r="K148" s="118">
        <v>8541311876</v>
      </c>
      <c r="L148" s="117" t="s">
        <v>766</v>
      </c>
    </row>
    <row r="149" spans="1:12" x14ac:dyDescent="0.2">
      <c r="A149" s="117" t="s">
        <v>707</v>
      </c>
      <c r="B149" s="117" t="s">
        <v>784</v>
      </c>
      <c r="C149" s="117" t="s">
        <v>563</v>
      </c>
      <c r="D149" s="118">
        <v>8269375479</v>
      </c>
      <c r="E149" s="118">
        <v>0</v>
      </c>
      <c r="F149" s="118">
        <v>0</v>
      </c>
      <c r="G149" s="118">
        <v>8269375479</v>
      </c>
      <c r="H149" s="118">
        <v>0</v>
      </c>
      <c r="I149" s="118">
        <v>7892998484</v>
      </c>
      <c r="J149" s="119">
        <v>95.45</v>
      </c>
      <c r="K149" s="118">
        <v>376376995</v>
      </c>
      <c r="L149" s="117" t="s">
        <v>766</v>
      </c>
    </row>
    <row r="150" spans="1:12" x14ac:dyDescent="0.2">
      <c r="A150" s="117" t="s">
        <v>707</v>
      </c>
      <c r="B150" s="117" t="s">
        <v>785</v>
      </c>
      <c r="C150" s="117" t="s">
        <v>786</v>
      </c>
      <c r="D150" s="118">
        <v>7118221179</v>
      </c>
      <c r="E150" s="118">
        <v>0</v>
      </c>
      <c r="F150" s="118">
        <v>-998368</v>
      </c>
      <c r="G150" s="118">
        <v>7117222811</v>
      </c>
      <c r="H150" s="118">
        <v>714477494</v>
      </c>
      <c r="I150" s="118">
        <v>3505168587</v>
      </c>
      <c r="J150" s="119">
        <v>49.25</v>
      </c>
      <c r="K150" s="118">
        <v>3612054224</v>
      </c>
      <c r="L150" s="117" t="s">
        <v>766</v>
      </c>
    </row>
    <row r="151" spans="1:12" x14ac:dyDescent="0.2">
      <c r="A151" s="117" t="s">
        <v>707</v>
      </c>
      <c r="B151" s="117" t="s">
        <v>787</v>
      </c>
      <c r="C151" s="117" t="s">
        <v>788</v>
      </c>
      <c r="D151" s="118">
        <v>3045943454</v>
      </c>
      <c r="E151" s="118">
        <v>0</v>
      </c>
      <c r="F151" s="118">
        <v>0</v>
      </c>
      <c r="G151" s="118">
        <v>3045943454</v>
      </c>
      <c r="H151" s="118">
        <v>0</v>
      </c>
      <c r="I151" s="118">
        <v>2592505960</v>
      </c>
      <c r="J151" s="119">
        <v>85.11</v>
      </c>
      <c r="K151" s="118">
        <v>453437494</v>
      </c>
      <c r="L151" s="117" t="s">
        <v>766</v>
      </c>
    </row>
    <row r="152" spans="1:12" x14ac:dyDescent="0.2">
      <c r="A152" s="117" t="s">
        <v>707</v>
      </c>
      <c r="B152" s="117" t="s">
        <v>768</v>
      </c>
      <c r="C152" s="117" t="s">
        <v>769</v>
      </c>
      <c r="D152" s="118">
        <v>27367005413</v>
      </c>
      <c r="E152" s="118">
        <v>-68413421</v>
      </c>
      <c r="F152" s="118">
        <v>-87984202</v>
      </c>
      <c r="G152" s="118">
        <v>27279021211</v>
      </c>
      <c r="H152" s="118">
        <v>3802901762</v>
      </c>
      <c r="I152" s="118">
        <v>13367007462</v>
      </c>
      <c r="J152" s="119">
        <v>49</v>
      </c>
      <c r="K152" s="118">
        <v>13912013749</v>
      </c>
      <c r="L152" s="117" t="s">
        <v>766</v>
      </c>
    </row>
    <row r="153" spans="1:12" x14ac:dyDescent="0.2">
      <c r="A153" s="117" t="s">
        <v>707</v>
      </c>
      <c r="B153" s="117" t="s">
        <v>604</v>
      </c>
      <c r="C153" s="117" t="s">
        <v>605</v>
      </c>
      <c r="D153" s="118">
        <v>1859845533</v>
      </c>
      <c r="E153" s="118">
        <v>0</v>
      </c>
      <c r="F153" s="118">
        <v>0</v>
      </c>
      <c r="G153" s="118">
        <v>1859845533</v>
      </c>
      <c r="H153" s="118">
        <v>0</v>
      </c>
      <c r="I153" s="118">
        <v>1859845533</v>
      </c>
      <c r="J153" s="119">
        <v>100</v>
      </c>
      <c r="K153" s="118">
        <v>0</v>
      </c>
      <c r="L153" s="117" t="s">
        <v>766</v>
      </c>
    </row>
    <row r="154" spans="1:12" x14ac:dyDescent="0.2">
      <c r="A154" s="117" t="s">
        <v>707</v>
      </c>
      <c r="B154" s="117" t="s">
        <v>606</v>
      </c>
      <c r="C154" s="117" t="s">
        <v>607</v>
      </c>
      <c r="D154" s="118">
        <v>1859845533</v>
      </c>
      <c r="E154" s="118">
        <v>0</v>
      </c>
      <c r="F154" s="118">
        <v>0</v>
      </c>
      <c r="G154" s="118">
        <v>1859845533</v>
      </c>
      <c r="H154" s="118">
        <v>0</v>
      </c>
      <c r="I154" s="118">
        <v>1859845533</v>
      </c>
      <c r="J154" s="119">
        <v>100</v>
      </c>
      <c r="K154" s="118">
        <v>0</v>
      </c>
      <c r="L154" s="117" t="s">
        <v>766</v>
      </c>
    </row>
    <row r="155" spans="1:12" x14ac:dyDescent="0.2">
      <c r="A155" s="117" t="s">
        <v>707</v>
      </c>
      <c r="B155" s="117" t="s">
        <v>608</v>
      </c>
      <c r="C155" s="117" t="s">
        <v>609</v>
      </c>
      <c r="D155" s="118">
        <v>1859845533</v>
      </c>
      <c r="E155" s="118">
        <v>0</v>
      </c>
      <c r="F155" s="118">
        <v>0</v>
      </c>
      <c r="G155" s="118">
        <v>1859845533</v>
      </c>
      <c r="H155" s="118">
        <v>0</v>
      </c>
      <c r="I155" s="118">
        <v>1859845533</v>
      </c>
      <c r="J155" s="119">
        <v>100</v>
      </c>
      <c r="K155" s="118">
        <v>0</v>
      </c>
      <c r="L155" s="117" t="s">
        <v>766</v>
      </c>
    </row>
    <row r="156" spans="1:12" x14ac:dyDescent="0.2">
      <c r="A156" s="117" t="s">
        <v>707</v>
      </c>
      <c r="B156" s="117" t="s">
        <v>780</v>
      </c>
      <c r="C156" s="117" t="s">
        <v>781</v>
      </c>
      <c r="D156" s="118">
        <v>1783505634</v>
      </c>
      <c r="E156" s="118">
        <v>0</v>
      </c>
      <c r="F156" s="118">
        <v>0</v>
      </c>
      <c r="G156" s="118">
        <v>1783505634</v>
      </c>
      <c r="H156" s="118">
        <v>0</v>
      </c>
      <c r="I156" s="118">
        <v>1783505634</v>
      </c>
      <c r="J156" s="119">
        <v>100</v>
      </c>
      <c r="K156" s="118">
        <v>0</v>
      </c>
      <c r="L156" s="117" t="s">
        <v>766</v>
      </c>
    </row>
    <row r="157" spans="1:12" x14ac:dyDescent="0.2">
      <c r="A157" s="117" t="s">
        <v>707</v>
      </c>
      <c r="B157" s="117" t="s">
        <v>767</v>
      </c>
      <c r="C157" s="117" t="s">
        <v>551</v>
      </c>
      <c r="D157" s="118">
        <v>76339899</v>
      </c>
      <c r="E157" s="118">
        <v>0</v>
      </c>
      <c r="F157" s="118">
        <v>0</v>
      </c>
      <c r="G157" s="118">
        <v>76339899</v>
      </c>
      <c r="H157" s="118">
        <v>0</v>
      </c>
      <c r="I157" s="118">
        <v>76339899</v>
      </c>
      <c r="J157" s="119">
        <v>100</v>
      </c>
      <c r="K157" s="118">
        <v>0</v>
      </c>
      <c r="L157" s="117" t="s">
        <v>766</v>
      </c>
    </row>
    <row r="158" spans="1:12" x14ac:dyDescent="0.2">
      <c r="A158" s="117" t="s">
        <v>707</v>
      </c>
      <c r="B158" s="117" t="s">
        <v>610</v>
      </c>
      <c r="C158" s="117" t="s">
        <v>611</v>
      </c>
      <c r="D158" s="118">
        <v>2520708525</v>
      </c>
      <c r="E158" s="118">
        <v>-433333</v>
      </c>
      <c r="F158" s="118">
        <v>-188239897</v>
      </c>
      <c r="G158" s="118">
        <v>2332468628</v>
      </c>
      <c r="H158" s="118">
        <v>5311666</v>
      </c>
      <c r="I158" s="118">
        <v>2000210696</v>
      </c>
      <c r="J158" s="119">
        <v>85.76</v>
      </c>
      <c r="K158" s="118">
        <v>332257932</v>
      </c>
      <c r="L158" s="117" t="s">
        <v>766</v>
      </c>
    </row>
    <row r="159" spans="1:12" x14ac:dyDescent="0.2">
      <c r="A159" s="117" t="s">
        <v>707</v>
      </c>
      <c r="B159" s="117" t="s">
        <v>612</v>
      </c>
      <c r="C159" s="117" t="s">
        <v>613</v>
      </c>
      <c r="D159" s="118">
        <v>2520708525</v>
      </c>
      <c r="E159" s="118">
        <v>-433333</v>
      </c>
      <c r="F159" s="118">
        <v>-188239897</v>
      </c>
      <c r="G159" s="118">
        <v>2332468628</v>
      </c>
      <c r="H159" s="118">
        <v>5311666</v>
      </c>
      <c r="I159" s="118">
        <v>2000210696</v>
      </c>
      <c r="J159" s="119">
        <v>85.76</v>
      </c>
      <c r="K159" s="118">
        <v>332257932</v>
      </c>
      <c r="L159" s="117" t="s">
        <v>766</v>
      </c>
    </row>
    <row r="160" spans="1:12" x14ac:dyDescent="0.2">
      <c r="A160" s="117" t="s">
        <v>707</v>
      </c>
      <c r="B160" s="117" t="s">
        <v>614</v>
      </c>
      <c r="C160" s="117" t="s">
        <v>615</v>
      </c>
      <c r="D160" s="118">
        <v>2520708525</v>
      </c>
      <c r="E160" s="118">
        <v>-433333</v>
      </c>
      <c r="F160" s="118">
        <v>-188239897</v>
      </c>
      <c r="G160" s="118">
        <v>2332468628</v>
      </c>
      <c r="H160" s="118">
        <v>5311666</v>
      </c>
      <c r="I160" s="118">
        <v>2000210696</v>
      </c>
      <c r="J160" s="119">
        <v>85.76</v>
      </c>
      <c r="K160" s="118">
        <v>332257932</v>
      </c>
      <c r="L160" s="117" t="s">
        <v>766</v>
      </c>
    </row>
    <row r="161" spans="1:12" x14ac:dyDescent="0.2">
      <c r="A161" s="117" t="s">
        <v>707</v>
      </c>
      <c r="B161" s="117" t="s">
        <v>789</v>
      </c>
      <c r="C161" s="117" t="s">
        <v>790</v>
      </c>
      <c r="D161" s="118">
        <v>340743700</v>
      </c>
      <c r="E161" s="118">
        <v>0</v>
      </c>
      <c r="F161" s="118">
        <v>0</v>
      </c>
      <c r="G161" s="118">
        <v>340743700</v>
      </c>
      <c r="H161" s="118">
        <v>0</v>
      </c>
      <c r="I161" s="118">
        <v>268190770</v>
      </c>
      <c r="J161" s="119">
        <v>78.709999999999994</v>
      </c>
      <c r="K161" s="118">
        <v>72552930</v>
      </c>
      <c r="L161" s="117" t="s">
        <v>766</v>
      </c>
    </row>
    <row r="162" spans="1:12" x14ac:dyDescent="0.2">
      <c r="A162" s="117" t="s">
        <v>707</v>
      </c>
      <c r="B162" s="117" t="s">
        <v>791</v>
      </c>
      <c r="C162" s="117" t="s">
        <v>521</v>
      </c>
      <c r="D162" s="118">
        <v>249537707</v>
      </c>
      <c r="E162" s="118">
        <v>0</v>
      </c>
      <c r="F162" s="118">
        <v>0</v>
      </c>
      <c r="G162" s="118">
        <v>249537707</v>
      </c>
      <c r="H162" s="118">
        <v>0</v>
      </c>
      <c r="I162" s="118">
        <v>249537707</v>
      </c>
      <c r="J162" s="119">
        <v>100</v>
      </c>
      <c r="K162" s="118">
        <v>0</v>
      </c>
      <c r="L162" s="117" t="s">
        <v>766</v>
      </c>
    </row>
    <row r="163" spans="1:12" x14ac:dyDescent="0.2">
      <c r="A163" s="117" t="s">
        <v>707</v>
      </c>
      <c r="B163" s="117" t="s">
        <v>792</v>
      </c>
      <c r="C163" s="117" t="s">
        <v>793</v>
      </c>
      <c r="D163" s="118">
        <v>5140800</v>
      </c>
      <c r="E163" s="118">
        <v>0</v>
      </c>
      <c r="F163" s="118">
        <v>0</v>
      </c>
      <c r="G163" s="118">
        <v>5140800</v>
      </c>
      <c r="H163" s="118">
        <v>0</v>
      </c>
      <c r="I163" s="118">
        <v>5140800</v>
      </c>
      <c r="J163" s="119">
        <v>100</v>
      </c>
      <c r="K163" s="118">
        <v>0</v>
      </c>
      <c r="L163" s="117" t="s">
        <v>766</v>
      </c>
    </row>
    <row r="164" spans="1:12" x14ac:dyDescent="0.2">
      <c r="A164" s="117" t="s">
        <v>707</v>
      </c>
      <c r="B164" s="117" t="s">
        <v>794</v>
      </c>
      <c r="C164" s="117" t="s">
        <v>795</v>
      </c>
      <c r="D164" s="118">
        <v>281140379</v>
      </c>
      <c r="E164" s="118">
        <v>0</v>
      </c>
      <c r="F164" s="118">
        <v>0</v>
      </c>
      <c r="G164" s="118">
        <v>281140379</v>
      </c>
      <c r="H164" s="118">
        <v>0</v>
      </c>
      <c r="I164" s="118">
        <v>154632537</v>
      </c>
      <c r="J164" s="119">
        <v>55</v>
      </c>
      <c r="K164" s="118">
        <v>126507842</v>
      </c>
      <c r="L164" s="117" t="s">
        <v>766</v>
      </c>
    </row>
    <row r="165" spans="1:12" x14ac:dyDescent="0.2">
      <c r="A165" s="117" t="s">
        <v>707</v>
      </c>
      <c r="B165" s="117" t="s">
        <v>796</v>
      </c>
      <c r="C165" s="117" t="s">
        <v>797</v>
      </c>
      <c r="D165" s="118">
        <v>129244553</v>
      </c>
      <c r="E165" s="118">
        <v>0</v>
      </c>
      <c r="F165" s="118">
        <v>0</v>
      </c>
      <c r="G165" s="118">
        <v>129244553</v>
      </c>
      <c r="H165" s="118">
        <v>0</v>
      </c>
      <c r="I165" s="118">
        <v>129244553</v>
      </c>
      <c r="J165" s="119">
        <v>100</v>
      </c>
      <c r="K165" s="118">
        <v>0</v>
      </c>
      <c r="L165" s="117" t="s">
        <v>766</v>
      </c>
    </row>
    <row r="166" spans="1:12" x14ac:dyDescent="0.2">
      <c r="A166" s="117" t="s">
        <v>707</v>
      </c>
      <c r="B166" s="117" t="s">
        <v>798</v>
      </c>
      <c r="C166" s="117" t="s">
        <v>799</v>
      </c>
      <c r="D166" s="118">
        <v>118061523</v>
      </c>
      <c r="E166" s="118">
        <v>0</v>
      </c>
      <c r="F166" s="118">
        <v>0</v>
      </c>
      <c r="G166" s="118">
        <v>118061523</v>
      </c>
      <c r="H166" s="118">
        <v>0</v>
      </c>
      <c r="I166" s="118">
        <v>97094976</v>
      </c>
      <c r="J166" s="119">
        <v>82.24</v>
      </c>
      <c r="K166" s="118">
        <v>20966547</v>
      </c>
      <c r="L166" s="117" t="s">
        <v>766</v>
      </c>
    </row>
    <row r="167" spans="1:12" x14ac:dyDescent="0.2">
      <c r="A167" s="117" t="s">
        <v>707</v>
      </c>
      <c r="B167" s="117" t="s">
        <v>800</v>
      </c>
      <c r="C167" s="117" t="s">
        <v>801</v>
      </c>
      <c r="D167" s="118">
        <v>170394440</v>
      </c>
      <c r="E167" s="118">
        <v>0</v>
      </c>
      <c r="F167" s="118">
        <v>-2464667</v>
      </c>
      <c r="G167" s="118">
        <v>167929773</v>
      </c>
      <c r="H167" s="118">
        <v>0</v>
      </c>
      <c r="I167" s="118">
        <v>121538598</v>
      </c>
      <c r="J167" s="119">
        <v>72.37</v>
      </c>
      <c r="K167" s="118">
        <v>46391175</v>
      </c>
      <c r="L167" s="117" t="s">
        <v>766</v>
      </c>
    </row>
    <row r="168" spans="1:12" x14ac:dyDescent="0.2">
      <c r="A168" s="117" t="s">
        <v>707</v>
      </c>
      <c r="B168" s="117" t="s">
        <v>802</v>
      </c>
      <c r="C168" s="117" t="s">
        <v>803</v>
      </c>
      <c r="D168" s="118">
        <v>35998866</v>
      </c>
      <c r="E168" s="118">
        <v>0</v>
      </c>
      <c r="F168" s="118">
        <v>0</v>
      </c>
      <c r="G168" s="118">
        <v>35998866</v>
      </c>
      <c r="H168" s="118">
        <v>0</v>
      </c>
      <c r="I168" s="118">
        <v>35998862</v>
      </c>
      <c r="J168" s="119">
        <v>100</v>
      </c>
      <c r="K168" s="118">
        <v>4</v>
      </c>
      <c r="L168" s="117" t="s">
        <v>766</v>
      </c>
    </row>
    <row r="169" spans="1:12" x14ac:dyDescent="0.2">
      <c r="A169" s="117" t="s">
        <v>707</v>
      </c>
      <c r="B169" s="117" t="s">
        <v>767</v>
      </c>
      <c r="C169" s="117" t="s">
        <v>551</v>
      </c>
      <c r="D169" s="118">
        <v>1163438516</v>
      </c>
      <c r="E169" s="118">
        <v>-433333</v>
      </c>
      <c r="F169" s="118">
        <v>-185775230</v>
      </c>
      <c r="G169" s="118">
        <v>977663286</v>
      </c>
      <c r="H169" s="118">
        <v>5311666</v>
      </c>
      <c r="I169" s="118">
        <v>921940621</v>
      </c>
      <c r="J169" s="119">
        <v>94.3</v>
      </c>
      <c r="K169" s="118">
        <v>55722665</v>
      </c>
      <c r="L169" s="117" t="s">
        <v>766</v>
      </c>
    </row>
    <row r="170" spans="1:12" x14ac:dyDescent="0.2">
      <c r="A170" s="117" t="s">
        <v>707</v>
      </c>
      <c r="B170" s="117" t="s">
        <v>804</v>
      </c>
      <c r="C170" s="117" t="s">
        <v>805</v>
      </c>
      <c r="D170" s="118">
        <v>26760000</v>
      </c>
      <c r="E170" s="118">
        <v>0</v>
      </c>
      <c r="F170" s="118">
        <v>0</v>
      </c>
      <c r="G170" s="118">
        <v>26760000</v>
      </c>
      <c r="H170" s="118">
        <v>0</v>
      </c>
      <c r="I170" s="118">
        <v>16891272</v>
      </c>
      <c r="J170" s="119">
        <v>63.12</v>
      </c>
      <c r="K170" s="118">
        <v>9868728</v>
      </c>
      <c r="L170" s="117" t="s">
        <v>766</v>
      </c>
    </row>
    <row r="171" spans="1:12" x14ac:dyDescent="0.2">
      <c r="A171" s="117" t="s">
        <v>707</v>
      </c>
      <c r="B171" s="117" t="s">
        <v>806</v>
      </c>
      <c r="C171" s="117" t="s">
        <v>807</v>
      </c>
      <c r="D171" s="118">
        <v>248041</v>
      </c>
      <c r="E171" s="118">
        <v>0</v>
      </c>
      <c r="F171" s="118">
        <v>0</v>
      </c>
      <c r="G171" s="118">
        <v>248041</v>
      </c>
      <c r="H171" s="118">
        <v>0</v>
      </c>
      <c r="I171" s="118">
        <v>0</v>
      </c>
      <c r="J171" s="119">
        <v>0</v>
      </c>
      <c r="K171" s="118">
        <v>248041</v>
      </c>
      <c r="L171" s="117" t="s">
        <v>766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</vt:lpstr>
      <vt:lpstr>Gastos</vt:lpstr>
      <vt:lpstr>Ing. Reservas</vt:lpstr>
      <vt:lpstr>Gastos Reservas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Sergio Alejandro Jimenez Gonzalez</cp:lastModifiedBy>
  <dcterms:created xsi:type="dcterms:W3CDTF">2023-12-12T17:22:22Z</dcterms:created>
  <dcterms:modified xsi:type="dcterms:W3CDTF">2023-12-18T16:39:46Z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2023-12-12T17:25:15Z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7a94cc42-2087-4d5e-8d1e-d4adf7658380</vt:lpwstr>
  </property>
  <property fmtid="{D5CDD505-2E9C-101B-9397-08002B2CF9AE}" pid="8" name="MSIP_Label_5fac521f-e930-485b-97f4-efbe7db8e98f_ContentBits">
    <vt:lpwstr>0</vt:lpwstr>
  </property>
</Properties>
</file>