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xl/threadedComments/threadedComment1.xml" ContentType="application/vnd.ms-excel.threadedcomments+xml"/>
  <Override PartName="/xl/comments1.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comments2.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RIESGOS\RIESGOS 2026\ENTREGAS\"/>
    </mc:Choice>
  </mc:AlternateContent>
  <xr:revisionPtr revIDLastSave="0" documentId="13_ncr:1_{622C9007-28AB-4193-B71A-960E7B5A3027}" xr6:coauthVersionLast="47" xr6:coauthVersionMax="47" xr10:uidLastSave="{00000000-0000-0000-0000-000000000000}"/>
  <workbookProtection workbookAlgorithmName="SHA-512" workbookHashValue="b/85N11Wsr3TKiLNaYE1HNmFd36ZZG4av2GrHO0B9CHCgEtpu6r8TrB7mhA7E7B80svBKgrBghi+h+q3QUgBqg==" workbookSaltValue="HOUiQyeq627y2DxTIKIvCw==" workbookSpinCount="100000" lockStructure="1"/>
  <bookViews>
    <workbookView xWindow="-21720" yWindow="-3585" windowWidth="21840" windowHeight="13020" tabRatio="658" activeTab="1"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64" i="24" l="1"/>
  <c r="AI11" i="24"/>
  <c r="AI12" i="24"/>
  <c r="AI13" i="24"/>
  <c r="AI14" i="24"/>
  <c r="AI15" i="24"/>
  <c r="AI16" i="24"/>
  <c r="AI17" i="24"/>
  <c r="AI18" i="24"/>
  <c r="AI19" i="24"/>
  <c r="AI20" i="24"/>
  <c r="AI21" i="24"/>
  <c r="AI22" i="24"/>
  <c r="AI23" i="24"/>
  <c r="AI24" i="24"/>
  <c r="AI25" i="24"/>
  <c r="AI26" i="24"/>
  <c r="AI27" i="24"/>
  <c r="AI28" i="24"/>
  <c r="AI29" i="24"/>
  <c r="AI30" i="24"/>
  <c r="AI31" i="24"/>
  <c r="AI32" i="24"/>
  <c r="AI33" i="24"/>
  <c r="AI34" i="24"/>
  <c r="AI35" i="24"/>
  <c r="AI36" i="24"/>
  <c r="AI37" i="24"/>
  <c r="AI38" i="24"/>
  <c r="AI39" i="24"/>
  <c r="AI40" i="24"/>
  <c r="AI41" i="24"/>
  <c r="AI42" i="24"/>
  <c r="AI43" i="24"/>
  <c r="AI44" i="24"/>
  <c r="AI45" i="24"/>
  <c r="AI46" i="24"/>
  <c r="AI47" i="24"/>
  <c r="AI48" i="24"/>
  <c r="AI49" i="24"/>
  <c r="AI50" i="24"/>
  <c r="AI51" i="24"/>
  <c r="AI52" i="24"/>
  <c r="AI53" i="24"/>
  <c r="AI54" i="24"/>
  <c r="AI55" i="24"/>
  <c r="AI56" i="24"/>
  <c r="AI57" i="24"/>
  <c r="AI58" i="24"/>
  <c r="AI59" i="24"/>
  <c r="AI60" i="24"/>
  <c r="AI61" i="24"/>
  <c r="AI62" i="24"/>
  <c r="AI63" i="24"/>
  <c r="AH11" i="24"/>
  <c r="AH12" i="24"/>
  <c r="AH13" i="24"/>
  <c r="AH14" i="24"/>
  <c r="AH15" i="24"/>
  <c r="AH16" i="24"/>
  <c r="AH17" i="24"/>
  <c r="AH18" i="24"/>
  <c r="AH19" i="24"/>
  <c r="AH20" i="24"/>
  <c r="AH21" i="24"/>
  <c r="AH22" i="24"/>
  <c r="AH23" i="24"/>
  <c r="AH24" i="24"/>
  <c r="AH25" i="24"/>
  <c r="AH26" i="24"/>
  <c r="AH27" i="24"/>
  <c r="AH28" i="24"/>
  <c r="AH29" i="24"/>
  <c r="AH30" i="24"/>
  <c r="AH31" i="24"/>
  <c r="AH32" i="24"/>
  <c r="AH33" i="24"/>
  <c r="AH34" i="24"/>
  <c r="AH35" i="24"/>
  <c r="AH36" i="24"/>
  <c r="AH37" i="24"/>
  <c r="AH38" i="24"/>
  <c r="AH39" i="24"/>
  <c r="AH40" i="24"/>
  <c r="AH41" i="24"/>
  <c r="AH42" i="24"/>
  <c r="AH43" i="24"/>
  <c r="AH44" i="24"/>
  <c r="AH45" i="24"/>
  <c r="AH46" i="24"/>
  <c r="AH47" i="24"/>
  <c r="AH48" i="24"/>
  <c r="AH49" i="24"/>
  <c r="AH50" i="24"/>
  <c r="AH51" i="24"/>
  <c r="AH52" i="24"/>
  <c r="AH53" i="24"/>
  <c r="AH54" i="24"/>
  <c r="AH55" i="24"/>
  <c r="AH56" i="24"/>
  <c r="AH57" i="24"/>
  <c r="AH58" i="24"/>
  <c r="AH59" i="24"/>
  <c r="AH60" i="24"/>
  <c r="AH61" i="24"/>
  <c r="AH62" i="24"/>
  <c r="AH63" i="24"/>
  <c r="AH64" i="24"/>
  <c r="AG64" i="24"/>
  <c r="AG63" i="24"/>
  <c r="AG62" i="24"/>
  <c r="AG61" i="24"/>
  <c r="AG60" i="24"/>
  <c r="AG59" i="24"/>
  <c r="AG58" i="24"/>
  <c r="AG57" i="24"/>
  <c r="AG56" i="24"/>
  <c r="AG55" i="24"/>
  <c r="AG54" i="24"/>
  <c r="AG53" i="24"/>
  <c r="AG52" i="24"/>
  <c r="AG51" i="24"/>
  <c r="AG50" i="24"/>
  <c r="AG49" i="24"/>
  <c r="AG48" i="24"/>
  <c r="AG47" i="24"/>
  <c r="AG46" i="24"/>
  <c r="AG45" i="24"/>
  <c r="AG44" i="24"/>
  <c r="AG43" i="24"/>
  <c r="AG42" i="24"/>
  <c r="AG41" i="24"/>
  <c r="AG40" i="24"/>
  <c r="AG39" i="24"/>
  <c r="AG38" i="24"/>
  <c r="AG37" i="24"/>
  <c r="AG36" i="24"/>
  <c r="AG35" i="24"/>
  <c r="AG34" i="24"/>
  <c r="AG33" i="24"/>
  <c r="AG32" i="24"/>
  <c r="AG31" i="24"/>
  <c r="AG30" i="24"/>
  <c r="AG29" i="24"/>
  <c r="AG28" i="24"/>
  <c r="AG27" i="24"/>
  <c r="AG26" i="24"/>
  <c r="AG25" i="24"/>
  <c r="AG24" i="24"/>
  <c r="AG23" i="24"/>
  <c r="AG22" i="24"/>
  <c r="AG21" i="24"/>
  <c r="AG20" i="24"/>
  <c r="AG19" i="24"/>
  <c r="AG18" i="24"/>
  <c r="AG17" i="24"/>
  <c r="AG16" i="24"/>
  <c r="AG15" i="24"/>
  <c r="AG14" i="24"/>
  <c r="AG13" i="24"/>
  <c r="AG12" i="24"/>
  <c r="AG11" i="24"/>
  <c r="AG10" i="24"/>
  <c r="AH10" i="24" s="1"/>
  <c r="AG9" i="24"/>
  <c r="AH9" i="24" s="1"/>
  <c r="AG8" i="24"/>
  <c r="AH8" i="24" s="1"/>
  <c r="AE64" i="24"/>
  <c r="AE63" i="24"/>
  <c r="AE62" i="24"/>
  <c r="AE61" i="24"/>
  <c r="AE60" i="24"/>
  <c r="AE59" i="24"/>
  <c r="AE58" i="24"/>
  <c r="AE57" i="24"/>
  <c r="AE56" i="24"/>
  <c r="AE55" i="24"/>
  <c r="AE54" i="24"/>
  <c r="AE53" i="24"/>
  <c r="AE52" i="24"/>
  <c r="AE51" i="24"/>
  <c r="AE50" i="24"/>
  <c r="AE49" i="24"/>
  <c r="AE48" i="24"/>
  <c r="AE47" i="24"/>
  <c r="AE46" i="24"/>
  <c r="AE45" i="24"/>
  <c r="AE44" i="24"/>
  <c r="AE43" i="24"/>
  <c r="AE42" i="24"/>
  <c r="AE41" i="24"/>
  <c r="AE40" i="24"/>
  <c r="AE39" i="24"/>
  <c r="AE38" i="24"/>
  <c r="AE37" i="24"/>
  <c r="AE36" i="24"/>
  <c r="AE35" i="24"/>
  <c r="AE34" i="24"/>
  <c r="AE33" i="24"/>
  <c r="AE32" i="24"/>
  <c r="AE31" i="24"/>
  <c r="AE30" i="24"/>
  <c r="AE29" i="24"/>
  <c r="AE28" i="24"/>
  <c r="AE27" i="24"/>
  <c r="AE26" i="24"/>
  <c r="AE25" i="24"/>
  <c r="AE24" i="24"/>
  <c r="AE23" i="24"/>
  <c r="AE22" i="24"/>
  <c r="AE21" i="24"/>
  <c r="AE20" i="24"/>
  <c r="AE19" i="24"/>
  <c r="AE18" i="24"/>
  <c r="AE17" i="24"/>
  <c r="AE16" i="24"/>
  <c r="AE15" i="24"/>
  <c r="AE14" i="24"/>
  <c r="AE13" i="24"/>
  <c r="AE12" i="24"/>
  <c r="AE11" i="24"/>
  <c r="AE8" i="24"/>
  <c r="AE9" i="24"/>
  <c r="AE10" i="24"/>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F22" i="1" s="1"/>
  <c r="AE21" i="1"/>
  <c r="AF21" i="1" s="1"/>
  <c r="AE20" i="1"/>
  <c r="AF20" i="1" s="1"/>
  <c r="AE19" i="1"/>
  <c r="AF19" i="1" s="1"/>
  <c r="AE16" i="1"/>
  <c r="AF16" i="1" s="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5" i="1"/>
  <c r="AC24" i="1"/>
  <c r="AC23" i="1"/>
  <c r="AC22" i="1"/>
  <c r="AC21" i="1"/>
  <c r="AC20" i="1"/>
  <c r="AC19" i="1"/>
  <c r="AC16" i="1"/>
  <c r="Q11" i="24" l="1"/>
  <c r="Q17" i="24"/>
  <c r="Q23" i="24"/>
  <c r="Q29" i="24"/>
  <c r="Q35" i="24"/>
  <c r="Q41" i="24"/>
  <c r="Q47" i="24"/>
  <c r="Q53" i="24"/>
  <c r="Q59" i="24"/>
  <c r="Q5" i="24"/>
  <c r="O53" i="1" l="1"/>
  <c r="O59" i="1"/>
  <c r="O41" i="1"/>
  <c r="O47" i="1"/>
  <c r="O11" i="1"/>
  <c r="O17" i="1"/>
  <c r="O23" i="1"/>
  <c r="O29" i="1"/>
  <c r="O35" i="1"/>
  <c r="O5" i="1"/>
  <c r="D53" i="11" l="1"/>
  <c r="Z6" i="24" l="1"/>
  <c r="Z7"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Z56" i="24"/>
  <c r="Z57" i="24"/>
  <c r="Z58" i="24"/>
  <c r="Z59" i="24"/>
  <c r="Z60" i="24"/>
  <c r="Z61" i="24"/>
  <c r="Z62" i="24"/>
  <c r="Z63" i="24"/>
  <c r="Z64" i="24"/>
  <c r="Z5" i="24"/>
  <c r="U5" i="1"/>
  <c r="W64" i="24"/>
  <c r="W63" i="24"/>
  <c r="W62" i="24"/>
  <c r="W61" i="24"/>
  <c r="W60" i="24"/>
  <c r="W59" i="24"/>
  <c r="N59" i="24"/>
  <c r="W58" i="24"/>
  <c r="W57" i="24"/>
  <c r="W56" i="24"/>
  <c r="W55" i="24"/>
  <c r="W54" i="24"/>
  <c r="W53" i="24"/>
  <c r="N53" i="24"/>
  <c r="O53" i="24" s="1"/>
  <c r="W52" i="24"/>
  <c r="W51" i="24"/>
  <c r="W50" i="24"/>
  <c r="W49" i="24"/>
  <c r="W48" i="24"/>
  <c r="W47" i="24"/>
  <c r="N47" i="24"/>
  <c r="W46" i="24"/>
  <c r="W45" i="24"/>
  <c r="W44" i="24"/>
  <c r="W43" i="24"/>
  <c r="W42" i="24"/>
  <c r="W41" i="24"/>
  <c r="N41" i="24"/>
  <c r="O41" i="24" s="1"/>
  <c r="W40" i="24"/>
  <c r="W39" i="24"/>
  <c r="W38" i="24"/>
  <c r="W37" i="24"/>
  <c r="W36" i="24"/>
  <c r="W35" i="24"/>
  <c r="N35" i="24"/>
  <c r="W34" i="24"/>
  <c r="W33" i="24"/>
  <c r="W32" i="24"/>
  <c r="W31" i="24"/>
  <c r="W30" i="24"/>
  <c r="W29" i="24"/>
  <c r="N29" i="24"/>
  <c r="W28" i="24"/>
  <c r="W27" i="24"/>
  <c r="W26" i="24"/>
  <c r="W25" i="24"/>
  <c r="W24" i="24"/>
  <c r="W23" i="24"/>
  <c r="N23" i="24"/>
  <c r="O23" i="24" s="1"/>
  <c r="W22" i="24"/>
  <c r="W21" i="24"/>
  <c r="W20" i="24"/>
  <c r="W19" i="24"/>
  <c r="W18" i="24"/>
  <c r="W17" i="24"/>
  <c r="N17" i="24"/>
  <c r="O17" i="24" s="1"/>
  <c r="W16" i="24"/>
  <c r="W15" i="24"/>
  <c r="W14" i="24"/>
  <c r="W13" i="24"/>
  <c r="W12" i="24"/>
  <c r="W11" i="24"/>
  <c r="N11" i="24"/>
  <c r="O11" i="24" s="1"/>
  <c r="W10" i="24"/>
  <c r="W9" i="24"/>
  <c r="W8" i="24"/>
  <c r="W7" i="24"/>
  <c r="W6" i="24"/>
  <c r="W5" i="24"/>
  <c r="N5" i="24"/>
  <c r="O5" i="24" s="1"/>
  <c r="X64" i="1"/>
  <c r="U64" i="1"/>
  <c r="X63" i="1"/>
  <c r="U63" i="1"/>
  <c r="X62" i="1"/>
  <c r="U62" i="1"/>
  <c r="X61" i="1"/>
  <c r="U61" i="1"/>
  <c r="X60" i="1"/>
  <c r="U60" i="1"/>
  <c r="X59" i="1"/>
  <c r="U59" i="1"/>
  <c r="L59" i="1"/>
  <c r="M59" i="1" s="1"/>
  <c r="X58" i="1"/>
  <c r="U58" i="1"/>
  <c r="X57" i="1"/>
  <c r="U57" i="1"/>
  <c r="X56" i="1"/>
  <c r="U56" i="1"/>
  <c r="X55" i="1"/>
  <c r="U55" i="1"/>
  <c r="X54" i="1"/>
  <c r="U54" i="1"/>
  <c r="X53" i="1"/>
  <c r="U53" i="1"/>
  <c r="L53" i="1"/>
  <c r="X52" i="1"/>
  <c r="U52" i="1"/>
  <c r="X51" i="1"/>
  <c r="U51" i="1"/>
  <c r="X50" i="1"/>
  <c r="U50" i="1"/>
  <c r="X49" i="1"/>
  <c r="U49" i="1"/>
  <c r="X48" i="1"/>
  <c r="U48" i="1"/>
  <c r="X47" i="1"/>
  <c r="U47" i="1"/>
  <c r="L47" i="1"/>
  <c r="X46" i="1"/>
  <c r="U46" i="1"/>
  <c r="X45" i="1"/>
  <c r="U45" i="1"/>
  <c r="X44" i="1"/>
  <c r="U44" i="1"/>
  <c r="X43" i="1"/>
  <c r="U43" i="1"/>
  <c r="X42" i="1"/>
  <c r="U42" i="1"/>
  <c r="X41" i="1"/>
  <c r="U41" i="1"/>
  <c r="L41" i="1"/>
  <c r="X40" i="1"/>
  <c r="U40" i="1"/>
  <c r="X39" i="1"/>
  <c r="U39" i="1"/>
  <c r="X38" i="1"/>
  <c r="U38" i="1"/>
  <c r="X37" i="1"/>
  <c r="U37" i="1"/>
  <c r="X36" i="1"/>
  <c r="U36" i="1"/>
  <c r="X35" i="1"/>
  <c r="U35" i="1"/>
  <c r="L35" i="1"/>
  <c r="X34" i="1"/>
  <c r="U34" i="1"/>
  <c r="X33" i="1"/>
  <c r="U33" i="1"/>
  <c r="X32" i="1"/>
  <c r="U32" i="1"/>
  <c r="X31" i="1"/>
  <c r="U31" i="1"/>
  <c r="X30" i="1"/>
  <c r="U30" i="1"/>
  <c r="X29" i="1"/>
  <c r="U29" i="1"/>
  <c r="L29" i="1"/>
  <c r="X28" i="1"/>
  <c r="U28" i="1"/>
  <c r="X27" i="1"/>
  <c r="U27" i="1"/>
  <c r="X26" i="1"/>
  <c r="U26" i="1"/>
  <c r="X25" i="1"/>
  <c r="U25" i="1"/>
  <c r="X24" i="1"/>
  <c r="U24" i="1"/>
  <c r="X23" i="1"/>
  <c r="U23" i="1"/>
  <c r="L23" i="1"/>
  <c r="M23" i="1" s="1"/>
  <c r="X22" i="1"/>
  <c r="U22" i="1"/>
  <c r="X21" i="1"/>
  <c r="U21" i="1"/>
  <c r="X20" i="1"/>
  <c r="U20" i="1"/>
  <c r="X19" i="1"/>
  <c r="U19" i="1"/>
  <c r="X18" i="1"/>
  <c r="U18" i="1"/>
  <c r="X17" i="1"/>
  <c r="U17" i="1"/>
  <c r="L17" i="1"/>
  <c r="M17" i="1" s="1"/>
  <c r="X16" i="1"/>
  <c r="U16" i="1"/>
  <c r="X15" i="1"/>
  <c r="U15" i="1"/>
  <c r="X14" i="1"/>
  <c r="U14" i="1"/>
  <c r="X13" i="1"/>
  <c r="U13" i="1"/>
  <c r="X12" i="1"/>
  <c r="U12" i="1"/>
  <c r="X11" i="1"/>
  <c r="U11" i="1"/>
  <c r="L11" i="1"/>
  <c r="M11" i="1" s="1"/>
  <c r="X10" i="1"/>
  <c r="U10" i="1"/>
  <c r="X9" i="1"/>
  <c r="U9" i="1"/>
  <c r="X8" i="1"/>
  <c r="U8" i="1"/>
  <c r="X7" i="1"/>
  <c r="U7" i="1"/>
  <c r="X6" i="1"/>
  <c r="U6" i="1"/>
  <c r="X5" i="1"/>
  <c r="L5" i="1"/>
  <c r="M5" i="1" s="1"/>
  <c r="AG7" i="24" l="1"/>
  <c r="AH7" i="24" s="1"/>
  <c r="AE7" i="24"/>
  <c r="AG5" i="24"/>
  <c r="AH5" i="24" s="1"/>
  <c r="AC18" i="1"/>
  <c r="AC17" i="1"/>
  <c r="AE18" i="1"/>
  <c r="AF18" i="1" s="1"/>
  <c r="AE17" i="1"/>
  <c r="AF17" i="1" s="1"/>
  <c r="AE12" i="1"/>
  <c r="AF12" i="1" s="1"/>
  <c r="AE11" i="1"/>
  <c r="AF11" i="1" s="1"/>
  <c r="AC12" i="1"/>
  <c r="AC11" i="1"/>
  <c r="AE13" i="1"/>
  <c r="AF13" i="1" s="1"/>
  <c r="AC13" i="1"/>
  <c r="AE14" i="1"/>
  <c r="AF14" i="1" s="1"/>
  <c r="AC14" i="1"/>
  <c r="AE15" i="1"/>
  <c r="AF15" i="1" s="1"/>
  <c r="AC15" i="1"/>
  <c r="AE10" i="1"/>
  <c r="AF10" i="1" s="1"/>
  <c r="AC10" i="1"/>
  <c r="AC5" i="1"/>
  <c r="AC6" i="1" s="1"/>
  <c r="AF51" i="24"/>
  <c r="AE5" i="24"/>
  <c r="AE6" i="24" s="1"/>
  <c r="AF7" i="24"/>
  <c r="AI7" i="24" s="1"/>
  <c r="AF40" i="24"/>
  <c r="M35" i="1"/>
  <c r="AF63" i="24"/>
  <c r="AF30" i="24"/>
  <c r="AF14" i="24"/>
  <c r="AF47" i="24"/>
  <c r="AF24" i="24"/>
  <c r="AF45" i="24"/>
  <c r="AF18" i="24"/>
  <c r="AF22" i="24"/>
  <c r="AF35" i="24"/>
  <c r="AF39" i="24"/>
  <c r="O59" i="24"/>
  <c r="O47" i="24"/>
  <c r="O35" i="24"/>
  <c r="O29" i="24"/>
  <c r="AF46" i="24"/>
  <c r="AF59" i="24"/>
  <c r="AD63" i="1"/>
  <c r="AD47" i="1"/>
  <c r="AD34" i="1"/>
  <c r="AD13" i="1"/>
  <c r="AG13" i="1" s="1"/>
  <c r="M53" i="1"/>
  <c r="M47" i="1"/>
  <c r="M41" i="1"/>
  <c r="M29" i="1"/>
  <c r="AG6" i="24" l="1"/>
  <c r="AH6" i="24" s="1"/>
  <c r="AC7" i="1"/>
  <c r="AC8" i="1" s="1"/>
  <c r="AC9" i="1" s="1"/>
  <c r="AD52" i="1"/>
  <c r="AD30" i="1"/>
  <c r="AD27" i="1"/>
  <c r="AD10" i="1"/>
  <c r="AG10" i="1" s="1"/>
  <c r="AD23" i="1"/>
  <c r="AD5" i="1"/>
  <c r="AD31" i="1"/>
  <c r="AD51" i="1"/>
  <c r="AF25" i="24"/>
  <c r="AF41" i="24"/>
  <c r="AF52" i="24"/>
  <c r="AF62" i="24"/>
  <c r="AF49" i="24"/>
  <c r="AF56" i="24"/>
  <c r="AD57" i="1"/>
  <c r="AD61" i="1"/>
  <c r="AD16" i="1"/>
  <c r="AG16" i="1" s="1"/>
  <c r="AD17" i="1"/>
  <c r="AG17" i="1" s="1"/>
  <c r="AD24" i="1"/>
  <c r="AD14" i="1"/>
  <c r="AG14" i="1" s="1"/>
  <c r="AD42" i="1"/>
  <c r="AD45" i="1"/>
  <c r="AF8" i="24"/>
  <c r="AI8" i="24" s="1"/>
  <c r="AF15" i="24"/>
  <c r="AF28" i="24"/>
  <c r="AF34" i="24"/>
  <c r="AF13" i="24"/>
  <c r="AF42" i="24"/>
  <c r="AF32" i="24"/>
  <c r="AF11" i="24"/>
  <c r="AF31" i="24"/>
  <c r="AF5" i="24"/>
  <c r="AI5" i="24" s="1"/>
  <c r="AF17" i="24"/>
  <c r="AD46" i="1"/>
  <c r="AD25" i="1"/>
  <c r="AD60" i="1"/>
  <c r="AD44" i="1"/>
  <c r="AD41" i="1"/>
  <c r="AD28" i="1"/>
  <c r="AD59" i="1"/>
  <c r="AD62" i="1"/>
  <c r="AD53" i="1"/>
  <c r="AD40" i="1"/>
  <c r="AD36" i="1"/>
  <c r="AD35" i="1"/>
  <c r="AD54" i="1"/>
  <c r="AF43" i="24"/>
  <c r="AF6" i="24"/>
  <c r="AF36" i="24"/>
  <c r="AF61" i="24"/>
  <c r="AF48" i="24"/>
  <c r="AF16" i="24"/>
  <c r="AF58" i="24"/>
  <c r="AF26" i="24"/>
  <c r="AF12" i="24"/>
  <c r="AF60" i="24"/>
  <c r="AF29" i="24"/>
  <c r="AF19" i="24"/>
  <c r="AF54" i="24"/>
  <c r="AF44" i="24"/>
  <c r="AF50" i="24"/>
  <c r="AF37" i="24"/>
  <c r="AF57" i="24"/>
  <c r="AF9" i="24"/>
  <c r="AI9" i="24" s="1"/>
  <c r="AF10" i="24"/>
  <c r="AI10" i="24" s="1"/>
  <c r="AF21" i="24"/>
  <c r="AF38" i="24"/>
  <c r="AF53" i="24"/>
  <c r="AF55" i="24"/>
  <c r="AF23" i="24"/>
  <c r="AF20" i="24"/>
  <c r="AF27" i="24"/>
  <c r="AF64" i="24"/>
  <c r="AF33" i="24"/>
  <c r="AD26" i="1"/>
  <c r="AD21" i="1"/>
  <c r="AG21" i="1" s="1"/>
  <c r="AD58" i="1"/>
  <c r="AD55" i="1"/>
  <c r="AD20" i="1"/>
  <c r="AG20" i="1" s="1"/>
  <c r="AD32" i="1"/>
  <c r="AD12" i="1"/>
  <c r="AG12" i="1" s="1"/>
  <c r="AD15" i="1"/>
  <c r="AG15" i="1" s="1"/>
  <c r="AD22" i="1"/>
  <c r="AG22" i="1" s="1"/>
  <c r="AD56" i="1"/>
  <c r="AD29" i="1"/>
  <c r="AD48" i="1"/>
  <c r="AD64" i="1"/>
  <c r="AD11" i="1"/>
  <c r="AG11" i="1" s="1"/>
  <c r="AD18" i="1"/>
  <c r="AG18" i="1" s="1"/>
  <c r="AD50" i="1"/>
  <c r="AD33" i="1"/>
  <c r="AD43" i="1"/>
  <c r="AD37" i="1"/>
  <c r="AD49" i="1"/>
  <c r="AD19" i="1"/>
  <c r="AG19" i="1" s="1"/>
  <c r="AD39" i="1"/>
  <c r="AD38" i="1"/>
  <c r="AI6" i="24" l="1"/>
  <c r="AD7" i="1"/>
  <c r="D55" i="11"/>
  <c r="C55" i="11"/>
  <c r="D54" i="11"/>
  <c r="C54" i="11"/>
  <c r="C53" i="11"/>
  <c r="AD9" i="1" l="1"/>
  <c r="AD8" i="1"/>
  <c r="S35" i="24"/>
  <c r="P41" i="1"/>
  <c r="Q41" i="1"/>
  <c r="P29" i="1"/>
  <c r="Q29" i="1"/>
  <c r="Q17" i="1"/>
  <c r="P17" i="1"/>
  <c r="R17" i="24"/>
  <c r="S17" i="24"/>
  <c r="R47" i="24"/>
  <c r="S47" i="24"/>
  <c r="Q59" i="1"/>
  <c r="P59" i="1"/>
  <c r="P35" i="1"/>
  <c r="Q35" i="1"/>
  <c r="S11" i="24"/>
  <c r="R53" i="24"/>
  <c r="S53" i="24"/>
  <c r="S41" i="24"/>
  <c r="R41" i="24"/>
  <c r="P53" i="1"/>
  <c r="Q53" i="1"/>
  <c r="R23" i="24"/>
  <c r="S23" i="24"/>
  <c r="P11" i="1"/>
  <c r="Q11" i="1"/>
  <c r="R59" i="24"/>
  <c r="S59" i="24"/>
  <c r="S29" i="24"/>
  <c r="R29" i="24"/>
  <c r="P47" i="1"/>
  <c r="Q47" i="1"/>
  <c r="Q23" i="1"/>
  <c r="P23" i="1"/>
  <c r="R11" i="24" l="1"/>
  <c r="R35" i="24"/>
  <c r="R5" i="24" l="1"/>
  <c r="S5" i="24"/>
  <c r="Q5" i="1"/>
  <c r="P5" i="1"/>
  <c r="AE5" i="1" l="1"/>
  <c r="AF5" i="1" l="1"/>
  <c r="AG5" i="1" s="1"/>
  <c r="AE6" i="1"/>
  <c r="AD6" i="1"/>
  <c r="AF6" i="1" l="1"/>
  <c r="AG6" i="1" s="1"/>
  <c r="AE7" i="1"/>
  <c r="AF7" i="1" s="1"/>
  <c r="AG7" i="1" s="1"/>
  <c r="AE8" i="1"/>
  <c r="AF8" i="1" l="1"/>
  <c r="AG8" i="1" s="1"/>
  <c r="AE9" i="1"/>
  <c r="AF9" i="1" s="1"/>
  <c r="AG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para los niveles de riesgo residual bajo</t>
      </text>
    </comment>
    <comment ref="A3" authorId="1" shapeId="0" xr:uid="{CF3D4031-B02E-4364-A8D3-ED8E4AEFF6D6}">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E3" authorId="2" shapeId="0" xr:uid="{5B19918B-1D1A-4D04-9D1C-8507A1B9A322}">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[Comentario encadenado]
Su versión de Excel le permite leer este comentario encadenado; sin embargo, las ediciones que se apliquen se quitarán si el archivo se abre en una versión más reciente de Excel. Más información: https://go.microsoft.com/fwlink/?linkid=870924
Comentario: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[Comentario encadenado]
Su versión de Excel le permite leer este comentario encadenado; sin embargo, las ediciones que se apliquen se quitarán si el archivo se abre en una versión más reciente de Excel. Más información: https://go.microsoft.com/fwlink/?linkid=870924
Comentario:
    Causa  principal  o básica, corresponde a las razones por la cuales se puede presentar  el riesgo, redacte de la forma más concreta posible.</t>
      </text>
    </comment>
    <comment ref="K3" authorId="5" shapeId="0" xr:uid="{6E738BDD-7778-4419-98BC-DAAA5D6DBA3D}">
      <text>
        <t>[Comentario encadenado]
Su versión de Excel le permite leer este comentario encadenado; sin embargo, las ediciones que se apliquen se quitarán si el archivo se abre en una versión más reciente de Excel. Más información: https://go.microsoft.com/fwlink/?linkid=870924
Comentario: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[Comentario encadenado]
Su versión de Excel le permite leer este comentario encadenado; sin embargo, las ediciones que se apliquen se quitarán si el archivo se abre en una versión más reciente de Excel. Más información: https://go.microsoft.com/fwlink/?linkid=870924
Comentario:
    Si se presentan criterios económicos y reputacionales se debe escoger el que mayor impacto genere</t>
      </text>
    </comment>
    <comment ref="S3" authorId="7" shapeId="0" xr:uid="{63A1BD7B-4E41-4D8A-B94A-27CF1329B42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controles se deben poner en orden de afectación (primero los preventivos y detectivos y de ultimas los correctivos)</t>
      </text>
    </comment>
    <comment ref="AD3" authorId="9" shapeId="0" xr:uid="{B9DD9D1F-22F0-4D64-86E5-EBCC3555D152}">
      <text>
        <t>[Comentario encadenado]
Su versión de Excel le permite leer este comentario encadenado; sin embargo, las ediciones que se apliquen se quitarán si el archivo se abre en una versión más reciente de Excel. Más información: https://go.microsoft.com/fwlink/?linkid=870924
Comentario:
    La probabilidad final esta dada en el ultimo control evaluado</t>
      </text>
    </comment>
    <comment ref="AF3" authorId="10" shapeId="0" xr:uid="{2331F7FD-5E0E-46A2-B61B-7A36282921AB}">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impacto final esta dado en el ultimo control evaluado</t>
      </text>
    </comment>
    <comment ref="AG3" authorId="11" shapeId="0" xr:uid="{077C5304-7576-4319-B4EC-778D36EF3115}">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de riesgo final esta dado en el ultimo control evaluado</t>
      </text>
    </comment>
    <comment ref="AH3" authorId="12" shapeId="0" xr:uid="{B751291C-DFB1-459F-8E27-FEEDC5E861C7}">
      <text>
        <t>[Comentario encadenado]
Su versión de Excel le permite leer este comentario encadenado; sin embargo, las ediciones que se apliquen se quitarán si el archivo se abre en una versión más reciente de Excel. Más información: https://go.microsoft.com/fwlink/?linkid=870924
Comentario:
    Tener en cuenta lo definido en el capitulo de niveles de aceptabilidad de la política de administración de riesgos</t>
      </text>
    </comment>
    <comment ref="V4" authorId="13" shapeId="0" xr:uid="{2227D0BF-AEE4-46ED-9B3F-7BAD05083A14}">
      <text>
        <t>[Comentario encadenado]
Su versión de Excel le permite leer este comentario encadenado; sin embargo, las ediciones que se apliquen se quitarán si el archivo se abre en una versión más reciente de Excel. Más información: https://go.microsoft.com/fwlink/?linkid=870924
Comentario: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para los niveles de riesgo residual bajo</t>
      </text>
    </comment>
    <comment ref="A3" authorId="1" shapeId="0" xr:uid="{A0F40E4A-CDA8-4878-A493-E60F7B0AFC8A}">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E3" authorId="2" shapeId="0" xr:uid="{6593243C-C5F9-4652-9655-496C347F577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[Comentario encadenado]
Su versión de Excel le permite leer este comentario encadenado; sin embargo, las ediciones que se apliquen se quitarán si el archivo se abre en una versión más reciente de Excel. Más información: https://go.microsoft.com/fwlink/?linkid=870924
Comentario: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[Comentario encadenado]
Su versión de Excel le permite leer este comentario encadenado; sin embargo, las ediciones que se apliquen se quitarán si el archivo se abre en una versión más reciente de Excel. Más información: https://go.microsoft.com/fwlink/?linkid=870924
Comentario:
    Si se presentan criterios económicos y reputacionales se debe escoger el que mayor impacto genere</t>
      </text>
    </comment>
    <comment ref="U3" authorId="5" shapeId="0" xr:uid="{CE309B02-C6C7-4041-AA4D-2EBE21241F4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controles se deben poner en orden de afectación (primero los preventivos y detectivos y de ultimas los correctivos)</t>
      </text>
    </comment>
    <comment ref="AF3" authorId="7" shapeId="0" xr:uid="{91505C8F-9EB8-465B-9ECF-1580106DF0BC}">
      <text>
        <t>[Comentario encadenado]
Su versión de Excel le permite leer este comentario encadenado; sin embargo, las ediciones que se apliquen se quitarán si el archivo se abre en una versión más reciente de Excel. Más información: https://go.microsoft.com/fwlink/?linkid=870924
Comentario:
    La probabilidad final esta dada en el ultimo control evaluado</t>
      </text>
    </comment>
    <comment ref="AH3" authorId="8" shapeId="0" xr:uid="{1B7BA53C-A46C-46A1-ADDF-8C0FB8BF2A96}">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impacto final esta dado en el ultimo control evaluado</t>
      </text>
    </comment>
    <comment ref="AI3" authorId="9" shapeId="0" xr:uid="{3566937C-D5C6-423E-876E-BBC33E86E6D3}">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de riesgo final esta dado en el ultimo control evaluado</t>
      </text>
    </comment>
    <comment ref="AJ3" authorId="10" shapeId="0" xr:uid="{DC2871C3-606F-485E-9A68-BE71B4A7CB82}">
      <text>
        <t>[Comentario encadenado]
Su versión de Excel le permite leer este comentario encadenado; sin embargo, las ediciones que se apliquen se quitarán si el archivo se abre en una versión más reciente de Excel. Más información: https://go.microsoft.com/fwlink/?linkid=870924
Comentario:
    Tener en cuenta lo definido en el capitulo de niveles de aceptabilidad de la política de administración de riesgos</t>
      </text>
    </comment>
    <comment ref="X4" authorId="11" shapeId="0" xr:uid="{621EB540-0783-4BB5-8C69-3B13944D5A09}">
      <text>
        <t>[Comentario encadenado]
Su versión de Excel le permite leer este comentario encadenado; sin embargo, las ediciones que se apliquen se quitarán si el archivo se abre en una versión más reciente de Excel. Más información: https://go.microsoft.com/fwlink/?linkid=870924
Comentario: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F3" authorId="1" shapeId="0" xr:uid="{F17C01B4-72EF-42CB-8755-2A8F12E22615}">
      <text>
        <t>[Comentario encadenado]
Su versión de Excel le permite leer este comentario encadenado; sin embargo, las ediciones que se apliquen se quitarán si el archivo se abre en una versión más reciente de Excel. Más información: https://go.microsoft.com/fwlink/?linkid=870924
Comentario:
    Circunstancias bajo las cuales se presenta la oportunidad, verifique los resultados positivos del analisi de cotxto, redacte de la forma más concreta posible.</t>
      </text>
    </comment>
    <comment ref="G3" authorId="2" shapeId="0" xr:uid="{FEFB968F-83AB-44C4-B6C8-529BDE7BE3C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<sst xmlns="http://schemas.openxmlformats.org/spreadsheetml/2006/main" count="759" uniqueCount="401">
  <si>
    <t xml:space="preserve">Referencia </t>
  </si>
  <si>
    <t>Descripción del Riesgo</t>
  </si>
  <si>
    <t>Impacto</t>
  </si>
  <si>
    <t>Causa Inmediata</t>
  </si>
  <si>
    <t>%</t>
  </si>
  <si>
    <t>Atributos</t>
  </si>
  <si>
    <t>Manual</t>
  </si>
  <si>
    <t>Automático</t>
  </si>
  <si>
    <t>No. Control</t>
  </si>
  <si>
    <t>Afectación</t>
  </si>
  <si>
    <t>Tipo</t>
  </si>
  <si>
    <t>Preventivo</t>
  </si>
  <si>
    <t>Detectivo</t>
  </si>
  <si>
    <t>Correctivo</t>
  </si>
  <si>
    <t>Implementación</t>
  </si>
  <si>
    <t>Documentación</t>
  </si>
  <si>
    <t>Frecuencia</t>
  </si>
  <si>
    <t>Evidencia</t>
  </si>
  <si>
    <t>Calificación</t>
  </si>
  <si>
    <t>Tratamiento</t>
  </si>
  <si>
    <t>Reducir</t>
  </si>
  <si>
    <t>Aceptar</t>
  </si>
  <si>
    <t>Evitar</t>
  </si>
  <si>
    <t>Probabilidad Inherente</t>
  </si>
  <si>
    <t>Responsable</t>
  </si>
  <si>
    <t>Seguimiento</t>
  </si>
  <si>
    <t>Fecha Seguimiento</t>
  </si>
  <si>
    <t>Estado</t>
  </si>
  <si>
    <t>Finalizado</t>
  </si>
  <si>
    <t>En curso</t>
  </si>
  <si>
    <t>Impacto 
Inherente</t>
  </si>
  <si>
    <t>Probabilidad Residual Final</t>
  </si>
  <si>
    <t>Impacto Residual Final</t>
  </si>
  <si>
    <t>Zona de Riesgo Inherente</t>
  </si>
  <si>
    <t>Zona de Riesgo Final</t>
  </si>
  <si>
    <t>Plan de accion (solo para la opción reducir)</t>
  </si>
  <si>
    <t>Criterios de impacto</t>
  </si>
  <si>
    <t>Ejecucion y Administracion de procesos</t>
  </si>
  <si>
    <t>Reputacional</t>
  </si>
  <si>
    <t>Económico</t>
  </si>
  <si>
    <t>Económico y Reputacional</t>
  </si>
  <si>
    <t>Frecuencia con la cual se realiza la actividad</t>
  </si>
  <si>
    <t>Reducir (mitigar)</t>
  </si>
  <si>
    <t>Reducir (compartir)</t>
  </si>
  <si>
    <t>Identificación del riesgo</t>
  </si>
  <si>
    <t>Análisis del riesgo inherente</t>
  </si>
  <si>
    <t>Evaluación del riesgo - Valoración de los controles</t>
  </si>
  <si>
    <t>Evaluación del riesgo - Nivel del riesgo residual</t>
  </si>
  <si>
    <t>Descripción del Control</t>
  </si>
  <si>
    <t>Proceso</t>
  </si>
  <si>
    <t>Objetivo</t>
  </si>
  <si>
    <t>Alcance</t>
  </si>
  <si>
    <t>Efectivo</t>
  </si>
  <si>
    <t>No efectivo</t>
  </si>
  <si>
    <t>Efectividad</t>
  </si>
  <si>
    <t>Plan de Manejo de Riesgos</t>
  </si>
  <si>
    <t>Fecha de seguimiento</t>
  </si>
  <si>
    <t>Acción</t>
  </si>
  <si>
    <t>Fecha Programada</t>
  </si>
  <si>
    <t>Solicitud de cierre</t>
  </si>
  <si>
    <t>Solicitud de ajuste</t>
  </si>
  <si>
    <t xml:space="preserve">Plan de Contingencia </t>
  </si>
  <si>
    <t>Fecha Materialización del riesgo</t>
  </si>
  <si>
    <t>Actividades a ejecutar en caso de materialización del riesgo</t>
  </si>
  <si>
    <t xml:space="preserve">Causa de la Materialización </t>
  </si>
  <si>
    <t xml:space="preserve">Direccionamiento Estratégico </t>
  </si>
  <si>
    <t xml:space="preserve">Gestión de las Comunicaciones </t>
  </si>
  <si>
    <t xml:space="preserve">Gestión Integral de Residuos Sólidos </t>
  </si>
  <si>
    <t xml:space="preserve">Servicios Funerarios </t>
  </si>
  <si>
    <t xml:space="preserve">Alumbrado Público </t>
  </si>
  <si>
    <t>Gestión del Talento Humano</t>
  </si>
  <si>
    <t>Gestión Documental</t>
  </si>
  <si>
    <t xml:space="preserve">Gestión Financiera </t>
  </si>
  <si>
    <t xml:space="preserve">Gestión de Apoyo Logístico </t>
  </si>
  <si>
    <t xml:space="preserve">Servicio al Ciudadano </t>
  </si>
  <si>
    <t xml:space="preserve">Gestión Tecnológica y de la Información </t>
  </si>
  <si>
    <t xml:space="preserve">Gestión Asuntos Legales </t>
  </si>
  <si>
    <t xml:space="preserve">Gestión de Evaluación y Mejora </t>
  </si>
  <si>
    <t>Definir los lineamientos estratégicos y el modelo de operación a corto, mediano y largo plazo acorde a las necesidades y espectativas de los grupos de interés.</t>
  </si>
  <si>
    <t>Lograr el posisionamiento y reconocimiento de la Entidad en función de los diferentes grupos de interés por medio del desarrollo de acciones y estrategias de comunicación.</t>
  </si>
  <si>
    <t>Garantizar la prestación del alumbrado público en el Distrito Capital.</t>
  </si>
  <si>
    <t>Garantizar la prestación de los servicios funerarios en los cementerios de propiedad del distrito capital</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</si>
  <si>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</si>
  <si>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</si>
  <si>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Desarrollar las actividades de vinculación, permanencia y retiro de personal de la Unidad para el cumplimiento de la misión y objetivos institucionales</t>
  </si>
  <si>
    <t>Administrar los recursos financieros asignados al presupuesto de la UAESP.</t>
  </si>
  <si>
    <t>Suministrar y controlar los recursos físicos y servicios de apoyo logístico de la UAESP</t>
  </si>
  <si>
    <t>Administrar y brindar soluciones tecnológicas asegurando la integridad, disponibilidad y confiabilidad de la información.</t>
  </si>
  <si>
    <t>Prestar asesoría jurídica a la UAESP para su adecuado funcionamiento.</t>
  </si>
  <si>
    <t>Establecer lineamientos orientados a la planificación, organización, administración, control y disposición final de la documentación recibida o producida por la Unidad, que garantice el acceso y uso a los usuarios internos y externos.</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</si>
  <si>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</si>
  <si>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 Fecha </t>
  </si>
  <si>
    <t>CONTEXTO ESTRATÉGICO</t>
  </si>
  <si>
    <t>PROCESO</t>
  </si>
  <si>
    <t>IDENTIFICACIÓN DE CAUSAS</t>
  </si>
  <si>
    <t>CONSECUENCIA</t>
  </si>
  <si>
    <t>INTERNO</t>
  </si>
  <si>
    <t>EXTERNO</t>
  </si>
  <si>
    <t>PROCESOS</t>
  </si>
  <si>
    <t>ACTIVOS</t>
  </si>
  <si>
    <t>Causas</t>
  </si>
  <si>
    <t>OBJETIVO DEL PROCESO</t>
  </si>
  <si>
    <t>INFORMACION</t>
  </si>
  <si>
    <t xml:space="preserve">POLÍTICOS </t>
  </si>
  <si>
    <t>PERSONAL</t>
  </si>
  <si>
    <t>APLICACIONES</t>
  </si>
  <si>
    <t>HARDWARE</t>
  </si>
  <si>
    <t>TECNOLÓGICOS</t>
  </si>
  <si>
    <t>RESPONSABLES DEL PROCESO</t>
  </si>
  <si>
    <t>FUERTE</t>
  </si>
  <si>
    <t>Seguimiento Segunda Línea de Defensa</t>
  </si>
  <si>
    <t>Seguimiento al control y soportes</t>
  </si>
  <si>
    <t>Seguimiento al plan de manejo de riesgos y soportes</t>
  </si>
  <si>
    <t>MODERADO</t>
  </si>
  <si>
    <t>DEBIL</t>
  </si>
  <si>
    <t>DIRECTAMENTE</t>
  </si>
  <si>
    <t>NO DISMINUYE</t>
  </si>
  <si>
    <t>INDIRECTAMENTE</t>
  </si>
  <si>
    <t>Compartir</t>
  </si>
  <si>
    <t>Si</t>
  </si>
  <si>
    <t>No</t>
  </si>
  <si>
    <t>Descripción Activos de Información</t>
  </si>
  <si>
    <t>Tipo de Activos / Grupo de Activos</t>
  </si>
  <si>
    <t>Amenaza</t>
  </si>
  <si>
    <t>Vulnerabilidad</t>
  </si>
  <si>
    <t>TIPO DE ACTIVO</t>
  </si>
  <si>
    <t>DESCRIPCIÓN</t>
  </si>
  <si>
    <t>Información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</si>
  <si>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</si>
  <si>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Software</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</si>
  <si>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</si>
  <si>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</si>
  <si>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</si>
  <si>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</si>
  <si>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</si>
  <si>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</si>
  <si>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</si>
  <si>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</si>
  <si>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</si>
  <si>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</si>
  <si>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</si>
  <si>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</si>
  <si>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</si>
  <si>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</si>
  <si>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</si>
  <si>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</si>
  <si>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</si>
  <si>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Inundación </t>
  </si>
  <si>
    <t>EVENTOS NATURALES</t>
  </si>
  <si>
    <t>PERDIDA DE LOS SERVICIOS ESENCIALES</t>
  </si>
  <si>
    <t>FALLAS TÉCNICAS</t>
  </si>
  <si>
    <t>ACCIONES NO AUTORIZADAS</t>
  </si>
  <si>
    <t>COMPROMISO DE LAS FUNCIONES</t>
  </si>
  <si>
    <t>TABLA DE VULNERABILIDADES</t>
  </si>
  <si>
    <t>VULNERABILIDAD</t>
  </si>
  <si>
    <t>SOFTWARE</t>
  </si>
  <si>
    <t>RED</t>
  </si>
  <si>
    <t>LUGAR</t>
  </si>
  <si>
    <t>ORGANIZACIÓN</t>
  </si>
  <si>
    <t>TIPOS DE RIESGOS SEGURIDAD DIGITAL</t>
  </si>
  <si>
    <t>Perdida de disponibilidad</t>
  </si>
  <si>
    <t>Perdida de Confidencialidad</t>
  </si>
  <si>
    <t>Perdidad de Integridad</t>
  </si>
  <si>
    <t>Tipo de Riesgo Digital</t>
  </si>
  <si>
    <t xml:space="preserve">Actividades a ejecutar en caso de materialización del riesgo </t>
  </si>
  <si>
    <t>Alcance del proceso</t>
  </si>
  <si>
    <t xml:space="preserve">RIESGO </t>
  </si>
  <si>
    <t>Evaluación Tercera Línea de Defensa</t>
  </si>
  <si>
    <t>Fecha Evaluación</t>
  </si>
  <si>
    <t xml:space="preserve"> Evaluación al control</t>
  </si>
  <si>
    <t xml:space="preserve"> Evaluación al plan de manejo de riesgos (si aplica)</t>
  </si>
  <si>
    <t>Efectividad del Control</t>
  </si>
  <si>
    <t>Gestión del Conocimiento y la innovación</t>
  </si>
  <si>
    <t xml:space="preserve">Causa Raíz </t>
  </si>
  <si>
    <t>Seguimiento primer trimestre</t>
  </si>
  <si>
    <t>Seguimiento segundo trimestre</t>
  </si>
  <si>
    <t>Seguimiento tercer trimestre</t>
  </si>
  <si>
    <t>Seguimiento cuarto trimestre</t>
  </si>
  <si>
    <t>Seguimiento a los controles primer trimestre</t>
  </si>
  <si>
    <t>Seguimiento a los controles segundo trimestre</t>
  </si>
  <si>
    <t>Seguimiento a los controles tercer trimestre</t>
  </si>
  <si>
    <t>Seguimiento a los controles cuarto trimestre</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</si>
  <si>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</si>
  <si>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</si>
  <si>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</si>
  <si>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</si>
  <si>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</si>
  <si>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</si>
  <si>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</si>
  <si>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ECONOMICOS Y FINANCIEROS</t>
  </si>
  <si>
    <t>SOCIALES Y CULTURALES</t>
  </si>
  <si>
    <t>AMBIENTALES</t>
  </si>
  <si>
    <t>Gestión Disciplinaria Interna</t>
  </si>
  <si>
    <t>Determinar la responsabilidad disciplinaria de los servidores y ex-servidores públicos de la UAESP, de acuerdo con lo dispuesto en la normativa legal vigente, y realizar el seguimiento a las sanciones impuestas</t>
  </si>
  <si>
    <t>Participación Ciudadana</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</si>
  <si>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</si>
  <si>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AMENAZAS</t>
  </si>
  <si>
    <t>GESTIÓN DEL RIESGO DE DESASTRES</t>
  </si>
  <si>
    <t>EVENTOS DE LAVADO DE ACTIVOS Y FINANCIAMIENTO DEL TERRORISMO</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</si>
  <si>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</si>
  <si>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Fiscales</t>
  </si>
  <si>
    <t xml:space="preserve">Responsable </t>
  </si>
  <si>
    <t>CAPACIDAD TECNOLÓGICA</t>
  </si>
  <si>
    <t>TALENTO HUMANO</t>
  </si>
  <si>
    <t>PROCESOS INTERNOS</t>
  </si>
  <si>
    <t>RECURSOS FINANCIEROS</t>
  </si>
  <si>
    <t>ESTRUCTURA ORGANIZACIONAL</t>
  </si>
  <si>
    <t>CULTURA ORGANIZACIONAL</t>
  </si>
  <si>
    <t>POLÍTICAS INTERNAS</t>
  </si>
  <si>
    <t>MARCO NORMATIVO APLICABLE</t>
  </si>
  <si>
    <t>GRUPOS DE VALOR O PARTES INTERESADAS</t>
  </si>
  <si>
    <t>LEGALES Y REGLAMENTARIOS EXTERNOS</t>
  </si>
  <si>
    <t xml:space="preserve">SECTOR </t>
  </si>
  <si>
    <t>DESCRIPCION DE PRODUCCIÓN O SERVICIO</t>
  </si>
  <si>
    <t>HALLAZGOS FISCALES</t>
  </si>
  <si>
    <t>Área de Impacto</t>
  </si>
  <si>
    <t>Impacto en la gestión</t>
  </si>
  <si>
    <t>Legales o de contagio</t>
  </si>
  <si>
    <t xml:space="preserve">Transacción u Operación (aplica para LA/FT/FP) </t>
  </si>
  <si>
    <t>Tecnología</t>
  </si>
  <si>
    <t>Infraestructura (Desastres)</t>
  </si>
  <si>
    <t>Talento Humano (integridad pública)</t>
  </si>
  <si>
    <t>Evento Externo</t>
  </si>
  <si>
    <t>Tipo de Riesgo</t>
  </si>
  <si>
    <t>Riesgo de Gestión</t>
  </si>
  <si>
    <t>Riesgo de Desastre</t>
  </si>
  <si>
    <t>Riesgo Fiscal</t>
  </si>
  <si>
    <t xml:space="preserve">Fuego </t>
  </si>
  <si>
    <t xml:space="preserve">Agua </t>
  </si>
  <si>
    <t xml:space="preserve">Contaminación </t>
  </si>
  <si>
    <t xml:space="preserve">Accidente Importante </t>
  </si>
  <si>
    <t xml:space="preserve">Destrucción del equipo o medios </t>
  </si>
  <si>
    <t xml:space="preserve">Polvo, corrosión, congelamiento </t>
  </si>
  <si>
    <t xml:space="preserve">Fenómenos climáticos </t>
  </si>
  <si>
    <t xml:space="preserve">Fenómenos sísmicos </t>
  </si>
  <si>
    <t xml:space="preserve">Fenómenos volcánicos </t>
  </si>
  <si>
    <t xml:space="preserve">Fenómenos meteorológicos </t>
  </si>
  <si>
    <t xml:space="preserve">Fallas en el sistema de suministro de agua o aire acondicionado </t>
  </si>
  <si>
    <t xml:space="preserve">Perdida de suministro de energía </t>
  </si>
  <si>
    <t xml:space="preserve">Falla en equipo de telecomunicaciones </t>
  </si>
  <si>
    <t xml:space="preserve">PERTURBACIÓN DEBIDA A LA RADIACIÓN </t>
  </si>
  <si>
    <t xml:space="preserve">Radiación electromagnética </t>
  </si>
  <si>
    <t xml:space="preserve">Radiación térmica </t>
  </si>
  <si>
    <t xml:space="preserve">Impulsos electromagnéticos </t>
  </si>
  <si>
    <t xml:space="preserve">Interceptación de señales de interferencia comprometida </t>
  </si>
  <si>
    <t xml:space="preserve">Espionaje remoto </t>
  </si>
  <si>
    <t xml:space="preserve">Escucha encubierta </t>
  </si>
  <si>
    <t xml:space="preserve">Hurto de medios o documentos </t>
  </si>
  <si>
    <t xml:space="preserve">Hurto de equipo </t>
  </si>
  <si>
    <t xml:space="preserve">Recuperación de medios reciclados o desechados </t>
  </si>
  <si>
    <t xml:space="preserve">Divulgación  </t>
  </si>
  <si>
    <t xml:space="preserve">Datos provenientes de fuentes no confiables </t>
  </si>
  <si>
    <t xml:space="preserve">Manipulación con hardware </t>
  </si>
  <si>
    <t xml:space="preserve">Manipulación con software </t>
  </si>
  <si>
    <t xml:space="preserve">Detección de la posición  </t>
  </si>
  <si>
    <t>COMPROMISO DE LA INFORMACIÓN</t>
  </si>
  <si>
    <t xml:space="preserve">Fallas del equipo </t>
  </si>
  <si>
    <t xml:space="preserve">Mal funcionamiento del equipo </t>
  </si>
  <si>
    <t xml:space="preserve">Saturación del sistema de información  </t>
  </si>
  <si>
    <t xml:space="preserve">Mal funcionamiento del software </t>
  </si>
  <si>
    <t xml:space="preserve">Incumplimiento en el mantenimiento del sistema de información. </t>
  </si>
  <si>
    <t xml:space="preserve">Uso no autorizado del equipo </t>
  </si>
  <si>
    <t xml:space="preserve">Copia fraudulenta del software </t>
  </si>
  <si>
    <t xml:space="preserve">Uso de software falso o copiado  </t>
  </si>
  <si>
    <t xml:space="preserve">Corrupción de los datos </t>
  </si>
  <si>
    <t xml:space="preserve">Procesamiento ilegal de datos </t>
  </si>
  <si>
    <t xml:space="preserve">Error en el uso </t>
  </si>
  <si>
    <t xml:space="preserve">Abuso de derechos </t>
  </si>
  <si>
    <t xml:space="preserve">Falsificación de derechos </t>
  </si>
  <si>
    <t xml:space="preserve">Negación de acciones  </t>
  </si>
  <si>
    <t xml:space="preserve">Incumplimiento en la disponibilidad del personal </t>
  </si>
  <si>
    <t xml:space="preserve">Mantenimiento insuficiente </t>
  </si>
  <si>
    <t xml:space="preserve">Ausencia de esquemas de reemplazo periódico </t>
  </si>
  <si>
    <t xml:space="preserve">Sensibilidad a la radiación electromagnética </t>
  </si>
  <si>
    <t xml:space="preserve">Susceptibilidad a las variaciones de temperatura (o al polvo y suciedad) </t>
  </si>
  <si>
    <t xml:space="preserve">Almacenamiento sin protección </t>
  </si>
  <si>
    <t xml:space="preserve">Falta de cuidado en la disposición final </t>
  </si>
  <si>
    <t xml:space="preserve">Copia no controlada </t>
  </si>
  <si>
    <t xml:space="preserve">Ausencia o insuficiencia de pruebas de software </t>
  </si>
  <si>
    <t xml:space="preserve">Ausencia de terminación de sesión </t>
  </si>
  <si>
    <t xml:space="preserve">Ausencia de registros de auditoría </t>
  </si>
  <si>
    <t xml:space="preserve">Asignación errada de los derechos de acceso </t>
  </si>
  <si>
    <t xml:space="preserve">Interfaz de usuario compleja </t>
  </si>
  <si>
    <t xml:space="preserve">Ausencia de documentación </t>
  </si>
  <si>
    <t xml:space="preserve">Fechas incorrectas </t>
  </si>
  <si>
    <t xml:space="preserve">Ausencia de mecanismos de identificación y autenticación de usuarios </t>
  </si>
  <si>
    <t xml:space="preserve">Contraseñas sin protección </t>
  </si>
  <si>
    <t xml:space="preserve">Software nuevo o inmaduro </t>
  </si>
  <si>
    <t xml:space="preserve">Ausencia de pruebas de envío o recepción de mensajes </t>
  </si>
  <si>
    <t xml:space="preserve">Líneas de comunicación sin protección </t>
  </si>
  <si>
    <t xml:space="preserve">Conexión deficiente de cableado </t>
  </si>
  <si>
    <t xml:space="preserve">Tráfico sensible sin protección </t>
  </si>
  <si>
    <t xml:space="preserve">Punto único de falla </t>
  </si>
  <si>
    <t xml:space="preserve">Ausencia del personal </t>
  </si>
  <si>
    <t xml:space="preserve">Entrenamiento insuficiente </t>
  </si>
  <si>
    <t xml:space="preserve">Falta de conciencia en seguridad </t>
  </si>
  <si>
    <t xml:space="preserve">Ausencia de políticas de uso aceptable </t>
  </si>
  <si>
    <t xml:space="preserve">Trabajo no supervisado de personal externo o de limpieza </t>
  </si>
  <si>
    <t xml:space="preserve">Uso inadecuado de los controles de acceso al edificio </t>
  </si>
  <si>
    <t xml:space="preserve">Áreas susceptibles a inundación </t>
  </si>
  <si>
    <t xml:space="preserve">Red eléctrica inestable </t>
  </si>
  <si>
    <t xml:space="preserve">Ausencia de protección en puertas o ventanas </t>
  </si>
  <si>
    <t xml:space="preserve">Ausencia de procedimiento de registro/retiro de usuarios </t>
  </si>
  <si>
    <t xml:space="preserve">Ausencia de proceso para supervisión de derechos de acceso </t>
  </si>
  <si>
    <t xml:space="preserve">Ausencia de control de los activos que se encuentran fuera de las instalaciones </t>
  </si>
  <si>
    <t xml:space="preserve">Ausencia de acuerdos de nivel de servicio (ANS o SLA) </t>
  </si>
  <si>
    <t xml:space="preserve">Ausencia de mecanismos de monitoreo para brechas en la seguridad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</si>
  <si>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</si>
  <si>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Factores de Riesgo</t>
  </si>
  <si>
    <t>Riesgo para la Integridad Pública - soborno</t>
  </si>
  <si>
    <t>Riesgo para la Integridad Pública - fraude</t>
  </si>
  <si>
    <t>Riesgo para la Integridad Pública - inadecuada gestión del conflicto de intereses</t>
  </si>
  <si>
    <t>Riesgo para la Integridad Pública - LA/FT/FP</t>
  </si>
  <si>
    <t>Afectación Económica</t>
  </si>
  <si>
    <t>Afectación menor a 10 SMLMV</t>
  </si>
  <si>
    <t>Mayor a 10 SMLMV y Menor a 50 SMLMV</t>
  </si>
  <si>
    <t>Mayor a 50 SMLMV y Menor a 100 SMLMV</t>
  </si>
  <si>
    <t>Mayor a 100 SMLMV y Menor a 500 SMLMV</t>
  </si>
  <si>
    <t>Mayor a 500 SMLMV</t>
  </si>
  <si>
    <t>Afectación Reputacional</t>
  </si>
  <si>
    <t>El riesgo afecta la imagen de algún área de la entidad.</t>
  </si>
  <si>
    <t>El riesgo afecta la imagen de la entidad a nivel interno, de conocimiento general, de junta directiva y accionistas y/o de proveedores.</t>
  </si>
  <si>
    <t>El riesgo afecta la imagen de la entidad con algunos usuarios de relevancia frente al logro de los objetivos.</t>
  </si>
  <si>
    <t>El riesgo afecta la imagen de la entidad con efecto publicitario sostenido a nivel de sector administrativo, nivel departamental o municipal.</t>
  </si>
  <si>
    <t>El riesgo afecta la imagen de la entidad a nivel nacional, con efecto publicitario sostenido a nivel país</t>
  </si>
  <si>
    <t>Registro electrónico</t>
  </si>
  <si>
    <t>Registro físico manual</t>
  </si>
  <si>
    <t>Procedimientos</t>
  </si>
  <si>
    <t xml:space="preserve">Sistemas de información </t>
  </si>
  <si>
    <t xml:space="preserve"> </t>
  </si>
  <si>
    <t>Otros Esquemas</t>
  </si>
  <si>
    <t xml:space="preserve">Siempre que se ejecuta la actividad </t>
  </si>
  <si>
    <t>Periódicamente (diario, mensual, bimestral, trimestral, semestral).</t>
  </si>
  <si>
    <t xml:space="preserve">Ejecución 
(Fuentes de información internas o externas) </t>
  </si>
  <si>
    <t xml:space="preserve">Interna </t>
  </si>
  <si>
    <t xml:space="preserve">Externa </t>
  </si>
  <si>
    <t xml:space="preserve">Mixta </t>
  </si>
  <si>
    <t>CAMBIO CLIMÁTICO</t>
  </si>
  <si>
    <t>Capacidad operativa para la gestión de la atención de las PQRSD con oportunidad.</t>
  </si>
  <si>
    <t>Canales de atención con autorización de uso de datos previa al registro.</t>
  </si>
  <si>
    <t>Aplicativo de gestión de peticiones "Bogotá te escucha" actualizado y siempre en funcionamiento, al igual que los canales de atención distritales.</t>
  </si>
  <si>
    <t>Informes sobre los criterios de calidad: (Calidad, calidez, Coherencia, Oportunidad y Manejo del Sistema).</t>
  </si>
  <si>
    <t>Normativa actualizada e implementada al proceso de servicio al ciudadano distrital, en aras de mejorar la gestión de PQRSD.</t>
  </si>
  <si>
    <t>Participación de la ciudadania en las rendiciones de cuentas de la entidad en donde se muestra la información del proceso y la gestión de PQRSD.</t>
  </si>
  <si>
    <t>Aplicación de medidas correctivas por las entidades correspondientes, debido a el incumplimiento de tiempos de respuesta de PQRSD.</t>
  </si>
  <si>
    <t>Aplicación de medidas correctivas por las entidades correspondientes, debido al no registro o reasignacióon tardia de las PQRSD.</t>
  </si>
  <si>
    <t>Canales de atención distritales con autorización de uso de datos previa al registro.</t>
  </si>
  <si>
    <t>Aplicación de medidas correctivas por las entidades correspondientes por la publicación datos personales de los usuarios publicamente.</t>
  </si>
  <si>
    <t>El proceso identifica plenamente su alcance y objetivo, conforme a lo anterior se crean los manuales y procedimientos del mismo.</t>
  </si>
  <si>
    <t>Los informes que genera el proceso frente a gestión, satisfacción, canales de atención, defensor ciudadano, política pública del servicio al ciudadano y defensor ciudadano.</t>
  </si>
  <si>
    <t xml:space="preserve">Daño antijuridico para la entidad, enmarcado en detrimento patrimonial por el pago y uso de recursos en contestación de tutelas, al igual que el pago de multas generadas y pagadas por silencios administrativos para servidores públicos y contratistas naturales y jurídicos, afectando así la imagen y gestión institucional.
Investigaciones de los entes de control
</t>
  </si>
  <si>
    <t>Recepcionar y registrar en los aplicativos Orfeo y SDQS, las PQRSD de los grupos de interes allegadas a la entidad por los diferentes canales de atención, llevando a cabo la asignación oportuna de las mismas y realizando los seguimientos aleatorios con el fin de garantizar los criterios de calidad (Oportunidad, Calidad, Calidez y Coherencia) de las respuestas generadas.</t>
  </si>
  <si>
    <t>Posibilidad de causar daño antijurídico a la entidad, funcionarios y colaboradores por omitir el registro de las PQRS y/o reatrasar su gestion provocando efectacion a los téminos que da la ley 1755 de 2014, a la vez de perjudicar los criterios de calidad (oportunidad, claridad, calidez, coherencia y manejo del sistema).</t>
  </si>
  <si>
    <t xml:space="preserve">Verificación mensual de los tiempos de respuesta de las PQRSD próximas a vencer </t>
  </si>
  <si>
    <t>Gestor del proceso</t>
  </si>
  <si>
    <t>Capacitar cuatrimestralmente a las dependencias sobre los lineamientos técnicos y normativos para atender PQRSD</t>
  </si>
  <si>
    <t>Realizar reuniones con los actores directos para validar las causas y motivar la ejecución inmediata de las respuestas.</t>
  </si>
  <si>
    <t>Realizar un acercamiento con el actor o actores directos de la falta, con el fin de identificar y validar las causas que los llevo a materializarla y de esta forma tomar las acciones correctivas, generando las alertas necesarias.</t>
  </si>
  <si>
    <t>Validar mensualmente a través del cliente incognito el cumplimiento de los lineamientos de transparencia y ética pública en la gestión de las PQRSD</t>
  </si>
  <si>
    <t>Realizar las denuncias respectivas con los entes reguladores, la oficina de control interno y control interno disciplinario.</t>
  </si>
  <si>
    <t>Suspender las actividades del servidor involucrado durante las averiguaciones pertinentes</t>
  </si>
  <si>
    <t>Atender las solicitudes registradas por los diferentes canales de comunicación dispuestos por la Entidad a las partes interesadas, mediante la gestión eficiente conforme al marco legal vigente, buscando siempre la satisfacción de las necesidades y requerimientos de las mismas</t>
  </si>
  <si>
    <t>Datos peronales de usuarios o bases de datos.</t>
  </si>
  <si>
    <t>Verificar mensualmente que no se divulguen datos personales en los informes que se publican en la página web</t>
  </si>
  <si>
    <t>Validar mensualmente que se  solicite la autorización del tratamiento de datos personales a los usuarios de la UAESP</t>
  </si>
  <si>
    <t>Sensibilizar semestralmente al personal sobre los lineamientos de la ley 1581 de 2012 y demás normas aplicables a la protección y no distribución de datos personales.</t>
  </si>
  <si>
    <t>Realizar un acercamiento con el actor o actores directos de la falta, con el fin de identificar  y validar las causas que los llevo a materializarla y de esta forma tomar las acciones correctivas, generando las alertas necesarias.</t>
  </si>
  <si>
    <t>Socializaciones continuas referentes al manejo de los canales de interacción para PQRSD y terminos de la  Ley 1755 de 2015 y demas normativa interna y externa, para todos los servidores y colaboradores de la entidad.</t>
  </si>
  <si>
    <t>Presupuesto asignado para la operación del proceso</t>
  </si>
  <si>
    <t>Hardware, Software, Sistema de Gestión Documental,  correos electronicos,  líneas telefónicas, página web funcionando para la correcta recepción y registro de PQRSD.</t>
  </si>
  <si>
    <t>Gestión de PQRSD articulada con todas las dependencias, además de los seguimientos que se realizan de forma periódica para evitar daño antijuridico para la entidad y multas o sanciones</t>
  </si>
  <si>
    <t>Cambio en la administración distrital o en alta gerencia</t>
  </si>
  <si>
    <t>Atención presencial a las partes interesadas o grupos de valor</t>
  </si>
  <si>
    <t xml:space="preserve">Relacionamiento con la veeduría distrital, dirección distrital de calidad del servicio, sector gobierno y habitat para socializaciones, mesas de trabajo, entrega de lineamientos </t>
  </si>
  <si>
    <t>Responsables definidos en los documentos del SIG</t>
  </si>
  <si>
    <t>ORFEO y correo para la administracion de las solicitudes</t>
  </si>
  <si>
    <t>Equipos de computo, escaner, estiquera, telefonos e impresoras para la operación del proceso</t>
  </si>
  <si>
    <t>Personal para el manejo de los aplicativos y canales de gestión internos. (Sistema de gestión documental, Chat virtual, Redes sociales, Telefónico, Correo Electrónico, formulario web y presencial), para recepcionar, registrar y asignar las PQRSD a las diferentes dependencias de la entidad con oportunidad.</t>
  </si>
  <si>
    <t>Acervo documental gestionado por el proceso</t>
  </si>
  <si>
    <t>Pago de sanciones o multas por servidores públicos y contratsitas naturales y juridicos por la omisión del registro de PQRSD, a la vez de violar sus derechos de interponer las mismas, afectando asi la imagen y gestión institucional, además de las investigaciones de los entes de control.</t>
  </si>
  <si>
    <t>Posibilidad de investigaciones disciplinarias, multas y sanciones por la aceptación de dádivas (soborno) en el proceso de gestión de las PQRSD recibidas en la entidad debido a controles no aplicados correctamente y falta de capacitaciones asociadas a los principios de integridad.</t>
  </si>
  <si>
    <t>Pago de sanciones o multas por servidores públicos y contratsitas naturales y juridicos por la manipular la gestión normal de las PQRSD allegadas a la entidad, a favor propio o de un tercero. Afectando asi la imagen y gestión institucional, además de las investigaciones de los entes de control.</t>
  </si>
  <si>
    <t>Ofrecimiento de dádivas para la gestión preferencial de las PQRSD</t>
  </si>
  <si>
    <t>Pago de sanciones o multas por servidores públicos y contratistas naturales y juridicos por la distribuir y/o publicar información  privada de los usuarios.  Afectando asi la imagen y gestión institucional, además de las investigaciones de los entes de control.</t>
  </si>
  <si>
    <t>Personal capacitado en los lineamientos de la Ley 1581 de 2012 y en el código de integridad de la UAESP.</t>
  </si>
  <si>
    <t>Relacionamiento con las dependencias que publican información del proceso en los medios digitales</t>
  </si>
  <si>
    <t>Política de tratamiento de datos personales</t>
  </si>
  <si>
    <t>Posibilidad de investigaciones disciplinarias, multas y sanciones a la entidad, servidores públicos, contratistas naturales y jurídicos por incumplimiento de los términos de respuesta dispuestos por la ley 1755 de 2015, por omisión o desconocimiento de la normativa vigente, manejo de aplicativos o lineamientos documentados en  manuales y procedimientos.</t>
  </si>
  <si>
    <t>Posibilidad de investigaciones disciplinarias, multas y sanciones a la entidad, servidores públicos, contratistas naturales y jurídicos por incumplimiento de los términos de respuesta dispuestos por la ley 1755 de 2015, por omisión o desconocimiento de la normativa vigente, manejo de aplicativos o lineamientos documentados en  manuales y procedimientos</t>
  </si>
  <si>
    <t>Incumplimiento de los términos de respuesta dispuestos por la ley 1755 de 2015</t>
  </si>
  <si>
    <t>Omisión o desconocimiento de la normativa vigente, manejo de aplicativos o lineamientos documentados en  manuales y procedimientos</t>
  </si>
  <si>
    <t>Omisión del registro de las PQRSD o reasignar tardiamente las mismas afectando los criterios de calidad (oportunidad, claridad, calidez, coherencia y manejo del sistema)</t>
  </si>
  <si>
    <t>Desconocimiento de la normativa, manejo de aplicativos o lineamientos documentados en  manuales y procedimientos o negligencia del servidor o contratista.</t>
  </si>
  <si>
    <t>Posibilidad de investigaciones disciplinarias, multas y sanciones a funcionarios y colaboradores de la entidad por omisión del registro de las PQRSD o reasignar tardiamente las mismas afectando los criterios de calidad (oportunidad, claridad, calidez, coherencia y manejo del sistema) por desconocimiento de la normativa, manejo de aplicativos o lineamientos documentados en  manuales y procedimientos o negligencia del servidor o contratista.</t>
  </si>
  <si>
    <t xml:space="preserve">Aceptación de dádivas (soborno) en el proceso de gestión de las PQRSD recibidas en la entidad </t>
  </si>
  <si>
    <t>Controles no aplicados correctamente y falta de capacitaciones asociadas a los principios de integridad.</t>
  </si>
  <si>
    <t>Verificación mensual a la radicación oportuna de SDQS y a la respectiva asignación al área competente</t>
  </si>
  <si>
    <t>Elaborar y solicitar la publicación del informe mensual de PQRSD radicadas que incluya el análisis de tiempos de asignación</t>
  </si>
  <si>
    <t>Verificar cuatrimestralmente la atención y cierre de las solicitudes del cliente incognito para garantizar la trazabilidad del tramite</t>
  </si>
  <si>
    <t>Posibilidad de demandas y sanciones po distribuir bases de datos y publicar información sensible al público en páginas web, redes sociales y demás (datos personales) por debilidades en la aplicación de los controles establecidos</t>
  </si>
  <si>
    <t>Posibilidad de demandas y sanciones por distribuir bases de datos y publicar información sensible al público en páginas web, redes sociales y demás (datos personales) por debilidades en la aplicación de los controles establecidos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</si>
</sst>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
      <sz val="11"/>
      <color rgb="FF000000"/>
      <name val="Arial Narrow"/>
      <family val="2"/>
    </font>
  </fonts>
  <fills count="1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s>
  <borders count="41">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bottom style="thin">
        <color indexed="64"/>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33">
    <xf numFmtId="0" fontId="0" fillId="0" borderId="0" xfId="0"/>
    <xf numFmtId="0" fontId="1" fillId="0" borderId="0" xfId="0" applyFont="1"/>
    <xf numFmtId="0" fontId="1" fillId="0" borderId="0" xfId="0" applyFont="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 fillId="0" borderId="0" xfId="0" applyFont="1" applyAlignment="1">
      <alignment horizontal="center" vertical="center" wrapText="1"/>
    </xf>
    <xf numFmtId="0" fontId="15" fillId="0" borderId="0" xfId="0" applyFont="1" applyAlignment="1">
      <alignment horizontal="justify" vertical="center"/>
    </xf>
    <xf numFmtId="0" fontId="15" fillId="0" borderId="0" xfId="0" applyFont="1" applyAlignment="1">
      <alignment vertical="center"/>
    </xf>
    <xf numFmtId="0" fontId="16" fillId="0" borderId="0" xfId="0" applyFont="1"/>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21"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0" fontId="25" fillId="0" borderId="5" xfId="0"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14" fontId="25" fillId="0" borderId="5" xfId="0" applyNumberFormat="1" applyFont="1" applyBorder="1" applyAlignment="1" applyProtection="1">
      <alignment horizontal="center" vertical="center" wrapText="1"/>
      <protection locked="0"/>
    </xf>
    <xf numFmtId="0" fontId="1" fillId="3" borderId="0" xfId="0" applyFont="1" applyFill="1" applyProtection="1">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0" fillId="0" borderId="0" xfId="0" applyProtection="1">
      <protection locked="0"/>
    </xf>
    <xf numFmtId="0" fontId="1" fillId="3" borderId="0" xfId="0" applyFont="1" applyFill="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2" fillId="3" borderId="0" xfId="0" applyFont="1" applyFill="1" applyProtection="1">
      <protection locked="0"/>
    </xf>
    <xf numFmtId="0" fontId="23" fillId="3" borderId="0" xfId="0" applyFont="1" applyFill="1" applyProtection="1">
      <protection locked="0"/>
    </xf>
    <xf numFmtId="0" fontId="22" fillId="3" borderId="0" xfId="0" applyFont="1" applyFill="1" applyAlignment="1" applyProtection="1">
      <alignment horizontal="left" vertical="center" wrapText="1"/>
      <protection locked="0"/>
    </xf>
    <xf numFmtId="0" fontId="24" fillId="3" borderId="0" xfId="0" applyFont="1" applyFill="1" applyAlignment="1" applyProtection="1">
      <alignment vertical="center" wrapText="1"/>
      <protection locked="0"/>
    </xf>
    <xf numFmtId="0" fontId="22"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0"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0" fillId="3" borderId="0" xfId="0" applyFont="1" applyFill="1" applyProtection="1">
      <protection locked="0"/>
    </xf>
    <xf numFmtId="0" fontId="11" fillId="0" borderId="27" xfId="0" applyFont="1" applyBorder="1" applyAlignment="1" applyProtection="1">
      <alignment vertical="center"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0" applyFont="1" applyBorder="1" applyAlignment="1" applyProtection="1">
      <alignment horizontal="left" vertical="center" wrapText="1"/>
      <protection locked="0"/>
    </xf>
    <xf numFmtId="0" fontId="0" fillId="0" borderId="5" xfId="0" applyBorder="1" applyAlignment="1" applyProtection="1">
      <alignment vertical="center" wrapText="1"/>
      <protection locked="0"/>
    </xf>
    <xf numFmtId="0" fontId="18" fillId="0" borderId="5" xfId="0" applyFont="1" applyBorder="1" applyAlignment="1">
      <alignment horizontal="center" vertical="center" wrapText="1"/>
    </xf>
    <xf numFmtId="0" fontId="9" fillId="3" borderId="0" xfId="0" applyFont="1" applyFill="1"/>
    <xf numFmtId="0" fontId="26"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7" fillId="12" borderId="11" xfId="0" applyFont="1" applyFill="1" applyBorder="1" applyAlignment="1">
      <alignment horizontal="center"/>
    </xf>
    <xf numFmtId="0" fontId="27" fillId="12" borderId="12" xfId="0" applyFont="1" applyFill="1" applyBorder="1" applyAlignment="1">
      <alignment horizontal="center"/>
    </xf>
    <xf numFmtId="0" fontId="28" fillId="0" borderId="21" xfId="0" applyFont="1" applyBorder="1" applyAlignment="1">
      <alignment horizontal="center" vertical="center"/>
    </xf>
    <xf numFmtId="0" fontId="28" fillId="0" borderId="22" xfId="0" applyFont="1" applyBorder="1" applyAlignment="1">
      <alignment vertical="center" wrapText="1"/>
    </xf>
    <xf numFmtId="0" fontId="28" fillId="0" borderId="7" xfId="0" applyFont="1" applyBorder="1" applyAlignment="1">
      <alignment horizontal="center" vertical="center"/>
    </xf>
    <xf numFmtId="0" fontId="28" fillId="0" borderId="8" xfId="0" applyFont="1" applyBorder="1" applyAlignment="1">
      <alignment vertical="center" wrapText="1"/>
    </xf>
    <xf numFmtId="0" fontId="28" fillId="0" borderId="8" xfId="0" applyFont="1" applyBorder="1" applyAlignment="1">
      <alignment vertical="center"/>
    </xf>
    <xf numFmtId="0" fontId="28" fillId="0" borderId="9" xfId="0" applyFont="1" applyBorder="1" applyAlignment="1">
      <alignment horizontal="center" vertical="center"/>
    </xf>
    <xf numFmtId="0" fontId="28" fillId="3" borderId="10" xfId="0" applyFont="1" applyFill="1" applyBorder="1" applyAlignment="1">
      <alignment wrapText="1"/>
    </xf>
    <xf numFmtId="0" fontId="27" fillId="12" borderId="9" xfId="0" applyFont="1" applyFill="1" applyBorder="1" applyAlignment="1">
      <alignment horizontal="center" vertical="center"/>
    </xf>
    <xf numFmtId="0" fontId="27" fillId="12" borderId="31" xfId="0" applyFont="1" applyFill="1" applyBorder="1" applyAlignment="1">
      <alignment horizontal="center" vertical="center"/>
    </xf>
    <xf numFmtId="0" fontId="27" fillId="12" borderId="26" xfId="0" applyFont="1" applyFill="1" applyBorder="1" applyAlignment="1">
      <alignment horizontal="center" vertical="center"/>
    </xf>
    <xf numFmtId="0" fontId="27" fillId="13" borderId="5" xfId="0" applyFont="1" applyFill="1" applyBorder="1"/>
    <xf numFmtId="0" fontId="28" fillId="0" borderId="5" xfId="0" applyFont="1" applyBorder="1"/>
    <xf numFmtId="0" fontId="28" fillId="0" borderId="0" xfId="0" applyFont="1"/>
    <xf numFmtId="0" fontId="29" fillId="0" borderId="36" xfId="0" applyFont="1" applyBorder="1" applyAlignment="1">
      <alignment horizontal="center" vertical="center" wrapText="1"/>
    </xf>
    <xf numFmtId="0" fontId="29" fillId="0" borderId="37"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39"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33"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7" fillId="3" borderId="5" xfId="0" applyFont="1" applyFill="1" applyBorder="1" applyAlignment="1">
      <alignment horizontal="center" vertical="center" wrapText="1"/>
    </xf>
    <xf numFmtId="14" fontId="18"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7" fillId="7" borderId="5" xfId="0" applyFont="1" applyFill="1" applyBorder="1" applyAlignment="1">
      <alignment horizontal="center" vertical="center"/>
    </xf>
    <xf numFmtId="0" fontId="17" fillId="7" borderId="5" xfId="0" applyFont="1" applyFill="1" applyBorder="1" applyAlignment="1">
      <alignment horizontal="center" vertical="center" wrapText="1"/>
    </xf>
    <xf numFmtId="0" fontId="11" fillId="0" borderId="0" xfId="0" applyFont="1" applyAlignment="1">
      <alignment horizontal="center"/>
    </xf>
    <xf numFmtId="0" fontId="11" fillId="0" borderId="5" xfId="0" quotePrefix="1" applyFont="1" applyBorder="1" applyAlignment="1">
      <alignment vertical="center" wrapText="1"/>
    </xf>
    <xf numFmtId="0" fontId="11" fillId="0" borderId="5" xfId="0" applyFont="1" applyBorder="1" applyAlignment="1">
      <alignment vertical="center" wrapText="1"/>
    </xf>
    <xf numFmtId="0" fontId="11" fillId="3" borderId="5" xfId="0" applyFont="1" applyFill="1" applyBorder="1" applyAlignment="1">
      <alignment vertical="center" wrapText="1"/>
    </xf>
    <xf numFmtId="0" fontId="11" fillId="0" borderId="5" xfId="0" quotePrefix="1" applyFont="1" applyBorder="1" applyAlignment="1">
      <alignment horizontal="justify" vertical="center" wrapText="1"/>
    </xf>
    <xf numFmtId="0" fontId="11" fillId="0" borderId="5" xfId="0" applyFont="1" applyBorder="1" applyAlignment="1">
      <alignment horizontal="justify" vertical="center" wrapText="1"/>
    </xf>
    <xf numFmtId="0" fontId="11" fillId="0" borderId="5" xfId="0" applyFont="1" applyBorder="1" applyAlignment="1">
      <alignment horizontal="left" vertical="center" wrapText="1"/>
    </xf>
    <xf numFmtId="0" fontId="11" fillId="3" borderId="5" xfId="0" applyFont="1" applyFill="1" applyBorder="1" applyAlignment="1">
      <alignment horizontal="justify" vertical="center" wrapText="1"/>
    </xf>
    <xf numFmtId="0" fontId="11" fillId="3" borderId="5" xfId="0" applyFont="1" applyFill="1" applyBorder="1" applyAlignment="1">
      <alignment horizontal="left" vertical="center" wrapText="1"/>
    </xf>
    <xf numFmtId="0" fontId="11" fillId="3" borderId="5" xfId="0" applyFont="1" applyFill="1" applyBorder="1"/>
    <xf numFmtId="0" fontId="11" fillId="0" borderId="5" xfId="0" applyFont="1" applyBorder="1" applyAlignment="1">
      <alignment wrapText="1"/>
    </xf>
    <xf numFmtId="0" fontId="11" fillId="3" borderId="5" xfId="0" applyFont="1" applyFill="1" applyBorder="1" applyAlignment="1">
      <alignment wrapText="1"/>
    </xf>
    <xf numFmtId="0" fontId="11" fillId="0" borderId="6" xfId="0" applyFont="1" applyBorder="1" applyAlignment="1" applyProtection="1">
      <alignment horizontal="center" vertical="center" wrapText="1"/>
      <protection locked="0"/>
    </xf>
    <xf numFmtId="0" fontId="11" fillId="0" borderId="6" xfId="0" applyFont="1" applyBorder="1" applyAlignment="1" applyProtection="1">
      <alignment vertical="center" wrapText="1"/>
      <protection locked="0"/>
    </xf>
    <xf numFmtId="0" fontId="11" fillId="0" borderId="30" xfId="0" applyFont="1" applyBorder="1" applyAlignment="1" applyProtection="1">
      <alignment vertical="center" wrapText="1"/>
      <protection locked="0"/>
    </xf>
    <xf numFmtId="0" fontId="11" fillId="0" borderId="6" xfId="0" applyFont="1" applyBorder="1" applyAlignment="1" applyProtection="1">
      <alignment horizontal="justify" vertical="center" wrapText="1"/>
      <protection locked="0"/>
    </xf>
    <xf numFmtId="0" fontId="11" fillId="0" borderId="6" xfId="0" applyFont="1" applyBorder="1" applyAlignment="1" applyProtection="1">
      <alignment horizontal="center" vertical="center"/>
      <protection locked="0"/>
    </xf>
    <xf numFmtId="0" fontId="11" fillId="0" borderId="40" xfId="0" applyFont="1" applyBorder="1" applyAlignment="1" applyProtection="1">
      <alignment vertical="center" wrapText="1"/>
      <protection locked="0"/>
    </xf>
    <xf numFmtId="0" fontId="0" fillId="0" borderId="6" xfId="0" applyBorder="1" applyAlignment="1" applyProtection="1">
      <alignment vertical="center" wrapText="1"/>
      <protection locked="0"/>
    </xf>
    <xf numFmtId="0" fontId="11" fillId="0" borderId="5" xfId="4" applyFont="1" applyBorder="1" applyAlignment="1">
      <alignment horizontal="center" vertical="top" wrapText="1"/>
    </xf>
    <xf numFmtId="0" fontId="11" fillId="3" borderId="5" xfId="4" applyFont="1" applyFill="1" applyBorder="1" applyAlignment="1">
      <alignment horizontal="center" vertical="top" wrapText="1"/>
    </xf>
    <xf numFmtId="0" fontId="11" fillId="3" borderId="5" xfId="4" applyFont="1" applyFill="1" applyBorder="1" applyAlignment="1">
      <alignment horizontal="left" vertical="top" wrapText="1"/>
    </xf>
    <xf numFmtId="0" fontId="11" fillId="0" borderId="5" xfId="0" applyFont="1" applyBorder="1" applyAlignment="1">
      <alignment horizontal="left" vertical="top" wrapText="1"/>
    </xf>
    <xf numFmtId="14" fontId="19" fillId="3" borderId="5" xfId="0" applyNumberFormat="1" applyFont="1" applyFill="1" applyBorder="1" applyAlignment="1">
      <alignment horizontal="center" vertical="center"/>
    </xf>
    <xf numFmtId="0" fontId="17" fillId="5" borderId="5"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1" fillId="0" borderId="5" xfId="4" applyFont="1" applyBorder="1" applyAlignment="1">
      <alignment horizontal="center" vertical="top" wrapText="1"/>
    </xf>
    <xf numFmtId="0" fontId="11" fillId="0" borderId="5" xfId="0" applyFont="1" applyBorder="1" applyAlignment="1">
      <alignment horizontal="center" vertical="top" wrapText="1"/>
    </xf>
    <xf numFmtId="0" fontId="17" fillId="0" borderId="5" xfId="0" applyFont="1" applyBorder="1" applyAlignment="1" applyProtection="1">
      <alignment horizontal="justify" vertical="center" wrapText="1"/>
      <protection locked="0"/>
    </xf>
    <xf numFmtId="0" fontId="11" fillId="3" borderId="5" xfId="4" applyFont="1" applyFill="1" applyBorder="1" applyAlignment="1">
      <alignment horizontal="center" vertical="top" wrapText="1"/>
    </xf>
    <xf numFmtId="0" fontId="11" fillId="3" borderId="5" xfId="4" applyFont="1" applyFill="1" applyBorder="1" applyAlignment="1">
      <alignment horizontal="left" vertical="top" wrapText="1"/>
    </xf>
    <xf numFmtId="0" fontId="11" fillId="0" borderId="5" xfId="0" applyFont="1" applyBorder="1" applyAlignment="1">
      <alignment horizontal="left" vertical="top" wrapText="1"/>
    </xf>
    <xf numFmtId="0" fontId="1" fillId="0" borderId="5" xfId="0" applyFont="1" applyBorder="1" applyAlignment="1" applyProtection="1">
      <alignment horizontal="center" vertical="center" wrapText="1"/>
      <protection locked="0"/>
    </xf>
    <xf numFmtId="0" fontId="4" fillId="4" borderId="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6" borderId="5" xfId="0" applyFont="1" applyFill="1" applyBorder="1" applyAlignment="1">
      <alignment horizontal="center" vertical="center"/>
    </xf>
    <xf numFmtId="0" fontId="14" fillId="8" borderId="5" xfId="0" applyFont="1" applyFill="1" applyBorder="1" applyAlignment="1">
      <alignment horizontal="center" vertical="center" wrapText="1"/>
    </xf>
    <xf numFmtId="0" fontId="4" fillId="9" borderId="5" xfId="0" applyFont="1" applyFill="1" applyBorder="1" applyAlignment="1">
      <alignment horizontal="center" vertical="center"/>
    </xf>
    <xf numFmtId="0" fontId="4" fillId="10" borderId="5" xfId="0" applyFont="1" applyFill="1" applyBorder="1" applyAlignment="1">
      <alignment horizontal="center" vertical="center"/>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1" fillId="0" borderId="5" xfId="0" applyFont="1" applyBorder="1" applyAlignment="1" applyProtection="1">
      <alignment horizontal="center" vertical="center"/>
      <protection locked="0"/>
    </xf>
    <xf numFmtId="0" fontId="2" fillId="0" borderId="5" xfId="0" applyFont="1" applyBorder="1" applyAlignment="1" applyProtection="1">
      <alignment horizontal="center" vertical="center" wrapText="1"/>
      <protection locked="0"/>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14" fillId="8" borderId="5" xfId="0" applyFont="1" applyFill="1" applyBorder="1" applyAlignment="1">
      <alignment horizontal="center" vertical="center"/>
    </xf>
    <xf numFmtId="0" fontId="4" fillId="4" borderId="5" xfId="0" applyFont="1" applyFill="1" applyBorder="1" applyAlignment="1">
      <alignment horizontal="center" vertical="center"/>
    </xf>
    <xf numFmtId="0" fontId="13" fillId="8" borderId="5" xfId="0" applyFont="1" applyFill="1" applyBorder="1" applyAlignment="1">
      <alignment horizontal="center" vertical="center" textRotation="90"/>
    </xf>
    <xf numFmtId="0" fontId="28" fillId="0" borderId="23" xfId="0" applyFont="1" applyBorder="1" applyAlignment="1">
      <alignment horizontal="center" vertical="center"/>
    </xf>
    <xf numFmtId="0" fontId="28" fillId="0" borderId="25" xfId="0" applyFont="1" applyBorder="1" applyAlignment="1">
      <alignment horizontal="center" vertical="center"/>
    </xf>
    <xf numFmtId="0" fontId="28" fillId="0" borderId="24" xfId="0" applyFont="1" applyBorder="1" applyAlignment="1">
      <alignment horizontal="center" vertical="center"/>
    </xf>
    <xf numFmtId="0" fontId="28" fillId="0" borderId="21" xfId="0" applyFont="1" applyBorder="1" applyAlignment="1">
      <alignment horizontal="center" vertical="center" wrapText="1"/>
    </xf>
    <xf numFmtId="0" fontId="28" fillId="0" borderId="25" xfId="0" applyFont="1" applyBorder="1" applyAlignment="1">
      <alignment horizontal="center" vertical="center" wrapText="1"/>
    </xf>
    <xf numFmtId="0" fontId="28" fillId="0" borderId="9" xfId="0" applyFont="1" applyBorder="1" applyAlignment="1">
      <alignment horizontal="center" vertical="center" wrapText="1"/>
    </xf>
    <xf numFmtId="0" fontId="27" fillId="12" borderId="21" xfId="0" applyFont="1" applyFill="1" applyBorder="1" applyAlignment="1">
      <alignment horizontal="center" vertical="center"/>
    </xf>
    <xf numFmtId="0" fontId="27" fillId="12" borderId="22" xfId="0" applyFont="1" applyFill="1" applyBorder="1" applyAlignment="1">
      <alignment horizontal="center" vertical="center"/>
    </xf>
    <xf numFmtId="0" fontId="28" fillId="0" borderId="7" xfId="0" applyFont="1" applyBorder="1" applyAlignment="1">
      <alignment horizontal="center" vertical="center" wrapText="1"/>
    </xf>
    <xf numFmtId="0" fontId="28" fillId="0" borderId="13" xfId="0" applyFont="1" applyBorder="1" applyAlignment="1">
      <alignment horizontal="center" vertical="center"/>
    </xf>
    <xf numFmtId="0" fontId="28" fillId="0" borderId="3" xfId="0" applyFont="1" applyBorder="1" applyAlignment="1">
      <alignment horizontal="center" vertical="center"/>
    </xf>
    <xf numFmtId="0" fontId="28" fillId="0" borderId="34" xfId="0" applyFont="1" applyBorder="1" applyAlignment="1">
      <alignment horizontal="center" vertical="center"/>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13"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4" xfId="0" applyFont="1" applyBorder="1" applyAlignment="1">
      <alignment horizontal="center" vertical="center" wrapText="1"/>
    </xf>
    <xf numFmtId="0" fontId="1" fillId="3" borderId="0" xfId="0" applyFont="1" applyFill="1" applyAlignment="1" applyProtection="1">
      <alignment horizontal="center" vertical="center"/>
    </xf>
    <xf numFmtId="0" fontId="1" fillId="3" borderId="0" xfId="0" applyFont="1" applyFill="1" applyAlignment="1" applyProtection="1">
      <alignment horizontal="center" vertical="center" wrapText="1"/>
    </xf>
    <xf numFmtId="0" fontId="1" fillId="0" borderId="0" xfId="0" applyFont="1" applyAlignment="1" applyProtection="1">
      <alignment horizontal="center" vertical="center" wrapText="1"/>
    </xf>
    <xf numFmtId="0" fontId="1" fillId="3" borderId="0" xfId="0" applyFont="1" applyFill="1" applyProtection="1"/>
    <xf numFmtId="0" fontId="1" fillId="3" borderId="0" xfId="0" applyFont="1" applyFill="1" applyAlignment="1" applyProtection="1">
      <alignment horizontal="left" vertical="center"/>
    </xf>
    <xf numFmtId="0" fontId="1" fillId="3" borderId="0" xfId="0" applyFont="1" applyFill="1" applyAlignment="1" applyProtection="1">
      <alignment horizontal="center"/>
    </xf>
    <xf numFmtId="0" fontId="4" fillId="8" borderId="16" xfId="0" applyFont="1" applyFill="1" applyBorder="1" applyAlignment="1" applyProtection="1">
      <alignment horizontal="center" vertical="center"/>
    </xf>
    <xf numFmtId="0" fontId="4" fillId="8" borderId="17" xfId="0" applyFont="1" applyFill="1" applyBorder="1" applyAlignment="1" applyProtection="1">
      <alignment horizontal="center" vertical="center"/>
    </xf>
    <xf numFmtId="0" fontId="4" fillId="8" borderId="18" xfId="0" applyFont="1" applyFill="1" applyBorder="1" applyAlignment="1" applyProtection="1">
      <alignment horizontal="center" vertical="center"/>
    </xf>
    <xf numFmtId="0" fontId="4" fillId="8" borderId="17" xfId="0" applyFont="1" applyFill="1" applyBorder="1" applyAlignment="1" applyProtection="1">
      <alignment horizontal="center" vertical="center"/>
    </xf>
    <xf numFmtId="0" fontId="4" fillId="9" borderId="5" xfId="0" applyFont="1" applyFill="1" applyBorder="1" applyAlignment="1" applyProtection="1">
      <alignment horizontal="center" vertical="center"/>
    </xf>
    <xf numFmtId="0" fontId="8" fillId="8" borderId="5" xfId="0" applyFont="1" applyFill="1" applyBorder="1" applyAlignment="1" applyProtection="1">
      <alignment horizontal="center" vertical="center" textRotation="90"/>
    </xf>
    <xf numFmtId="0" fontId="4" fillId="8" borderId="5" xfId="0" applyFont="1" applyFill="1" applyBorder="1" applyAlignment="1" applyProtection="1">
      <alignment horizontal="center" vertical="center" wrapText="1"/>
    </xf>
    <xf numFmtId="0" fontId="14" fillId="8" borderId="5" xfId="0" applyFont="1" applyFill="1" applyBorder="1" applyAlignment="1" applyProtection="1">
      <alignment horizontal="center" vertical="center" wrapText="1"/>
    </xf>
    <xf numFmtId="0" fontId="4" fillId="8" borderId="5" xfId="0" applyFont="1" applyFill="1" applyBorder="1" applyAlignment="1" applyProtection="1">
      <alignment horizontal="center" vertical="center"/>
    </xf>
    <xf numFmtId="0" fontId="4" fillId="9" borderId="5" xfId="0" applyFont="1" applyFill="1" applyBorder="1" applyAlignment="1" applyProtection="1">
      <alignment horizontal="center" vertical="center" textRotation="90" wrapText="1"/>
    </xf>
    <xf numFmtId="0" fontId="4" fillId="9" borderId="5" xfId="0" applyFont="1" applyFill="1" applyBorder="1" applyAlignment="1" applyProtection="1">
      <alignment horizontal="center" vertical="center" wrapText="1"/>
    </xf>
    <xf numFmtId="0" fontId="4" fillId="9" borderId="15" xfId="0" applyFont="1" applyFill="1" applyBorder="1" applyAlignment="1" applyProtection="1">
      <alignment horizontal="center" vertical="center" textRotation="90" wrapText="1"/>
    </xf>
    <xf numFmtId="0" fontId="4" fillId="9" borderId="5" xfId="0" applyFont="1" applyFill="1" applyBorder="1" applyAlignment="1" applyProtection="1">
      <alignment horizontal="center" vertical="center" textRotation="90"/>
    </xf>
    <xf numFmtId="0" fontId="4" fillId="9" borderId="5" xfId="0" applyFont="1" applyFill="1" applyBorder="1" applyAlignment="1" applyProtection="1">
      <alignment horizontal="center" vertical="center" textRotation="90" wrapText="1"/>
    </xf>
    <xf numFmtId="0" fontId="4" fillId="9" borderId="6" xfId="0" applyFont="1" applyFill="1" applyBorder="1" applyAlignment="1" applyProtection="1">
      <alignment horizontal="center" vertical="center" textRotation="90" wrapText="1"/>
    </xf>
    <xf numFmtId="0" fontId="1" fillId="0" borderId="5" xfId="0" applyFont="1" applyBorder="1" applyAlignment="1" applyProtection="1">
      <alignment horizontal="center" vertical="center"/>
    </xf>
    <xf numFmtId="0" fontId="1" fillId="0" borderId="5"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2" fillId="0" borderId="5" xfId="0" applyFont="1" applyBorder="1" applyAlignment="1" applyProtection="1">
      <alignment horizontal="center" vertical="center"/>
    </xf>
    <xf numFmtId="9" fontId="1" fillId="0" borderId="5" xfId="0" applyNumberFormat="1" applyFont="1" applyBorder="1" applyAlignment="1" applyProtection="1">
      <alignment horizontal="center" vertical="center" wrapText="1"/>
    </xf>
    <xf numFmtId="0" fontId="1" fillId="0" borderId="5" xfId="0" applyFont="1" applyBorder="1" applyAlignment="1" applyProtection="1">
      <alignment horizontal="center" vertical="center"/>
    </xf>
    <xf numFmtId="0" fontId="6" fillId="0" borderId="5" xfId="0" applyFont="1" applyBorder="1" applyAlignment="1" applyProtection="1">
      <alignment horizontal="justify" vertical="center" wrapText="1"/>
    </xf>
    <xf numFmtId="0" fontId="1" fillId="0" borderId="5" xfId="0" applyFont="1" applyBorder="1" applyAlignment="1" applyProtection="1">
      <alignment horizontal="center" vertical="center" textRotation="90"/>
    </xf>
    <xf numFmtId="0" fontId="1" fillId="0" borderId="15" xfId="0" applyFont="1" applyBorder="1" applyAlignment="1" applyProtection="1">
      <alignment horizontal="center" vertical="center" textRotation="90"/>
    </xf>
    <xf numFmtId="0" fontId="1" fillId="0" borderId="19" xfId="0" applyFont="1" applyBorder="1" applyAlignment="1" applyProtection="1">
      <alignment horizontal="center" vertical="center" wrapText="1"/>
    </xf>
    <xf numFmtId="0" fontId="1" fillId="0" borderId="19" xfId="0" applyFont="1" applyBorder="1" applyAlignment="1" applyProtection="1">
      <alignment horizontal="center" vertical="center" textRotation="90"/>
    </xf>
    <xf numFmtId="0" fontId="1" fillId="0" borderId="5" xfId="0" applyFont="1" applyBorder="1" applyAlignment="1" applyProtection="1">
      <alignment horizontal="justify" vertical="center" wrapText="1"/>
    </xf>
    <xf numFmtId="0" fontId="1" fillId="0" borderId="6" xfId="0" applyFont="1" applyBorder="1" applyAlignment="1" applyProtection="1">
      <alignment horizontal="center" vertical="center" wrapText="1"/>
    </xf>
    <xf numFmtId="0" fontId="1" fillId="0" borderId="6" xfId="0" applyFont="1" applyBorder="1" applyAlignment="1" applyProtection="1">
      <alignment horizontal="center" vertical="center" textRotation="90"/>
    </xf>
    <xf numFmtId="0" fontId="1" fillId="0" borderId="15" xfId="0" applyFont="1" applyBorder="1" applyAlignment="1" applyProtection="1">
      <alignment horizontal="center" vertical="top" wrapText="1"/>
    </xf>
    <xf numFmtId="0" fontId="2" fillId="0" borderId="28" xfId="0" applyFont="1" applyBorder="1" applyAlignment="1" applyProtection="1">
      <alignment horizontal="center" vertical="center" wrapText="1"/>
    </xf>
    <xf numFmtId="9" fontId="2" fillId="0" borderId="28" xfId="0" applyNumberFormat="1" applyFont="1" applyBorder="1" applyAlignment="1" applyProtection="1">
      <alignment horizontal="center" vertical="center" wrapText="1"/>
    </xf>
    <xf numFmtId="0" fontId="6" fillId="0" borderId="5" xfId="0" applyFont="1" applyBorder="1" applyAlignment="1" applyProtection="1">
      <alignment horizontal="justify" vertical="top"/>
    </xf>
    <xf numFmtId="0" fontId="2" fillId="0" borderId="27" xfId="0" applyFont="1" applyBorder="1" applyAlignment="1" applyProtection="1">
      <alignment horizontal="center" vertical="center" textRotation="90"/>
    </xf>
    <xf numFmtId="0" fontId="2" fillId="0" borderId="28" xfId="0" applyFont="1" applyBorder="1" applyAlignment="1" applyProtection="1">
      <alignment horizontal="center" vertical="center" textRotation="90"/>
    </xf>
    <xf numFmtId="0" fontId="1" fillId="0" borderId="19" xfId="0" applyFont="1" applyBorder="1" applyAlignment="1" applyProtection="1">
      <alignment horizontal="center" vertical="top" wrapText="1"/>
    </xf>
    <xf numFmtId="0" fontId="20" fillId="0" borderId="29" xfId="0" applyFont="1" applyBorder="1" applyProtection="1"/>
    <xf numFmtId="0" fontId="20" fillId="0" borderId="30" xfId="0" applyFont="1" applyBorder="1" applyProtection="1"/>
    <xf numFmtId="0" fontId="1" fillId="0" borderId="15" xfId="0" applyFont="1" applyBorder="1" applyAlignment="1" applyProtection="1">
      <alignment horizontal="center" vertical="center" textRotation="90" wrapText="1"/>
    </xf>
    <xf numFmtId="0" fontId="1" fillId="0" borderId="19" xfId="0" applyFont="1" applyBorder="1" applyAlignment="1" applyProtection="1">
      <alignment horizontal="center" vertical="center" textRotation="90" wrapText="1"/>
    </xf>
    <xf numFmtId="0" fontId="1" fillId="0" borderId="6" xfId="0" applyFont="1" applyBorder="1" applyAlignment="1" applyProtection="1">
      <alignment horizontal="center" vertical="center" textRotation="90" wrapText="1"/>
    </xf>
    <xf numFmtId="0" fontId="1" fillId="0" borderId="0" xfId="0" applyFont="1" applyAlignment="1" applyProtection="1">
      <alignment horizontal="center" vertical="center"/>
    </xf>
    <xf numFmtId="0" fontId="1" fillId="0" borderId="0" xfId="0" applyFont="1" applyProtection="1"/>
    <xf numFmtId="0" fontId="1" fillId="0" borderId="0" xfId="0" applyFont="1" applyAlignment="1" applyProtection="1">
      <alignment horizontal="center"/>
    </xf>
    <xf numFmtId="0" fontId="4" fillId="10" borderId="5" xfId="0" applyFont="1" applyFill="1" applyBorder="1" applyAlignment="1" applyProtection="1">
      <alignment horizontal="center" vertical="center" wrapText="1"/>
    </xf>
    <xf numFmtId="0" fontId="1" fillId="0" borderId="5" xfId="0" applyFont="1" applyBorder="1" applyAlignment="1" applyProtection="1">
      <alignment horizontal="center" vertical="center" wrapText="1"/>
    </xf>
    <xf numFmtId="14" fontId="1" fillId="0" borderId="5" xfId="0" applyNumberFormat="1" applyFont="1" applyBorder="1" applyAlignment="1" applyProtection="1">
      <alignment horizontal="center" vertical="center"/>
    </xf>
    <xf numFmtId="0" fontId="25" fillId="0" borderId="5" xfId="0" applyFont="1" applyBorder="1" applyAlignment="1" applyProtection="1">
      <alignment horizontal="center" vertical="center" wrapText="1"/>
    </xf>
    <xf numFmtId="0" fontId="30" fillId="0" borderId="5" xfId="0" applyFont="1" applyBorder="1" applyAlignment="1" applyProtection="1">
      <alignment vertical="center" wrapText="1"/>
    </xf>
    <xf numFmtId="0" fontId="1" fillId="0" borderId="5" xfId="0" applyFont="1" applyBorder="1" applyAlignment="1" applyProtection="1">
      <alignment horizontal="justify" vertical="center"/>
    </xf>
    <xf numFmtId="14" fontId="1" fillId="0" borderId="5" xfId="0" applyNumberFormat="1" applyFont="1" applyBorder="1" applyAlignment="1" applyProtection="1">
      <alignment horizontal="center" vertical="center" wrapText="1"/>
    </xf>
    <xf numFmtId="0" fontId="4" fillId="6" borderId="5" xfId="0" applyFont="1" applyFill="1" applyBorder="1" applyAlignment="1" applyProtection="1">
      <alignment horizontal="center" vertical="center" wrapText="1"/>
    </xf>
    <xf numFmtId="14" fontId="25" fillId="0" borderId="5" xfId="0" applyNumberFormat="1" applyFont="1" applyBorder="1" applyAlignment="1" applyProtection="1">
      <alignment horizontal="center" vertical="center" wrapText="1"/>
    </xf>
    <xf numFmtId="0" fontId="1" fillId="0" borderId="0" xfId="0" applyFont="1" applyAlignment="1" applyProtection="1">
      <alignment wrapText="1"/>
    </xf>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208">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5"/>
  <sheetViews>
    <sheetView topLeftCell="F27" zoomScale="114" zoomScaleNormal="100" zoomScalePageLayoutView="55" workbookViewId="0">
      <selection activeCell="H35" sqref="H35"/>
    </sheetView>
  </sheetViews>
  <sheetFormatPr baseColWidth="10" defaultColWidth="17.44140625" defaultRowHeight="13.2" x14ac:dyDescent="0.25"/>
  <cols>
    <col min="1" max="1" width="17.44140625" style="31"/>
    <col min="2" max="2" width="36.33203125" style="31" customWidth="1"/>
    <col min="3" max="3" width="23" style="31" customWidth="1"/>
    <col min="4" max="4" width="38.6640625" style="31" customWidth="1"/>
    <col min="5" max="5" width="22.44140625" style="31" customWidth="1"/>
    <col min="6" max="6" width="30.44140625" style="31" customWidth="1"/>
    <col min="7" max="7" width="17.44140625" style="31"/>
    <col min="8" max="8" width="41.44140625" style="31" customWidth="1"/>
    <col min="9" max="9" width="17.44140625" style="31"/>
    <col min="10" max="10" width="18.5546875" style="31" customWidth="1"/>
    <col min="11" max="11" width="44.5546875" style="31" customWidth="1"/>
    <col min="12" max="16384" width="17.44140625" style="31"/>
  </cols>
  <sheetData>
    <row r="1" spans="1:11" s="93" customFormat="1" ht="39" customHeight="1" x14ac:dyDescent="0.25">
      <c r="A1" s="91" t="s">
        <v>91</v>
      </c>
      <c r="B1" s="92"/>
      <c r="C1" s="120" t="s">
        <v>92</v>
      </c>
      <c r="D1" s="120"/>
      <c r="E1" s="120"/>
      <c r="F1" s="120"/>
      <c r="G1" s="120"/>
      <c r="H1" s="120"/>
      <c r="I1" s="120"/>
      <c r="J1" s="120"/>
      <c r="K1" s="120"/>
    </row>
    <row r="2" spans="1:11" s="94" customFormat="1" ht="25.5" customHeight="1" x14ac:dyDescent="0.25">
      <c r="A2" s="121" t="s">
        <v>93</v>
      </c>
      <c r="B2" s="121" t="s">
        <v>94</v>
      </c>
      <c r="C2" s="121"/>
      <c r="D2" s="121"/>
      <c r="E2" s="121"/>
      <c r="F2" s="121"/>
      <c r="G2" s="121"/>
      <c r="H2" s="121"/>
      <c r="I2" s="121"/>
      <c r="J2" s="121" t="s">
        <v>166</v>
      </c>
      <c r="K2" s="121" t="s">
        <v>95</v>
      </c>
    </row>
    <row r="3" spans="1:11" s="94" customFormat="1" ht="22.5" customHeight="1" x14ac:dyDescent="0.25">
      <c r="A3" s="121"/>
      <c r="B3" s="122" t="s">
        <v>96</v>
      </c>
      <c r="C3" s="122"/>
      <c r="D3" s="122" t="s">
        <v>97</v>
      </c>
      <c r="E3" s="122"/>
      <c r="F3" s="122" t="s">
        <v>98</v>
      </c>
      <c r="G3" s="122"/>
      <c r="H3" s="122" t="s">
        <v>99</v>
      </c>
      <c r="I3" s="122"/>
      <c r="J3" s="121"/>
      <c r="K3" s="121"/>
    </row>
    <row r="4" spans="1:11" s="97" customFormat="1" ht="27" customHeight="1" x14ac:dyDescent="0.25">
      <c r="A4" s="121"/>
      <c r="B4" s="95" t="s">
        <v>10</v>
      </c>
      <c r="C4" s="96" t="s">
        <v>100</v>
      </c>
      <c r="D4" s="95" t="s">
        <v>10</v>
      </c>
      <c r="E4" s="96" t="s">
        <v>100</v>
      </c>
      <c r="F4" s="95" t="s">
        <v>10</v>
      </c>
      <c r="G4" s="96" t="s">
        <v>100</v>
      </c>
      <c r="H4" s="95" t="s">
        <v>10</v>
      </c>
      <c r="I4" s="96" t="s">
        <v>100</v>
      </c>
      <c r="J4" s="121"/>
      <c r="K4" s="121"/>
    </row>
    <row r="5" spans="1:11" ht="36" customHeight="1" x14ac:dyDescent="0.25">
      <c r="A5" s="27" t="s">
        <v>74</v>
      </c>
      <c r="B5" s="28" t="s">
        <v>203</v>
      </c>
      <c r="C5" s="98" t="s">
        <v>377</v>
      </c>
      <c r="D5" s="28" t="s">
        <v>107</v>
      </c>
      <c r="E5" s="99" t="s">
        <v>340</v>
      </c>
      <c r="F5" s="28" t="s">
        <v>108</v>
      </c>
      <c r="G5" s="99" t="s">
        <v>374</v>
      </c>
      <c r="H5" s="27" t="s">
        <v>102</v>
      </c>
      <c r="I5" s="98" t="s">
        <v>349</v>
      </c>
      <c r="J5" s="123" t="s">
        <v>388</v>
      </c>
      <c r="K5" s="123" t="s">
        <v>350</v>
      </c>
    </row>
    <row r="6" spans="1:11" ht="36" customHeight="1" x14ac:dyDescent="0.25">
      <c r="A6" s="27" t="s">
        <v>74</v>
      </c>
      <c r="B6" s="28" t="s">
        <v>205</v>
      </c>
      <c r="C6" s="98" t="s">
        <v>368</v>
      </c>
      <c r="D6" s="28" t="s">
        <v>212</v>
      </c>
      <c r="E6" s="99" t="s">
        <v>341</v>
      </c>
      <c r="F6" s="28"/>
      <c r="G6" s="98"/>
      <c r="H6" s="27" t="s">
        <v>105</v>
      </c>
      <c r="I6" s="98" t="s">
        <v>375</v>
      </c>
      <c r="J6" s="123"/>
      <c r="K6" s="123"/>
    </row>
    <row r="7" spans="1:11" ht="36" customHeight="1" x14ac:dyDescent="0.25">
      <c r="A7" s="27" t="s">
        <v>74</v>
      </c>
      <c r="B7" s="28" t="s">
        <v>204</v>
      </c>
      <c r="C7" s="99" t="s">
        <v>367</v>
      </c>
      <c r="D7" s="28" t="s">
        <v>211</v>
      </c>
      <c r="E7" s="99" t="s">
        <v>342</v>
      </c>
      <c r="F7" s="28"/>
      <c r="H7" s="27" t="s">
        <v>106</v>
      </c>
      <c r="I7" s="98" t="s">
        <v>376</v>
      </c>
      <c r="J7" s="123"/>
      <c r="K7" s="123"/>
    </row>
    <row r="8" spans="1:11" ht="36" customHeight="1" x14ac:dyDescent="0.25">
      <c r="A8" s="27" t="s">
        <v>74</v>
      </c>
      <c r="B8" s="28" t="s">
        <v>202</v>
      </c>
      <c r="C8" s="99" t="s">
        <v>369</v>
      </c>
      <c r="D8" s="28" t="s">
        <v>210</v>
      </c>
      <c r="E8" s="102" t="s">
        <v>343</v>
      </c>
      <c r="F8" s="28"/>
      <c r="G8" s="99"/>
      <c r="H8" s="27"/>
      <c r="I8" s="99"/>
      <c r="J8" s="123"/>
      <c r="K8" s="123"/>
    </row>
    <row r="9" spans="1:11" ht="36" customHeight="1" x14ac:dyDescent="0.25">
      <c r="A9" s="27" t="s">
        <v>74</v>
      </c>
      <c r="B9" s="28" t="s">
        <v>204</v>
      </c>
      <c r="C9" s="99" t="s">
        <v>338</v>
      </c>
      <c r="D9" s="28" t="s">
        <v>212</v>
      </c>
      <c r="E9" s="103" t="s">
        <v>373</v>
      </c>
      <c r="F9" s="28"/>
      <c r="G9" s="99"/>
      <c r="H9" s="27"/>
      <c r="I9" s="99"/>
      <c r="J9" s="123"/>
      <c r="K9" s="123"/>
    </row>
    <row r="10" spans="1:11" ht="36" customHeight="1" x14ac:dyDescent="0.25">
      <c r="A10" s="27" t="s">
        <v>74</v>
      </c>
      <c r="B10" s="28" t="s">
        <v>208</v>
      </c>
      <c r="C10" s="98" t="s">
        <v>348</v>
      </c>
      <c r="D10" s="28" t="s">
        <v>210</v>
      </c>
      <c r="E10" s="102" t="s">
        <v>344</v>
      </c>
      <c r="F10" s="28"/>
      <c r="G10" s="99"/>
      <c r="H10" s="27"/>
      <c r="I10" s="107"/>
      <c r="J10" s="123"/>
      <c r="K10" s="123"/>
    </row>
    <row r="11" spans="1:11" ht="36" customHeight="1" x14ac:dyDescent="0.25">
      <c r="A11" s="27" t="s">
        <v>74</v>
      </c>
      <c r="B11" s="28" t="s">
        <v>204</v>
      </c>
      <c r="C11" s="99" t="s">
        <v>370</v>
      </c>
      <c r="D11" s="28" t="s">
        <v>210</v>
      </c>
      <c r="E11" s="102" t="s">
        <v>372</v>
      </c>
      <c r="F11" s="28"/>
      <c r="G11" s="99"/>
      <c r="H11" s="27"/>
      <c r="I11" s="107"/>
      <c r="J11" s="123"/>
      <c r="K11" s="123"/>
    </row>
    <row r="12" spans="1:11" ht="36" customHeight="1" x14ac:dyDescent="0.25">
      <c r="A12" s="27" t="s">
        <v>74</v>
      </c>
      <c r="B12" s="28"/>
      <c r="C12" s="99"/>
      <c r="D12" s="28" t="s">
        <v>103</v>
      </c>
      <c r="E12" s="102" t="s">
        <v>371</v>
      </c>
      <c r="F12" s="28"/>
      <c r="G12" s="99"/>
      <c r="H12" s="27"/>
      <c r="I12" s="107"/>
      <c r="J12" s="123"/>
      <c r="K12" s="123"/>
    </row>
    <row r="13" spans="1:11" ht="36" customHeight="1" x14ac:dyDescent="0.25">
      <c r="A13" s="27"/>
      <c r="B13" s="28"/>
      <c r="C13" s="99"/>
      <c r="D13" s="28"/>
      <c r="E13" s="102"/>
      <c r="F13" s="28"/>
      <c r="G13" s="99"/>
      <c r="H13" s="27"/>
      <c r="I13" s="107"/>
      <c r="J13" s="116"/>
      <c r="K13" s="116"/>
    </row>
    <row r="14" spans="1:11" ht="36" customHeight="1" x14ac:dyDescent="0.25">
      <c r="A14" s="27" t="s">
        <v>74</v>
      </c>
      <c r="B14" s="28" t="s">
        <v>203</v>
      </c>
      <c r="C14" s="98" t="s">
        <v>377</v>
      </c>
      <c r="D14" s="28" t="s">
        <v>107</v>
      </c>
      <c r="E14" s="100" t="s">
        <v>340</v>
      </c>
      <c r="F14" s="28" t="s">
        <v>108</v>
      </c>
      <c r="G14" s="99" t="s">
        <v>374</v>
      </c>
      <c r="H14" s="27" t="s">
        <v>102</v>
      </c>
      <c r="I14" s="98" t="s">
        <v>378</v>
      </c>
      <c r="J14" s="126" t="s">
        <v>393</v>
      </c>
      <c r="K14" s="127" t="s">
        <v>379</v>
      </c>
    </row>
    <row r="15" spans="1:11" ht="36" customHeight="1" x14ac:dyDescent="0.25">
      <c r="A15" s="27" t="s">
        <v>74</v>
      </c>
      <c r="B15" s="28" t="s">
        <v>205</v>
      </c>
      <c r="C15" s="98" t="s">
        <v>368</v>
      </c>
      <c r="D15" s="28" t="s">
        <v>212</v>
      </c>
      <c r="E15" s="99" t="s">
        <v>341</v>
      </c>
      <c r="F15" s="28"/>
      <c r="G15" s="98"/>
      <c r="H15" s="27" t="s">
        <v>105</v>
      </c>
      <c r="I15" s="98" t="s">
        <v>375</v>
      </c>
      <c r="J15" s="126"/>
      <c r="K15" s="127"/>
    </row>
    <row r="16" spans="1:11" ht="36" customHeight="1" x14ac:dyDescent="0.25">
      <c r="A16" s="27" t="s">
        <v>74</v>
      </c>
      <c r="B16" s="28" t="s">
        <v>204</v>
      </c>
      <c r="C16" s="99" t="s">
        <v>367</v>
      </c>
      <c r="D16" s="28" t="s">
        <v>211</v>
      </c>
      <c r="E16" s="99" t="s">
        <v>342</v>
      </c>
      <c r="F16" s="28"/>
      <c r="H16" s="27" t="s">
        <v>106</v>
      </c>
      <c r="I16" s="98" t="s">
        <v>376</v>
      </c>
      <c r="J16" s="126"/>
      <c r="K16" s="127"/>
    </row>
    <row r="17" spans="1:11" ht="36" customHeight="1" x14ac:dyDescent="0.25">
      <c r="A17" s="27" t="s">
        <v>74</v>
      </c>
      <c r="B17" s="28" t="s">
        <v>202</v>
      </c>
      <c r="C17" s="99" t="s">
        <v>369</v>
      </c>
      <c r="D17" s="28" t="s">
        <v>212</v>
      </c>
      <c r="E17" s="103" t="s">
        <v>373</v>
      </c>
      <c r="F17" s="28"/>
      <c r="G17" s="99"/>
      <c r="H17" s="27"/>
      <c r="I17" s="100"/>
      <c r="J17" s="126"/>
      <c r="K17" s="127"/>
    </row>
    <row r="18" spans="1:11" ht="36" customHeight="1" x14ac:dyDescent="0.25">
      <c r="A18" s="27" t="s">
        <v>74</v>
      </c>
      <c r="B18" s="28" t="s">
        <v>204</v>
      </c>
      <c r="C18" s="99" t="s">
        <v>338</v>
      </c>
      <c r="D18" s="28" t="s">
        <v>210</v>
      </c>
      <c r="E18" s="104" t="s">
        <v>345</v>
      </c>
      <c r="F18" s="28"/>
      <c r="G18" s="99"/>
      <c r="H18" s="55"/>
      <c r="I18" s="108"/>
      <c r="J18" s="126"/>
      <c r="K18" s="127"/>
    </row>
    <row r="19" spans="1:11" ht="36" customHeight="1" x14ac:dyDescent="0.25">
      <c r="A19" s="27" t="s">
        <v>74</v>
      </c>
      <c r="B19" s="28" t="s">
        <v>208</v>
      </c>
      <c r="C19" s="98" t="s">
        <v>348</v>
      </c>
      <c r="D19" s="28"/>
      <c r="F19" s="28"/>
      <c r="G19" s="100"/>
      <c r="H19" s="27"/>
      <c r="I19" s="100"/>
      <c r="J19" s="126"/>
      <c r="K19" s="127"/>
    </row>
    <row r="20" spans="1:11" ht="36" customHeight="1" x14ac:dyDescent="0.25">
      <c r="A20" s="27"/>
      <c r="B20" s="28"/>
      <c r="C20" s="99"/>
      <c r="D20" s="28"/>
      <c r="E20" s="104"/>
      <c r="F20" s="28"/>
      <c r="G20" s="100"/>
      <c r="H20" s="27"/>
      <c r="I20" s="100"/>
      <c r="J20" s="117"/>
      <c r="K20" s="118"/>
    </row>
    <row r="21" spans="1:11" ht="36" customHeight="1" x14ac:dyDescent="0.25">
      <c r="A21" s="27" t="s">
        <v>74</v>
      </c>
      <c r="B21" s="28" t="s">
        <v>203</v>
      </c>
      <c r="C21" s="98" t="s">
        <v>377</v>
      </c>
      <c r="D21" s="28" t="s">
        <v>107</v>
      </c>
      <c r="E21" s="99" t="s">
        <v>340</v>
      </c>
      <c r="F21" s="28" t="s">
        <v>108</v>
      </c>
      <c r="G21" s="99" t="s">
        <v>374</v>
      </c>
      <c r="H21" s="27" t="s">
        <v>102</v>
      </c>
      <c r="I21" s="98" t="s">
        <v>378</v>
      </c>
      <c r="J21" s="123" t="s">
        <v>380</v>
      </c>
      <c r="K21" s="128" t="s">
        <v>381</v>
      </c>
    </row>
    <row r="22" spans="1:11" ht="36" customHeight="1" x14ac:dyDescent="0.25">
      <c r="A22" s="27" t="s">
        <v>74</v>
      </c>
      <c r="B22" s="28" t="s">
        <v>205</v>
      </c>
      <c r="C22" s="98" t="s">
        <v>368</v>
      </c>
      <c r="D22" s="28" t="s">
        <v>212</v>
      </c>
      <c r="E22" s="99" t="s">
        <v>341</v>
      </c>
      <c r="F22" s="28"/>
      <c r="G22" s="98"/>
      <c r="H22" s="27" t="s">
        <v>105</v>
      </c>
      <c r="I22" s="98" t="s">
        <v>375</v>
      </c>
      <c r="J22" s="123"/>
      <c r="K22" s="128"/>
    </row>
    <row r="23" spans="1:11" ht="36" customHeight="1" x14ac:dyDescent="0.25">
      <c r="A23" s="27" t="s">
        <v>74</v>
      </c>
      <c r="B23" s="28" t="s">
        <v>204</v>
      </c>
      <c r="C23" s="99" t="s">
        <v>367</v>
      </c>
      <c r="D23" s="28" t="s">
        <v>211</v>
      </c>
      <c r="E23" s="99" t="s">
        <v>342</v>
      </c>
      <c r="F23" s="28"/>
      <c r="G23" s="99"/>
      <c r="H23" s="27" t="s">
        <v>106</v>
      </c>
      <c r="I23" s="98" t="s">
        <v>376</v>
      </c>
      <c r="J23" s="123"/>
      <c r="K23" s="128"/>
    </row>
    <row r="24" spans="1:11" ht="36" customHeight="1" x14ac:dyDescent="0.25">
      <c r="A24" s="27" t="s">
        <v>74</v>
      </c>
      <c r="B24" s="28" t="s">
        <v>202</v>
      </c>
      <c r="C24" s="99" t="s">
        <v>369</v>
      </c>
      <c r="D24" s="28" t="s">
        <v>210</v>
      </c>
      <c r="E24" s="102" t="s">
        <v>343</v>
      </c>
      <c r="F24" s="28"/>
      <c r="G24" s="99"/>
      <c r="H24" s="55"/>
      <c r="I24" s="100"/>
      <c r="J24" s="123"/>
      <c r="K24" s="128"/>
    </row>
    <row r="25" spans="1:11" ht="36" customHeight="1" x14ac:dyDescent="0.25">
      <c r="A25" s="27" t="s">
        <v>74</v>
      </c>
      <c r="B25" s="28" t="s">
        <v>204</v>
      </c>
      <c r="C25" s="99" t="s">
        <v>338</v>
      </c>
      <c r="D25" s="28" t="s">
        <v>212</v>
      </c>
      <c r="E25" s="103" t="s">
        <v>373</v>
      </c>
      <c r="F25" s="28"/>
      <c r="G25" s="99"/>
      <c r="H25" s="55"/>
      <c r="I25" s="100"/>
      <c r="J25" s="123"/>
      <c r="K25" s="128"/>
    </row>
    <row r="26" spans="1:11" ht="36" customHeight="1" x14ac:dyDescent="0.25">
      <c r="A26" s="27" t="s">
        <v>74</v>
      </c>
      <c r="B26" s="28" t="s">
        <v>208</v>
      </c>
      <c r="C26" s="98" t="s">
        <v>348</v>
      </c>
      <c r="D26" s="28" t="s">
        <v>210</v>
      </c>
      <c r="E26" s="102" t="s">
        <v>344</v>
      </c>
      <c r="F26" s="28"/>
      <c r="G26" s="99"/>
      <c r="H26" s="55"/>
      <c r="I26" s="100"/>
      <c r="J26" s="123"/>
      <c r="K26" s="128"/>
    </row>
    <row r="27" spans="1:11" ht="36" customHeight="1" x14ac:dyDescent="0.25">
      <c r="A27" s="27" t="s">
        <v>74</v>
      </c>
      <c r="B27" s="28"/>
      <c r="C27" s="99"/>
      <c r="D27" s="28" t="s">
        <v>210</v>
      </c>
      <c r="E27" s="102" t="s">
        <v>372</v>
      </c>
      <c r="F27" s="28"/>
      <c r="G27" s="99"/>
      <c r="H27" s="55"/>
      <c r="I27" s="100"/>
      <c r="J27" s="123"/>
      <c r="K27" s="128"/>
    </row>
    <row r="28" spans="1:11" ht="36" customHeight="1" x14ac:dyDescent="0.25">
      <c r="A28" s="27" t="s">
        <v>74</v>
      </c>
      <c r="B28" s="28"/>
      <c r="C28" s="99"/>
      <c r="D28" s="28" t="s">
        <v>103</v>
      </c>
      <c r="E28" s="102" t="s">
        <v>371</v>
      </c>
      <c r="F28" s="28"/>
      <c r="G28" s="99"/>
      <c r="H28" s="55"/>
      <c r="I28" s="108"/>
      <c r="J28" s="123"/>
      <c r="K28" s="128"/>
    </row>
    <row r="29" spans="1:11" ht="36" customHeight="1" x14ac:dyDescent="0.25">
      <c r="A29" s="27" t="s">
        <v>74</v>
      </c>
      <c r="B29" s="28"/>
      <c r="C29" s="98"/>
      <c r="D29" s="28" t="s">
        <v>190</v>
      </c>
      <c r="E29" s="104" t="s">
        <v>382</v>
      </c>
      <c r="F29" s="28"/>
      <c r="G29" s="100"/>
      <c r="H29" s="55"/>
      <c r="I29" s="100"/>
      <c r="J29" s="123"/>
      <c r="K29" s="128"/>
    </row>
    <row r="30" spans="1:11" ht="36" customHeight="1" x14ac:dyDescent="0.25">
      <c r="A30" s="27"/>
      <c r="B30" s="28"/>
      <c r="C30" s="100"/>
      <c r="D30" s="28"/>
      <c r="E30" s="104"/>
      <c r="F30" s="28"/>
      <c r="G30" s="100"/>
      <c r="H30" s="55"/>
      <c r="I30" s="100"/>
      <c r="J30" s="116"/>
      <c r="K30" s="119"/>
    </row>
    <row r="31" spans="1:11" ht="36" customHeight="1" x14ac:dyDescent="0.25">
      <c r="A31" s="27" t="s">
        <v>74</v>
      </c>
      <c r="B31" s="28" t="s">
        <v>203</v>
      </c>
      <c r="C31" s="101" t="s">
        <v>384</v>
      </c>
      <c r="D31" s="28" t="s">
        <v>107</v>
      </c>
      <c r="E31" s="101" t="s">
        <v>346</v>
      </c>
      <c r="F31" s="28" t="s">
        <v>108</v>
      </c>
      <c r="G31" s="99" t="s">
        <v>374</v>
      </c>
      <c r="H31" s="27" t="s">
        <v>102</v>
      </c>
      <c r="I31" s="98" t="s">
        <v>378</v>
      </c>
      <c r="J31" s="123" t="s">
        <v>399</v>
      </c>
      <c r="K31" s="124" t="s">
        <v>383</v>
      </c>
    </row>
    <row r="32" spans="1:11" ht="36" customHeight="1" x14ac:dyDescent="0.25">
      <c r="A32" s="27" t="s">
        <v>74</v>
      </c>
      <c r="B32" s="28" t="s">
        <v>202</v>
      </c>
      <c r="C32" s="101" t="s">
        <v>339</v>
      </c>
      <c r="D32" s="28" t="s">
        <v>211</v>
      </c>
      <c r="E32" s="100" t="s">
        <v>342</v>
      </c>
      <c r="F32" s="28"/>
      <c r="G32" s="106"/>
      <c r="H32" s="27" t="s">
        <v>105</v>
      </c>
      <c r="I32" s="98" t="s">
        <v>375</v>
      </c>
      <c r="J32" s="123"/>
      <c r="K32" s="124"/>
    </row>
    <row r="33" spans="1:11" ht="36" customHeight="1" x14ac:dyDescent="0.25">
      <c r="A33" s="27" t="s">
        <v>74</v>
      </c>
      <c r="B33" s="28" t="s">
        <v>208</v>
      </c>
      <c r="C33" s="98" t="s">
        <v>348</v>
      </c>
      <c r="D33" s="28" t="s">
        <v>210</v>
      </c>
      <c r="E33" s="104" t="s">
        <v>343</v>
      </c>
      <c r="F33" s="28"/>
      <c r="G33" s="106"/>
      <c r="H33" s="27" t="s">
        <v>106</v>
      </c>
      <c r="I33" s="98" t="s">
        <v>376</v>
      </c>
      <c r="J33" s="123"/>
      <c r="K33" s="124"/>
    </row>
    <row r="34" spans="1:11" ht="36" customHeight="1" x14ac:dyDescent="0.25">
      <c r="A34" s="27" t="s">
        <v>74</v>
      </c>
      <c r="B34" s="28" t="s">
        <v>204</v>
      </c>
      <c r="C34" s="98" t="s">
        <v>385</v>
      </c>
      <c r="D34" s="28" t="s">
        <v>212</v>
      </c>
      <c r="E34" s="103" t="s">
        <v>373</v>
      </c>
      <c r="F34" s="28"/>
      <c r="G34" s="106"/>
      <c r="H34" s="55"/>
      <c r="I34" s="107"/>
      <c r="J34" s="123"/>
      <c r="K34" s="124"/>
    </row>
    <row r="35" spans="1:11" ht="36" customHeight="1" x14ac:dyDescent="0.25">
      <c r="A35" s="27" t="s">
        <v>74</v>
      </c>
      <c r="B35" s="28" t="s">
        <v>208</v>
      </c>
      <c r="C35" s="101" t="s">
        <v>386</v>
      </c>
      <c r="D35" s="28" t="s">
        <v>210</v>
      </c>
      <c r="E35" s="105" t="s">
        <v>347</v>
      </c>
      <c r="F35" s="28"/>
      <c r="G35" s="107"/>
      <c r="H35" s="48"/>
      <c r="I35" s="107"/>
      <c r="J35" s="123"/>
      <c r="K35" s="124"/>
    </row>
    <row r="36" spans="1:11" ht="36" customHeight="1" x14ac:dyDescent="0.25">
      <c r="A36" s="109"/>
      <c r="B36" s="110"/>
      <c r="C36" s="110"/>
      <c r="D36" s="111"/>
      <c r="E36" s="112"/>
      <c r="F36" s="110"/>
      <c r="G36" s="110"/>
      <c r="H36" s="113"/>
      <c r="I36" s="114"/>
      <c r="J36" s="115"/>
      <c r="K36" s="115"/>
    </row>
    <row r="37" spans="1:11" ht="36" customHeight="1" x14ac:dyDescent="0.25">
      <c r="A37" s="27"/>
      <c r="B37" s="28"/>
      <c r="C37" s="28"/>
      <c r="D37" s="44"/>
      <c r="E37" s="30"/>
      <c r="F37" s="28"/>
      <c r="G37" s="28"/>
      <c r="H37" s="48"/>
      <c r="I37" s="51"/>
      <c r="J37" s="56"/>
      <c r="K37" s="56"/>
    </row>
    <row r="38" spans="1:11" ht="36" customHeight="1" x14ac:dyDescent="0.25">
      <c r="A38" s="27"/>
      <c r="B38" s="28"/>
      <c r="C38" s="29"/>
      <c r="D38" s="49"/>
      <c r="E38" s="30"/>
      <c r="F38" s="28"/>
      <c r="G38" s="50"/>
      <c r="H38" s="48"/>
      <c r="I38" s="53"/>
      <c r="J38" s="56"/>
      <c r="K38" s="56"/>
    </row>
    <row r="39" spans="1:11" ht="36" customHeight="1" x14ac:dyDescent="0.25">
      <c r="A39" s="27"/>
      <c r="B39" s="28"/>
      <c r="C39" s="28"/>
      <c r="D39" s="49"/>
      <c r="E39" s="30"/>
      <c r="F39" s="28"/>
      <c r="G39" s="28"/>
      <c r="H39" s="48"/>
      <c r="I39" s="54"/>
      <c r="J39" s="28"/>
      <c r="K39" s="28"/>
    </row>
    <row r="40" spans="1:11" ht="36" customHeight="1" x14ac:dyDescent="0.25">
      <c r="A40" s="27"/>
      <c r="B40" s="28"/>
      <c r="C40" s="28"/>
      <c r="D40" s="49"/>
      <c r="E40" s="30"/>
      <c r="F40" s="28"/>
      <c r="G40" s="28"/>
      <c r="H40" s="48"/>
      <c r="I40" s="53"/>
      <c r="J40" s="56"/>
      <c r="K40" s="56"/>
    </row>
    <row r="41" spans="1:11" ht="36" customHeight="1" x14ac:dyDescent="0.25">
      <c r="A41" s="27"/>
      <c r="B41" s="44"/>
      <c r="C41" s="33"/>
      <c r="D41" s="28"/>
      <c r="E41" s="30"/>
      <c r="F41" s="28"/>
      <c r="G41" s="32"/>
      <c r="H41" s="32"/>
      <c r="I41" s="52"/>
      <c r="J41" s="34"/>
      <c r="K41" s="30"/>
    </row>
    <row r="42" spans="1:11" ht="36" customHeight="1" x14ac:dyDescent="0.25">
      <c r="A42" s="27"/>
      <c r="B42" s="44"/>
      <c r="C42" s="33"/>
      <c r="D42" s="28"/>
      <c r="E42" s="30"/>
      <c r="F42" s="28"/>
      <c r="G42" s="32"/>
      <c r="H42" s="32"/>
      <c r="I42" s="52"/>
      <c r="J42" s="34"/>
      <c r="K42" s="30"/>
    </row>
    <row r="43" spans="1:11" ht="36" customHeight="1" x14ac:dyDescent="0.25">
      <c r="A43" s="27"/>
      <c r="B43" s="44"/>
      <c r="C43" s="33"/>
      <c r="D43" s="28"/>
      <c r="E43" s="30"/>
      <c r="F43" s="28"/>
      <c r="G43" s="32"/>
      <c r="H43" s="32"/>
      <c r="I43" s="52"/>
      <c r="J43" s="34"/>
      <c r="K43" s="30"/>
    </row>
    <row r="44" spans="1:11" ht="36" customHeight="1" x14ac:dyDescent="0.25">
      <c r="A44" s="27"/>
      <c r="B44" s="44"/>
      <c r="C44" s="33"/>
      <c r="D44" s="28"/>
      <c r="E44" s="30"/>
      <c r="F44" s="28"/>
      <c r="G44" s="32"/>
      <c r="H44" s="32"/>
      <c r="I44" s="52"/>
      <c r="J44" s="34"/>
      <c r="K44" s="30"/>
    </row>
    <row r="45" spans="1:11" ht="36" customHeight="1" x14ac:dyDescent="0.25">
      <c r="A45" s="27"/>
      <c r="B45" s="44"/>
      <c r="C45" s="33"/>
      <c r="D45" s="28"/>
      <c r="E45" s="30"/>
      <c r="F45" s="28"/>
      <c r="G45" s="32"/>
      <c r="H45" s="32"/>
      <c r="I45" s="52"/>
      <c r="J45" s="34"/>
      <c r="K45" s="30"/>
    </row>
    <row r="46" spans="1:11" ht="36" customHeight="1" x14ac:dyDescent="0.25">
      <c r="A46" s="27"/>
      <c r="B46" s="44"/>
      <c r="C46" s="33"/>
      <c r="D46" s="28"/>
      <c r="E46" s="30"/>
      <c r="F46" s="28"/>
      <c r="G46" s="32"/>
      <c r="H46" s="32"/>
      <c r="I46" s="52"/>
      <c r="J46" s="34"/>
      <c r="K46" s="30"/>
    </row>
    <row r="47" spans="1:11" ht="36" customHeight="1" x14ac:dyDescent="0.25">
      <c r="A47" s="27"/>
      <c r="B47" s="44"/>
      <c r="C47" s="33"/>
      <c r="D47" s="28"/>
      <c r="E47" s="30"/>
      <c r="F47" s="28"/>
      <c r="G47" s="32"/>
      <c r="H47" s="32"/>
      <c r="I47" s="52"/>
      <c r="J47" s="34"/>
      <c r="K47" s="30"/>
    </row>
    <row r="48" spans="1:11" ht="36" customHeight="1" x14ac:dyDescent="0.25">
      <c r="A48" s="27"/>
      <c r="B48" s="44"/>
      <c r="C48" s="33"/>
      <c r="D48" s="28"/>
      <c r="E48" s="30"/>
      <c r="F48" s="28"/>
      <c r="G48" s="32"/>
      <c r="H48" s="32"/>
      <c r="I48" s="52"/>
      <c r="J48" s="34"/>
      <c r="K48" s="30"/>
    </row>
    <row r="49" spans="1:11" ht="36" customHeight="1" x14ac:dyDescent="0.25">
      <c r="A49" s="27"/>
      <c r="B49" s="44"/>
      <c r="C49" s="33"/>
      <c r="D49" s="28"/>
      <c r="E49" s="30"/>
      <c r="F49" s="28"/>
      <c r="G49" s="32"/>
      <c r="H49" s="32"/>
      <c r="I49" s="52"/>
      <c r="J49" s="34"/>
      <c r="K49" s="30"/>
    </row>
    <row r="50" spans="1:11" ht="36" customHeight="1" x14ac:dyDescent="0.25">
      <c r="A50" s="27"/>
      <c r="B50" s="44"/>
      <c r="C50" s="33"/>
      <c r="D50" s="28"/>
      <c r="E50" s="30"/>
      <c r="F50" s="28"/>
      <c r="G50" s="32"/>
      <c r="H50" s="32"/>
      <c r="I50" s="52"/>
      <c r="J50" s="34"/>
      <c r="K50" s="30"/>
    </row>
    <row r="51" spans="1:11" ht="36" customHeight="1" x14ac:dyDescent="0.25">
      <c r="A51" s="27"/>
      <c r="B51" s="60"/>
      <c r="C51" s="61"/>
      <c r="D51" s="62"/>
      <c r="E51" s="63"/>
      <c r="F51" s="62"/>
      <c r="G51" s="64"/>
      <c r="H51" s="64"/>
      <c r="I51" s="65"/>
      <c r="J51" s="66"/>
      <c r="K51" s="63"/>
    </row>
    <row r="52" spans="1:11" ht="42.9" customHeight="1" x14ac:dyDescent="0.25">
      <c r="A52" s="57" t="s">
        <v>101</v>
      </c>
      <c r="B52" s="125"/>
      <c r="C52" s="125"/>
      <c r="D52" s="125"/>
      <c r="E52" s="125"/>
      <c r="F52" s="125"/>
      <c r="G52" s="125"/>
      <c r="H52" s="125"/>
      <c r="I52" s="125"/>
      <c r="J52" s="125"/>
      <c r="K52" s="125"/>
    </row>
    <row r="55" spans="1:11" hidden="1" x14ac:dyDescent="0.25"/>
    <row r="56" spans="1:11" hidden="1" x14ac:dyDescent="0.25">
      <c r="A56" s="31" t="s">
        <v>189</v>
      </c>
      <c r="B56" s="31" t="s">
        <v>205</v>
      </c>
      <c r="C56" s="31" t="s">
        <v>108</v>
      </c>
      <c r="D56" s="31" t="s">
        <v>102</v>
      </c>
    </row>
    <row r="57" spans="1:11" hidden="1" x14ac:dyDescent="0.25">
      <c r="A57" s="31" t="s">
        <v>103</v>
      </c>
      <c r="B57" s="31" t="s">
        <v>203</v>
      </c>
      <c r="C57" s="31" t="s">
        <v>197</v>
      </c>
      <c r="D57" s="31" t="s">
        <v>105</v>
      </c>
    </row>
    <row r="58" spans="1:11" hidden="1" x14ac:dyDescent="0.25">
      <c r="A58" s="31" t="s">
        <v>190</v>
      </c>
      <c r="B58" s="31" t="s">
        <v>204</v>
      </c>
      <c r="C58" s="31" t="s">
        <v>213</v>
      </c>
      <c r="D58" s="31" t="s">
        <v>106</v>
      </c>
    </row>
    <row r="59" spans="1:11" hidden="1" x14ac:dyDescent="0.25">
      <c r="A59" s="31" t="s">
        <v>107</v>
      </c>
      <c r="B59" s="31" t="s">
        <v>202</v>
      </c>
      <c r="C59" s="31" t="s">
        <v>198</v>
      </c>
    </row>
    <row r="60" spans="1:11" hidden="1" x14ac:dyDescent="0.25">
      <c r="A60" s="31" t="s">
        <v>196</v>
      </c>
      <c r="B60" s="31" t="s">
        <v>206</v>
      </c>
      <c r="C60" s="31" t="s">
        <v>214</v>
      </c>
    </row>
    <row r="61" spans="1:11" hidden="1" x14ac:dyDescent="0.25">
      <c r="A61" s="31" t="s">
        <v>191</v>
      </c>
      <c r="B61" s="31" t="s">
        <v>207</v>
      </c>
    </row>
    <row r="62" spans="1:11" hidden="1" x14ac:dyDescent="0.25">
      <c r="A62" s="31" t="s">
        <v>337</v>
      </c>
      <c r="B62" s="31" t="s">
        <v>209</v>
      </c>
    </row>
    <row r="63" spans="1:11" hidden="1" x14ac:dyDescent="0.25">
      <c r="A63" s="31" t="s">
        <v>210</v>
      </c>
      <c r="B63" s="31" t="s">
        <v>208</v>
      </c>
    </row>
    <row r="64" spans="1:11" s="35" customFormat="1" hidden="1" x14ac:dyDescent="0.25">
      <c r="A64" s="31" t="s">
        <v>212</v>
      </c>
    </row>
    <row r="65" spans="1:3" s="35" customFormat="1" hidden="1" x14ac:dyDescent="0.25">
      <c r="A65" s="31" t="s">
        <v>211</v>
      </c>
    </row>
    <row r="66" spans="1:3" s="35" customFormat="1" ht="13.8" hidden="1" x14ac:dyDescent="0.25">
      <c r="A66" s="36"/>
      <c r="B66" s="36"/>
      <c r="C66" s="36"/>
    </row>
    <row r="67" spans="1:3" s="35" customFormat="1" ht="13.8" hidden="1" x14ac:dyDescent="0.25">
      <c r="A67" s="37"/>
      <c r="B67" s="38"/>
      <c r="C67" s="39"/>
    </row>
    <row r="68" spans="1:3" s="35" customFormat="1" ht="13.8" hidden="1" x14ac:dyDescent="0.25">
      <c r="A68" s="37"/>
      <c r="B68" s="38"/>
      <c r="C68" s="39"/>
    </row>
    <row r="69" spans="1:3" s="35" customFormat="1" ht="13.8" hidden="1" x14ac:dyDescent="0.25">
      <c r="A69" s="37"/>
      <c r="B69" s="38"/>
      <c r="C69" s="39"/>
    </row>
    <row r="70" spans="1:3" s="35" customFormat="1" ht="13.8" hidden="1" x14ac:dyDescent="0.25">
      <c r="A70" s="37"/>
      <c r="B70" s="38"/>
      <c r="C70" s="39"/>
    </row>
    <row r="71" spans="1:3" s="35" customFormat="1" ht="15" x14ac:dyDescent="0.25">
      <c r="A71" s="37"/>
      <c r="B71" s="59"/>
      <c r="C71" s="39"/>
    </row>
    <row r="72" spans="1:3" ht="15" x14ac:dyDescent="0.25">
      <c r="A72" s="40"/>
      <c r="B72" s="59"/>
      <c r="C72" s="42"/>
    </row>
    <row r="73" spans="1:3" ht="13.8" x14ac:dyDescent="0.25">
      <c r="A73" s="40"/>
      <c r="B73" s="41"/>
      <c r="C73" s="42"/>
    </row>
    <row r="74" spans="1:3" ht="13.8" x14ac:dyDescent="0.25">
      <c r="A74" s="40"/>
      <c r="B74" s="41"/>
      <c r="C74" s="42"/>
    </row>
    <row r="75" spans="1:3" ht="13.8" x14ac:dyDescent="0.25">
      <c r="A75" s="40"/>
      <c r="B75" s="41"/>
      <c r="C75" s="42"/>
    </row>
    <row r="76" spans="1:3" ht="13.8" x14ac:dyDescent="0.25">
      <c r="A76" s="40"/>
      <c r="B76" s="41"/>
      <c r="C76" s="42"/>
    </row>
    <row r="77" spans="1:3" ht="13.8" x14ac:dyDescent="0.25">
      <c r="A77" s="40"/>
      <c r="B77" s="41"/>
      <c r="C77" s="42"/>
    </row>
    <row r="78" spans="1:3" ht="13.8" x14ac:dyDescent="0.25">
      <c r="A78" s="40"/>
      <c r="B78" s="41"/>
    </row>
    <row r="79" spans="1:3" ht="13.8" x14ac:dyDescent="0.25">
      <c r="A79" s="40"/>
      <c r="B79" s="41"/>
    </row>
    <row r="80" spans="1:3" ht="13.8" x14ac:dyDescent="0.25">
      <c r="A80" s="40"/>
      <c r="B80" s="41"/>
    </row>
    <row r="152" s="43" customFormat="1" ht="25.5" customHeight="1" x14ac:dyDescent="0.25"/>
    <row r="153" s="43" customFormat="1" ht="24" customHeight="1" x14ac:dyDescent="0.25"/>
    <row r="154" s="43" customFormat="1" ht="22.5" customHeight="1" x14ac:dyDescent="0.25"/>
    <row r="155" ht="31.5" customHeight="1" x14ac:dyDescent="0.25"/>
  </sheetData>
  <sheetProtection formatCells="0" formatColumns="0" formatRows="0"/>
  <mergeCells count="18">
    <mergeCell ref="J31:J35"/>
    <mergeCell ref="K31:K35"/>
    <mergeCell ref="B52:K52"/>
    <mergeCell ref="J2:J4"/>
    <mergeCell ref="K2:K4"/>
    <mergeCell ref="J5:J12"/>
    <mergeCell ref="K5:K12"/>
    <mergeCell ref="J14:J19"/>
    <mergeCell ref="K14:K19"/>
    <mergeCell ref="J21:J29"/>
    <mergeCell ref="K21:K29"/>
    <mergeCell ref="C1:K1"/>
    <mergeCell ref="A2:A4"/>
    <mergeCell ref="B2:I2"/>
    <mergeCell ref="B3:C3"/>
    <mergeCell ref="D3:E3"/>
    <mergeCell ref="F3:G3"/>
    <mergeCell ref="H3:I3"/>
  </mergeCells>
  <dataValidations count="7">
    <dataValidation type="list" allowBlank="1" showInputMessage="1" showErrorMessage="1" sqref="H41:H51 H5:H34" xr:uid="{2D34C4E7-9D48-4FFB-841A-82D68755C1EA}">
      <formula1>$D$56:$D$58</formula1>
    </dataValidation>
    <dataValidation type="list" allowBlank="1" showInputMessage="1" showErrorMessage="1" sqref="D38:D40" xr:uid="{E5C15AFC-84AC-42EC-8349-6327A5CC8C9B}">
      <formula1>$A$34:$A$39</formula1>
    </dataValidation>
    <dataValidation type="list" allowBlank="1" showInputMessage="1" showErrorMessage="1" sqref="B36:B40" xr:uid="{4BBA365E-6120-4E04-82C4-47E74E913375}">
      <formula1>$B$34:$B$39</formula1>
    </dataValidation>
    <dataValidation type="list" allowBlank="1" showInputMessage="1" showErrorMessage="1" sqref="H35:H40" xr:uid="{CEEE81E0-7C6A-443F-83E7-CEBC4062B5E0}">
      <formula1>$D$34:$D$36</formula1>
    </dataValidation>
    <dataValidation type="list" allowBlank="1" showInputMessage="1" showErrorMessage="1" sqref="B41:B51 B5:B35" xr:uid="{698B2120-12C5-4352-A2BA-F3891FCBE2FC}">
      <formula1>$B$56:$B$63</formula1>
    </dataValidation>
    <dataValidation type="list" allowBlank="1" showInputMessage="1" showErrorMessage="1" sqref="F5:F51" xr:uid="{E0B96163-525D-4780-87EF-FE36C3326462}">
      <formula1>$C$56:$C$63</formula1>
    </dataValidation>
    <dataValidation type="list" allowBlank="1" showInputMessage="1" showErrorMessage="1" sqref="D41:D51 D5:D37" xr:uid="{D7CA491D-CAED-43B4-A5C1-E9B4484E33CA}">
      <formula1>$A$56:$A$65</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B52:K52</xm:sqref>
        </x14:dataValidation>
        <x14:dataValidation type="list" allowBlank="1" showInputMessage="1" showErrorMessage="1" xr:uid="{6A79F4B0-8222-4F70-8F59-6F3F46BC1838}">
          <x14:formula1>
            <xm:f>Hoja1!$A$30:$A$45</xm:f>
          </x14:formula1>
          <xm:sqref>A5:A51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64"/>
  <sheetViews>
    <sheetView tabSelected="1" view="pageBreakPreview" topLeftCell="C1" zoomScaleNormal="100" zoomScaleSheetLayoutView="100" zoomScalePageLayoutView="55" workbookViewId="0">
      <selection activeCell="S5" sqref="S5"/>
    </sheetView>
  </sheetViews>
  <sheetFormatPr baseColWidth="10" defaultColWidth="11.44140625" defaultRowHeight="16.5" customHeight="1" x14ac:dyDescent="0.25"/>
  <cols>
    <col min="1" max="1" width="4" style="220" bestFit="1" customWidth="1"/>
    <col min="2" max="4" width="18.6640625" style="174" customWidth="1"/>
    <col min="5" max="5" width="32.44140625" style="221" customWidth="1"/>
    <col min="6" max="6" width="18.44140625" style="220" customWidth="1"/>
    <col min="7" max="7" width="16.44140625" style="220" customWidth="1"/>
    <col min="8" max="8" width="16.109375" style="220" customWidth="1"/>
    <col min="9" max="10" width="19" style="222" customWidth="1"/>
    <col min="11" max="11" width="24.44140625" style="221" hidden="1" customWidth="1"/>
    <col min="12" max="12" width="16.5546875" style="221" hidden="1" customWidth="1"/>
    <col min="13" max="13" width="6.33203125" style="221" hidden="1" customWidth="1"/>
    <col min="14" max="14" width="27" style="221" hidden="1" customWidth="1"/>
    <col min="15" max="15" width="17.5546875" style="221" hidden="1" customWidth="1"/>
    <col min="16" max="16" width="6.33203125" style="221" hidden="1" customWidth="1"/>
    <col min="17" max="17" width="20.44140625" style="221" hidden="1" customWidth="1"/>
    <col min="18" max="18" width="5.88671875" style="221" customWidth="1"/>
    <col min="19" max="19" width="31" style="221" customWidth="1"/>
    <col min="20" max="21" width="15.109375" style="221" hidden="1" customWidth="1"/>
    <col min="22" max="22" width="6.88671875" style="221" hidden="1" customWidth="1"/>
    <col min="23" max="23" width="5" style="221" hidden="1" customWidth="1"/>
    <col min="24" max="24" width="5.5546875" style="221" hidden="1" customWidth="1"/>
    <col min="25" max="25" width="7.109375" style="221" hidden="1" customWidth="1"/>
    <col min="26" max="26" width="6.6640625" style="221" hidden="1" customWidth="1"/>
    <col min="27" max="27" width="7.5546875" style="221" hidden="1" customWidth="1"/>
    <col min="28" max="28" width="10.33203125" style="221" hidden="1" customWidth="1"/>
    <col min="29" max="29" width="15.33203125" style="221" hidden="1" customWidth="1"/>
    <col min="30" max="30" width="12" style="221" hidden="1" customWidth="1"/>
    <col min="31" max="31" width="9.109375" style="221" hidden="1" customWidth="1"/>
    <col min="32" max="32" width="9.33203125" style="221" hidden="1" customWidth="1"/>
    <col min="33" max="33" width="8.44140625" style="221" hidden="1" customWidth="1"/>
    <col min="34" max="34" width="7.33203125" style="221" hidden="1" customWidth="1"/>
    <col min="35" max="36" width="23" style="22" customWidth="1"/>
    <col min="37" max="37" width="16.88671875" style="22" customWidth="1"/>
    <col min="38" max="38" width="19.5546875" style="22" customWidth="1"/>
    <col min="39" max="40" width="23" style="22" hidden="1" customWidth="1"/>
    <col min="41" max="41" width="16.88671875" style="22" hidden="1" customWidth="1"/>
    <col min="42" max="42" width="19.5546875" style="22" hidden="1" customWidth="1"/>
    <col min="43" max="44" width="23" style="22" hidden="1" customWidth="1"/>
    <col min="45" max="45" width="16.88671875" style="22" hidden="1" customWidth="1"/>
    <col min="46" max="46" width="19.5546875" style="22" hidden="1" customWidth="1"/>
    <col min="47" max="48" width="23" style="22" hidden="1" customWidth="1"/>
    <col min="49" max="49" width="16.88671875" style="22" hidden="1" customWidth="1"/>
    <col min="50" max="50" width="19.5546875" style="22" hidden="1" customWidth="1"/>
    <col min="51" max="51" width="23" style="221" customWidth="1"/>
    <col min="52" max="52" width="18.88671875" style="221" customWidth="1"/>
    <col min="53" max="53" width="22.109375" style="221" customWidth="1"/>
    <col min="54" max="54" width="20.5546875" style="22" customWidth="1"/>
    <col min="55" max="55" width="18.5546875" style="22" customWidth="1"/>
    <col min="56" max="56" width="20.5546875" style="22" hidden="1" customWidth="1"/>
    <col min="57" max="57" width="18.5546875" style="22" hidden="1" customWidth="1"/>
    <col min="58" max="58" width="20.5546875" style="22" hidden="1" customWidth="1"/>
    <col min="59" max="59" width="18.5546875" style="22" hidden="1" customWidth="1"/>
    <col min="60" max="60" width="20.5546875" style="22" hidden="1" customWidth="1"/>
    <col min="61" max="61" width="18.5546875" style="22" hidden="1" customWidth="1"/>
    <col min="62" max="62" width="21" style="22" customWidth="1"/>
    <col min="63" max="63" width="20.5546875" style="232" customWidth="1"/>
    <col min="64" max="65" width="23" style="22" customWidth="1"/>
    <col min="66" max="66" width="18.5546875" style="22" customWidth="1"/>
    <col min="67" max="67" width="20.5546875" style="22" customWidth="1"/>
    <col min="68" max="68" width="23" style="22" customWidth="1"/>
    <col min="69" max="69" width="18.5546875" style="22" customWidth="1"/>
    <col min="70" max="70" width="20.5546875" style="22" customWidth="1"/>
    <col min="71" max="71" width="23" style="22" customWidth="1"/>
    <col min="72" max="72" width="18.88671875" style="22" customWidth="1"/>
    <col min="73" max="73" width="18.5546875" style="22" customWidth="1"/>
    <col min="74" max="16384" width="11.44140625" style="22"/>
  </cols>
  <sheetData>
    <row r="1" spans="1:99" ht="16.5" customHeight="1" x14ac:dyDescent="0.25">
      <c r="A1" s="172"/>
      <c r="B1" s="173"/>
      <c r="C1" s="173"/>
      <c r="E1" s="175"/>
      <c r="F1" s="176"/>
      <c r="G1" s="172"/>
      <c r="H1" s="172"/>
      <c r="I1" s="177"/>
      <c r="J1" s="177"/>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6"/>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row>
    <row r="2" spans="1:99" s="1" customFormat="1" ht="16.5" customHeight="1" x14ac:dyDescent="0.25">
      <c r="A2" s="178" t="s">
        <v>44</v>
      </c>
      <c r="B2" s="179"/>
      <c r="C2" s="179"/>
      <c r="D2" s="179"/>
      <c r="E2" s="179"/>
      <c r="F2" s="179"/>
      <c r="G2" s="179"/>
      <c r="H2" s="179"/>
      <c r="I2" s="180"/>
      <c r="J2" s="181"/>
      <c r="K2" s="178" t="s">
        <v>45</v>
      </c>
      <c r="L2" s="179"/>
      <c r="M2" s="179"/>
      <c r="N2" s="179"/>
      <c r="O2" s="179"/>
      <c r="P2" s="179"/>
      <c r="Q2" s="180"/>
      <c r="R2" s="182" t="s">
        <v>46</v>
      </c>
      <c r="S2" s="182"/>
      <c r="T2" s="182"/>
      <c r="U2" s="182"/>
      <c r="V2" s="182"/>
      <c r="W2" s="182"/>
      <c r="X2" s="182"/>
      <c r="Y2" s="182"/>
      <c r="Z2" s="182"/>
      <c r="AA2" s="182"/>
      <c r="AB2" s="182"/>
      <c r="AC2" s="182" t="s">
        <v>47</v>
      </c>
      <c r="AD2" s="182"/>
      <c r="AE2" s="182"/>
      <c r="AF2" s="182"/>
      <c r="AG2" s="182"/>
      <c r="AH2" s="182"/>
      <c r="AI2" s="136" t="s">
        <v>178</v>
      </c>
      <c r="AJ2" s="136"/>
      <c r="AK2" s="136"/>
      <c r="AL2" s="136"/>
      <c r="AM2" s="136" t="s">
        <v>179</v>
      </c>
      <c r="AN2" s="136"/>
      <c r="AO2" s="136"/>
      <c r="AP2" s="136"/>
      <c r="AQ2" s="136" t="s">
        <v>180</v>
      </c>
      <c r="AR2" s="136"/>
      <c r="AS2" s="136"/>
      <c r="AT2" s="136"/>
      <c r="AU2" s="136" t="s">
        <v>181</v>
      </c>
      <c r="AV2" s="136"/>
      <c r="AW2" s="136"/>
      <c r="AX2" s="136"/>
      <c r="AY2" s="137" t="s">
        <v>55</v>
      </c>
      <c r="AZ2" s="137"/>
      <c r="BA2" s="137"/>
      <c r="BB2" s="137"/>
      <c r="BC2" s="137"/>
      <c r="BD2" s="137"/>
      <c r="BE2" s="137"/>
      <c r="BF2" s="137"/>
      <c r="BG2" s="137"/>
      <c r="BH2" s="137"/>
      <c r="BI2" s="137"/>
      <c r="BJ2" s="137"/>
      <c r="BK2" s="134" t="s">
        <v>61</v>
      </c>
      <c r="BL2" s="134"/>
      <c r="BM2" s="134"/>
      <c r="BN2" s="134"/>
      <c r="BO2" s="150" t="s">
        <v>110</v>
      </c>
      <c r="BP2" s="150"/>
      <c r="BQ2" s="150"/>
      <c r="BR2" s="145" t="s">
        <v>167</v>
      </c>
      <c r="BS2" s="146"/>
      <c r="BT2" s="146"/>
      <c r="BU2" s="147"/>
      <c r="BV2" s="3"/>
      <c r="BW2" s="3"/>
      <c r="BX2" s="3"/>
      <c r="BY2" s="3"/>
      <c r="BZ2" s="3"/>
      <c r="CA2" s="3"/>
      <c r="CB2" s="3"/>
      <c r="CC2" s="3"/>
      <c r="CD2" s="3"/>
      <c r="CE2" s="3"/>
      <c r="CF2" s="3"/>
      <c r="CG2" s="3"/>
      <c r="CH2" s="3"/>
      <c r="CI2" s="3"/>
      <c r="CJ2" s="3"/>
      <c r="CK2" s="3"/>
      <c r="CL2" s="3"/>
      <c r="CM2" s="3"/>
      <c r="CN2" s="3"/>
      <c r="CO2" s="3"/>
      <c r="CP2" s="3"/>
      <c r="CQ2" s="3"/>
      <c r="CR2" s="3"/>
      <c r="CS2" s="3"/>
      <c r="CT2" s="3"/>
      <c r="CU2" s="3"/>
    </row>
    <row r="3" spans="1:99" s="1" customFormat="1" ht="16.5" customHeight="1" x14ac:dyDescent="0.25">
      <c r="A3" s="183" t="s">
        <v>0</v>
      </c>
      <c r="B3" s="184" t="s">
        <v>49</v>
      </c>
      <c r="C3" s="184" t="s">
        <v>50</v>
      </c>
      <c r="D3" s="185" t="s">
        <v>165</v>
      </c>
      <c r="E3" s="185" t="s">
        <v>1</v>
      </c>
      <c r="F3" s="186" t="s">
        <v>215</v>
      </c>
      <c r="G3" s="184" t="s">
        <v>3</v>
      </c>
      <c r="H3" s="184" t="s">
        <v>173</v>
      </c>
      <c r="I3" s="184" t="s">
        <v>308</v>
      </c>
      <c r="J3" s="184" t="s">
        <v>223</v>
      </c>
      <c r="K3" s="184" t="s">
        <v>41</v>
      </c>
      <c r="L3" s="184" t="s">
        <v>23</v>
      </c>
      <c r="M3" s="185" t="s">
        <v>4</v>
      </c>
      <c r="N3" s="184" t="s">
        <v>36</v>
      </c>
      <c r="O3" s="184" t="s">
        <v>30</v>
      </c>
      <c r="P3" s="186" t="s">
        <v>4</v>
      </c>
      <c r="Q3" s="184" t="s">
        <v>33</v>
      </c>
      <c r="R3" s="187" t="s">
        <v>8</v>
      </c>
      <c r="S3" s="188" t="s">
        <v>48</v>
      </c>
      <c r="T3" s="188" t="s">
        <v>24</v>
      </c>
      <c r="U3" s="188" t="s">
        <v>9</v>
      </c>
      <c r="V3" s="188" t="s">
        <v>5</v>
      </c>
      <c r="W3" s="188"/>
      <c r="X3" s="188"/>
      <c r="Y3" s="188"/>
      <c r="Z3" s="188"/>
      <c r="AA3" s="188"/>
      <c r="AB3" s="188"/>
      <c r="AC3" s="187" t="s">
        <v>4</v>
      </c>
      <c r="AD3" s="187" t="s">
        <v>31</v>
      </c>
      <c r="AE3" s="189" t="s">
        <v>4</v>
      </c>
      <c r="AF3" s="189" t="s">
        <v>32</v>
      </c>
      <c r="AG3" s="187" t="s">
        <v>34</v>
      </c>
      <c r="AH3" s="187" t="s">
        <v>19</v>
      </c>
      <c r="AI3" s="133" t="s">
        <v>56</v>
      </c>
      <c r="AJ3" s="133" t="s">
        <v>25</v>
      </c>
      <c r="AK3" s="133" t="s">
        <v>17</v>
      </c>
      <c r="AL3" s="133" t="s">
        <v>54</v>
      </c>
      <c r="AM3" s="133" t="s">
        <v>56</v>
      </c>
      <c r="AN3" s="133" t="s">
        <v>25</v>
      </c>
      <c r="AO3" s="133" t="s">
        <v>17</v>
      </c>
      <c r="AP3" s="133" t="s">
        <v>54</v>
      </c>
      <c r="AQ3" s="133" t="s">
        <v>56</v>
      </c>
      <c r="AR3" s="133" t="s">
        <v>25</v>
      </c>
      <c r="AS3" s="133" t="s">
        <v>17</v>
      </c>
      <c r="AT3" s="133" t="s">
        <v>54</v>
      </c>
      <c r="AU3" s="133" t="s">
        <v>56</v>
      </c>
      <c r="AV3" s="133" t="s">
        <v>25</v>
      </c>
      <c r="AW3" s="133" t="s">
        <v>17</v>
      </c>
      <c r="AX3" s="133" t="s">
        <v>54</v>
      </c>
      <c r="AY3" s="223" t="s">
        <v>57</v>
      </c>
      <c r="AZ3" s="223" t="s">
        <v>24</v>
      </c>
      <c r="BA3" s="223" t="s">
        <v>58</v>
      </c>
      <c r="BB3" s="132" t="s">
        <v>26</v>
      </c>
      <c r="BC3" s="132" t="s">
        <v>174</v>
      </c>
      <c r="BD3" s="132" t="s">
        <v>26</v>
      </c>
      <c r="BE3" s="138" t="s">
        <v>175</v>
      </c>
      <c r="BF3" s="132" t="s">
        <v>26</v>
      </c>
      <c r="BG3" s="132" t="s">
        <v>176</v>
      </c>
      <c r="BH3" s="132" t="s">
        <v>26</v>
      </c>
      <c r="BI3" s="138" t="s">
        <v>177</v>
      </c>
      <c r="BJ3" s="132" t="s">
        <v>27</v>
      </c>
      <c r="BK3" s="230" t="s">
        <v>164</v>
      </c>
      <c r="BL3" s="131" t="s">
        <v>62</v>
      </c>
      <c r="BM3" s="131" t="s">
        <v>64</v>
      </c>
      <c r="BN3" s="131" t="s">
        <v>25</v>
      </c>
      <c r="BO3" s="151" t="s">
        <v>26</v>
      </c>
      <c r="BP3" s="151" t="s">
        <v>111</v>
      </c>
      <c r="BQ3" s="151" t="s">
        <v>112</v>
      </c>
      <c r="BR3" s="130" t="s">
        <v>168</v>
      </c>
      <c r="BS3" s="130" t="s">
        <v>169</v>
      </c>
      <c r="BT3" s="130" t="s">
        <v>171</v>
      </c>
      <c r="BU3" s="130" t="s">
        <v>170</v>
      </c>
      <c r="BV3" s="3"/>
      <c r="BW3" s="3"/>
      <c r="BX3" s="3"/>
      <c r="BY3" s="3"/>
      <c r="BZ3" s="3"/>
      <c r="CA3" s="3"/>
      <c r="CB3" s="3"/>
      <c r="CC3" s="3"/>
      <c r="CD3" s="3"/>
      <c r="CE3" s="3"/>
      <c r="CF3" s="3"/>
      <c r="CG3" s="3"/>
      <c r="CH3" s="3"/>
      <c r="CI3" s="3"/>
      <c r="CJ3" s="3"/>
      <c r="CK3" s="3"/>
      <c r="CL3" s="3"/>
      <c r="CM3" s="3"/>
      <c r="CN3" s="3"/>
      <c r="CO3" s="3"/>
      <c r="CP3" s="3"/>
      <c r="CQ3" s="3"/>
      <c r="CR3" s="3"/>
      <c r="CS3" s="3"/>
      <c r="CT3" s="3"/>
      <c r="CU3" s="3"/>
    </row>
    <row r="4" spans="1:99" s="90" customFormat="1" ht="118.5" customHeight="1" x14ac:dyDescent="0.3">
      <c r="A4" s="183"/>
      <c r="B4" s="184"/>
      <c r="C4" s="184"/>
      <c r="D4" s="185"/>
      <c r="E4" s="185"/>
      <c r="F4" s="186"/>
      <c r="G4" s="184"/>
      <c r="H4" s="184"/>
      <c r="I4" s="184"/>
      <c r="J4" s="184"/>
      <c r="K4" s="184"/>
      <c r="L4" s="184"/>
      <c r="M4" s="185"/>
      <c r="N4" s="184"/>
      <c r="O4" s="186"/>
      <c r="P4" s="186"/>
      <c r="Q4" s="184"/>
      <c r="R4" s="187"/>
      <c r="S4" s="188"/>
      <c r="T4" s="188"/>
      <c r="U4" s="188"/>
      <c r="V4" s="190" t="s">
        <v>10</v>
      </c>
      <c r="W4" s="190" t="s">
        <v>14</v>
      </c>
      <c r="X4" s="190" t="s">
        <v>18</v>
      </c>
      <c r="Y4" s="190" t="s">
        <v>15</v>
      </c>
      <c r="Z4" s="190" t="s">
        <v>16</v>
      </c>
      <c r="AA4" s="190" t="s">
        <v>17</v>
      </c>
      <c r="AB4" s="191" t="s">
        <v>333</v>
      </c>
      <c r="AC4" s="187"/>
      <c r="AD4" s="187"/>
      <c r="AE4" s="192"/>
      <c r="AF4" s="192"/>
      <c r="AG4" s="187"/>
      <c r="AH4" s="187"/>
      <c r="AI4" s="133"/>
      <c r="AJ4" s="133"/>
      <c r="AK4" s="133"/>
      <c r="AL4" s="133"/>
      <c r="AM4" s="133"/>
      <c r="AN4" s="133"/>
      <c r="AO4" s="133"/>
      <c r="AP4" s="133"/>
      <c r="AQ4" s="133"/>
      <c r="AR4" s="133"/>
      <c r="AS4" s="133"/>
      <c r="AT4" s="133"/>
      <c r="AU4" s="133"/>
      <c r="AV4" s="133"/>
      <c r="AW4" s="133"/>
      <c r="AX4" s="133"/>
      <c r="AY4" s="223"/>
      <c r="AZ4" s="223"/>
      <c r="BA4" s="223"/>
      <c r="BB4" s="132"/>
      <c r="BC4" s="132"/>
      <c r="BD4" s="132"/>
      <c r="BE4" s="139"/>
      <c r="BF4" s="132"/>
      <c r="BG4" s="132"/>
      <c r="BH4" s="132"/>
      <c r="BI4" s="139"/>
      <c r="BJ4" s="132"/>
      <c r="BK4" s="230"/>
      <c r="BL4" s="131"/>
      <c r="BM4" s="131"/>
      <c r="BN4" s="131"/>
      <c r="BO4" s="151"/>
      <c r="BP4" s="151"/>
      <c r="BQ4" s="151"/>
      <c r="BR4" s="130"/>
      <c r="BS4" s="130"/>
      <c r="BT4" s="130"/>
      <c r="BU4" s="130"/>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row>
    <row r="5" spans="1:99" s="24" customFormat="1" ht="84" customHeight="1" x14ac:dyDescent="0.3">
      <c r="A5" s="193">
        <v>1</v>
      </c>
      <c r="B5" s="194" t="s">
        <v>74</v>
      </c>
      <c r="C5" s="194" t="s">
        <v>90</v>
      </c>
      <c r="D5" s="194" t="s">
        <v>351</v>
      </c>
      <c r="E5" s="195" t="s">
        <v>387</v>
      </c>
      <c r="F5" s="194" t="s">
        <v>39</v>
      </c>
      <c r="G5" s="194" t="s">
        <v>389</v>
      </c>
      <c r="H5" s="194" t="s">
        <v>390</v>
      </c>
      <c r="I5" s="194" t="s">
        <v>200</v>
      </c>
      <c r="J5" s="196" t="s">
        <v>226</v>
      </c>
      <c r="K5" s="197">
        <v>18000</v>
      </c>
      <c r="L5" s="140" t="str">
        <f>IF(K5&lt;=0,"",IF(K5&lt;=2,"Muy Baja",IF(K5&lt;=24,"Baja",IF(K5&lt;=500,"Media",IF(K5&lt;=5000,"Alta","Muy Alta")))))</f>
        <v>Muy Alta</v>
      </c>
      <c r="M5" s="141">
        <f>IF(L5="","",IF(L5="Muy Baja",0.2,IF(L5="Baja",0.4,IF(L5="Media",0.6,IF(L5="Alta",0.8,IF(L5="Muy Alta",1,))))))</f>
        <v>1</v>
      </c>
      <c r="N5" s="198" t="s">
        <v>317</v>
      </c>
      <c r="O5" s="140"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Mayor</v>
      </c>
      <c r="P5" s="141">
        <f>IF(O5="","",IF(O5="Leve",0.2,IF(O5="Menor",0.4,IF(O5="Moderado",0.6,IF(O5="Mayor",0.8,IF(O5="Catastrófico",1,))))))</f>
        <v>0.8</v>
      </c>
      <c r="Q5" s="142"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Alto</v>
      </c>
      <c r="R5" s="199">
        <v>1</v>
      </c>
      <c r="S5" s="200" t="s">
        <v>353</v>
      </c>
      <c r="T5" s="200" t="s">
        <v>354</v>
      </c>
      <c r="U5" s="17" t="str">
        <f t="shared" ref="U5:U37" si="0">IF(OR(V5="Preventivo",V5="Detectivo"),"Probabilidad",IF(V5="Correctivo","Impacto",""))</f>
        <v>Probabilidad</v>
      </c>
      <c r="V5" s="201" t="s">
        <v>11</v>
      </c>
      <c r="W5" s="201" t="s">
        <v>6</v>
      </c>
      <c r="X5" s="10" t="str">
        <f t="shared" ref="X5:X36" si="1">IF(AND(V5="Preventivo",W5="Automático"),"50%",IF(AND(V5="Preventivo",W5="Manual"),"40%",IF(AND(V5="Detectivo",W5="Automático"),"40%",IF(AND(V5="Detectivo",W5="Manual"),"30%",IF(AND(V5="Correctivo",W5="Automático"),"35%",IF(AND(V5="Correctivo",W5="Manual"),"25%",""))))))</f>
        <v>40%</v>
      </c>
      <c r="Y5" s="201" t="s">
        <v>327</v>
      </c>
      <c r="Z5" s="201" t="s">
        <v>332</v>
      </c>
      <c r="AA5" s="201" t="s">
        <v>326</v>
      </c>
      <c r="AB5" s="201" t="s">
        <v>336</v>
      </c>
      <c r="AC5" s="88">
        <f>IFERROR(IF(U5="Probabilidad",(M5-(+M5*X5)),IF(U5="Impacto",M5,"")),"")</f>
        <v>0.6</v>
      </c>
      <c r="AD5" s="14" t="str">
        <f>IFERROR(IF(AC5="","",IF(AC5&lt;=0.2,"Muy Baja",IF(AC5&lt;=0.4,"Baja",IF(AC5&lt;=0.6,"Media",IF(AC5&lt;=0.8,"Alta","Muy Alta"))))),"")</f>
        <v>Media</v>
      </c>
      <c r="AE5" s="10">
        <f>IFERROR(IF(U5="Impacto",(P5-(+P5*X5)),IF(U5="Probabilidad",P5,"")),"")</f>
        <v>0.8</v>
      </c>
      <c r="AF5" s="14" t="str">
        <f>IFERROR(IF(AE5="","",IF(AE5&lt;=0.2,"Leve",IF(AE5&lt;=0.4,"Menor",IF(AE5&lt;=0.6,"Moderado",IF(AE5&lt;=0.8,"Mayor","Catastrófico"))))),"")</f>
        <v>Mayor</v>
      </c>
      <c r="AG5" s="11"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Alto</v>
      </c>
      <c r="AH5" s="202" t="s">
        <v>42</v>
      </c>
      <c r="AI5" s="15"/>
      <c r="AJ5" s="15"/>
      <c r="AK5" s="12"/>
      <c r="AL5" s="12"/>
      <c r="AM5" s="15"/>
      <c r="AN5" s="15"/>
      <c r="AO5" s="12"/>
      <c r="AP5" s="12"/>
      <c r="AQ5" s="15"/>
      <c r="AR5" s="15"/>
      <c r="AS5" s="12"/>
      <c r="AT5" s="12"/>
      <c r="AU5" s="15"/>
      <c r="AV5" s="15"/>
      <c r="AW5" s="12"/>
      <c r="AX5" s="12"/>
      <c r="AY5" s="224" t="s">
        <v>355</v>
      </c>
      <c r="AZ5" s="224" t="s">
        <v>354</v>
      </c>
      <c r="BA5" s="225">
        <v>46387</v>
      </c>
      <c r="BB5" s="20"/>
      <c r="BC5" s="18"/>
      <c r="BD5" s="20"/>
      <c r="BE5" s="18"/>
      <c r="BF5" s="12"/>
      <c r="BG5" s="15"/>
      <c r="BH5" s="12"/>
      <c r="BI5" s="15"/>
      <c r="BJ5" s="16"/>
      <c r="BK5" s="229" t="s">
        <v>356</v>
      </c>
      <c r="BL5" s="15"/>
      <c r="BM5" s="15"/>
      <c r="BN5" s="15"/>
      <c r="BO5" s="12"/>
      <c r="BP5" s="15"/>
      <c r="BQ5" s="15"/>
      <c r="BR5" s="12"/>
      <c r="BS5" s="15"/>
      <c r="BT5" s="16"/>
      <c r="BU5" s="15"/>
    </row>
    <row r="6" spans="1:99" ht="44.25" customHeight="1" x14ac:dyDescent="0.25">
      <c r="A6" s="193"/>
      <c r="B6" s="194"/>
      <c r="C6" s="194"/>
      <c r="D6" s="194"/>
      <c r="E6" s="195"/>
      <c r="F6" s="194"/>
      <c r="G6" s="194"/>
      <c r="H6" s="194"/>
      <c r="I6" s="194"/>
      <c r="J6" s="203"/>
      <c r="K6" s="197"/>
      <c r="L6" s="140"/>
      <c r="M6" s="141"/>
      <c r="N6" s="198"/>
      <c r="O6" s="140"/>
      <c r="P6" s="141"/>
      <c r="Q6" s="142"/>
      <c r="R6" s="199">
        <v>2</v>
      </c>
      <c r="S6" s="200"/>
      <c r="T6" s="199"/>
      <c r="U6" s="17" t="str">
        <f t="shared" si="0"/>
        <v/>
      </c>
      <c r="V6" s="201"/>
      <c r="W6" s="201"/>
      <c r="X6" s="10" t="str">
        <f t="shared" si="1"/>
        <v/>
      </c>
      <c r="Y6" s="201"/>
      <c r="Z6" s="201"/>
      <c r="AA6" s="201"/>
      <c r="AB6" s="201"/>
      <c r="AC6" s="88" t="str">
        <f>IFERROR(IF(AND(U5="Probabilidad",U6="Probabilidad"),(AC5-(+AC5*X6)),IF(U6="Probabilidad",(AC5-(+AC5*X6)),IF(U6="Impacto",AC5,""))),"")</f>
        <v/>
      </c>
      <c r="AD6" s="14" t="str">
        <f t="shared" ref="AD6:AD64" si="2">IFERROR(IF(AC6="","",IF(AC6&lt;=0.2,"Muy Baja",IF(AC6&lt;=0.4,"Baja",IF(AC6&lt;=0.6,"Media",IF(AC6&lt;=0.8,"Alta","Muy Alta"))))),"")</f>
        <v/>
      </c>
      <c r="AE6" s="10" t="str">
        <f>IFERROR(IF(AND(U5="Impacto",U6="Impacto"),(AE5-(+AE5*X6)),IF(AND(U5="Probabilidad",U6="Impacto"),(AE5-(+AE5*X6)),IF(U6="Probabilidad",AE5,""))),"")</f>
        <v/>
      </c>
      <c r="AF6" s="14" t="str">
        <f t="shared" ref="AF6:AF64" si="3">IFERROR(IF(AE6="","",IF(AE6&lt;=0.2,"Leve",IF(AE6&lt;=0.4,"Menor",IF(AE6&lt;=0.6,"Moderado",IF(AE6&lt;=0.8,"Mayor","Catastrófico"))))),"")</f>
        <v/>
      </c>
      <c r="AG6" s="11" t="str">
        <f t="shared" ref="AG6:AG64"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
      </c>
      <c r="AH6" s="204"/>
      <c r="AI6" s="15"/>
      <c r="AJ6" s="15"/>
      <c r="AK6" s="12"/>
      <c r="AL6" s="12"/>
      <c r="AM6" s="15"/>
      <c r="AN6" s="15"/>
      <c r="AO6" s="12"/>
      <c r="AP6" s="12"/>
      <c r="AQ6" s="15"/>
      <c r="AR6" s="15"/>
      <c r="AS6" s="12"/>
      <c r="AT6" s="12"/>
      <c r="AU6" s="15"/>
      <c r="AV6" s="15"/>
      <c r="AW6" s="12"/>
      <c r="AX6" s="12"/>
      <c r="AY6" s="226"/>
      <c r="AZ6" s="199"/>
      <c r="BA6" s="225"/>
      <c r="BB6" s="12"/>
      <c r="BC6" s="15"/>
      <c r="BD6" s="12"/>
      <c r="BE6" s="15"/>
      <c r="BF6" s="12"/>
      <c r="BG6" s="15"/>
      <c r="BH6" s="12"/>
      <c r="BI6" s="15"/>
      <c r="BJ6" s="16"/>
      <c r="BK6" s="231"/>
      <c r="BL6" s="15"/>
      <c r="BM6" s="15"/>
      <c r="BN6" s="15"/>
      <c r="BO6" s="12"/>
      <c r="BP6" s="15"/>
      <c r="BQ6" s="15"/>
      <c r="BR6" s="12"/>
      <c r="BS6" s="15"/>
      <c r="BT6" s="16"/>
      <c r="BU6" s="15"/>
    </row>
    <row r="7" spans="1:99" ht="37.5" customHeight="1" x14ac:dyDescent="0.25">
      <c r="A7" s="193"/>
      <c r="B7" s="194"/>
      <c r="C7" s="194"/>
      <c r="D7" s="194"/>
      <c r="E7" s="195"/>
      <c r="F7" s="194"/>
      <c r="G7" s="194"/>
      <c r="H7" s="194"/>
      <c r="I7" s="194"/>
      <c r="J7" s="203"/>
      <c r="K7" s="197"/>
      <c r="L7" s="140"/>
      <c r="M7" s="141"/>
      <c r="N7" s="198"/>
      <c r="O7" s="140"/>
      <c r="P7" s="141"/>
      <c r="Q7" s="142"/>
      <c r="R7" s="199">
        <v>3</v>
      </c>
      <c r="S7" s="205"/>
      <c r="T7" s="199"/>
      <c r="U7" s="17" t="str">
        <f t="shared" si="0"/>
        <v/>
      </c>
      <c r="V7" s="201"/>
      <c r="W7" s="201"/>
      <c r="X7" s="10" t="str">
        <f t="shared" si="1"/>
        <v/>
      </c>
      <c r="Y7" s="201"/>
      <c r="Z7" s="201"/>
      <c r="AA7" s="201"/>
      <c r="AB7" s="201"/>
      <c r="AC7" s="88" t="str">
        <f>IFERROR(IF(AND(U6="Probabilidad",U7="Probabilidad"),(AC6-(+AC6*X7)),IF(U7="Probabilidad",(AC5-(+AC5*X7)),IF(U7="Impacto",AC6,""))),"")</f>
        <v/>
      </c>
      <c r="AD7" s="14" t="str">
        <f t="shared" si="2"/>
        <v/>
      </c>
      <c r="AE7" s="10" t="str">
        <f>IFERROR(IF(AND(U6="Impacto",U7="Impacto"),(AE6-(+AE6*X7)),IF(AND(U6="Probabilidad",U7="Impacto"),(AE5-(+AE5*X7)),IF(U7="Probabilidad",AE6,""))),"")</f>
        <v/>
      </c>
      <c r="AF7" s="14" t="str">
        <f t="shared" si="3"/>
        <v/>
      </c>
      <c r="AG7" s="11" t="str">
        <f t="shared" si="4"/>
        <v/>
      </c>
      <c r="AH7" s="204"/>
      <c r="AI7" s="15"/>
      <c r="AJ7" s="15"/>
      <c r="AK7" s="12"/>
      <c r="AL7" s="12"/>
      <c r="AM7" s="15"/>
      <c r="AN7" s="15"/>
      <c r="AO7" s="12"/>
      <c r="AP7" s="12"/>
      <c r="AQ7" s="15"/>
      <c r="AR7" s="15"/>
      <c r="AS7" s="12"/>
      <c r="AT7" s="12"/>
      <c r="AU7" s="15"/>
      <c r="AV7" s="15"/>
      <c r="AW7" s="12"/>
      <c r="AX7" s="12"/>
      <c r="AY7" s="226"/>
      <c r="AZ7" s="199"/>
      <c r="BA7" s="225"/>
      <c r="BB7" s="12"/>
      <c r="BC7" s="15"/>
      <c r="BD7" s="12"/>
      <c r="BE7" s="15"/>
      <c r="BF7" s="12"/>
      <c r="BG7" s="15"/>
      <c r="BH7" s="12"/>
      <c r="BI7" s="15"/>
      <c r="BJ7" s="16"/>
      <c r="BK7" s="229"/>
      <c r="BL7" s="15"/>
      <c r="BM7" s="15"/>
      <c r="BN7" s="15"/>
      <c r="BO7" s="12"/>
      <c r="BP7" s="15"/>
      <c r="BQ7" s="15"/>
      <c r="BR7" s="12"/>
      <c r="BS7" s="15"/>
      <c r="BT7" s="16"/>
      <c r="BU7" s="15"/>
    </row>
    <row r="8" spans="1:99" ht="36" customHeight="1" x14ac:dyDescent="0.25">
      <c r="A8" s="193"/>
      <c r="B8" s="194"/>
      <c r="C8" s="194"/>
      <c r="D8" s="194"/>
      <c r="E8" s="195"/>
      <c r="F8" s="194"/>
      <c r="G8" s="194"/>
      <c r="H8" s="194"/>
      <c r="I8" s="194"/>
      <c r="J8" s="203"/>
      <c r="K8" s="197"/>
      <c r="L8" s="140"/>
      <c r="M8" s="141"/>
      <c r="N8" s="198"/>
      <c r="O8" s="140"/>
      <c r="P8" s="141"/>
      <c r="Q8" s="142"/>
      <c r="R8" s="199">
        <v>4</v>
      </c>
      <c r="S8" s="200"/>
      <c r="T8" s="199"/>
      <c r="U8" s="17" t="str">
        <f t="shared" si="0"/>
        <v/>
      </c>
      <c r="V8" s="201"/>
      <c r="W8" s="201"/>
      <c r="X8" s="10" t="str">
        <f t="shared" si="1"/>
        <v/>
      </c>
      <c r="Y8" s="201"/>
      <c r="Z8" s="201"/>
      <c r="AA8" s="201"/>
      <c r="AB8" s="201"/>
      <c r="AC8" s="88" t="str">
        <f>IFERROR(IF(AND(U7="Probabilidad",U8="Probabilidad"),(AC7-(+AC7*X8)),IF(U8="Probabilidad",(AC6-(+AC6*X8)),IF(U8="Impacto",AC7,""))),"")</f>
        <v/>
      </c>
      <c r="AD8" s="14" t="str">
        <f t="shared" si="2"/>
        <v/>
      </c>
      <c r="AE8" s="10" t="str">
        <f>IFERROR(IF(AND(U7="Impacto",U8="Impacto"),(AE7-(+AE7*X8)),IF(AND(U7="Probabilidad",U8="Impacto"),(AE6-(+AE6*X8)),IF(U8="Probabilidad",AE7,""))),"")</f>
        <v/>
      </c>
      <c r="AF8" s="14" t="str">
        <f t="shared" si="3"/>
        <v/>
      </c>
      <c r="AG8" s="11" t="str">
        <f t="shared" si="4"/>
        <v/>
      </c>
      <c r="AH8" s="204"/>
      <c r="AI8" s="15"/>
      <c r="AJ8" s="15"/>
      <c r="AK8" s="12"/>
      <c r="AL8" s="12"/>
      <c r="AM8" s="15"/>
      <c r="AN8" s="15"/>
      <c r="AO8" s="12"/>
      <c r="AP8" s="12"/>
      <c r="AQ8" s="15"/>
      <c r="AR8" s="15"/>
      <c r="AS8" s="12"/>
      <c r="AT8" s="12"/>
      <c r="AU8" s="15"/>
      <c r="AV8" s="15"/>
      <c r="AW8" s="12"/>
      <c r="AX8" s="12"/>
      <c r="AY8" s="224"/>
      <c r="AZ8" s="199"/>
      <c r="BA8" s="225"/>
      <c r="BB8" s="12"/>
      <c r="BC8" s="15"/>
      <c r="BD8" s="12"/>
      <c r="BE8" s="15"/>
      <c r="BF8" s="12"/>
      <c r="BG8" s="15"/>
      <c r="BH8" s="12"/>
      <c r="BI8" s="15"/>
      <c r="BJ8" s="16"/>
      <c r="BK8" s="229"/>
      <c r="BL8" s="15"/>
      <c r="BM8" s="15"/>
      <c r="BN8" s="15"/>
      <c r="BO8" s="12"/>
      <c r="BP8" s="15"/>
      <c r="BQ8" s="15"/>
      <c r="BR8" s="12"/>
      <c r="BS8" s="15"/>
      <c r="BT8" s="16"/>
      <c r="BU8" s="15"/>
    </row>
    <row r="9" spans="1:99" ht="32.25" customHeight="1" x14ac:dyDescent="0.25">
      <c r="A9" s="193"/>
      <c r="B9" s="194"/>
      <c r="C9" s="194"/>
      <c r="D9" s="194"/>
      <c r="E9" s="195"/>
      <c r="F9" s="194"/>
      <c r="G9" s="194"/>
      <c r="H9" s="194"/>
      <c r="I9" s="194"/>
      <c r="J9" s="203"/>
      <c r="K9" s="197"/>
      <c r="L9" s="140"/>
      <c r="M9" s="141"/>
      <c r="N9" s="198"/>
      <c r="O9" s="140"/>
      <c r="P9" s="141"/>
      <c r="Q9" s="142"/>
      <c r="R9" s="199">
        <v>5</v>
      </c>
      <c r="S9" s="200"/>
      <c r="T9" s="199"/>
      <c r="U9" s="17" t="str">
        <f t="shared" si="0"/>
        <v/>
      </c>
      <c r="V9" s="201"/>
      <c r="W9" s="201"/>
      <c r="X9" s="10" t="str">
        <f t="shared" si="1"/>
        <v/>
      </c>
      <c r="Y9" s="201"/>
      <c r="Z9" s="201"/>
      <c r="AA9" s="201"/>
      <c r="AB9" s="201"/>
      <c r="AC9" s="88" t="str">
        <f>IFERROR(IF(AND(U8="Probabilidad",U9="Probabilidad"),(AC8-(+AC8*X9)),IF(U9="Probabilidad",(AC7-(+AC7*X9)),IF(U9="Impacto",AC8,""))),"")</f>
        <v/>
      </c>
      <c r="AD9" s="14" t="str">
        <f t="shared" si="2"/>
        <v/>
      </c>
      <c r="AE9" s="10" t="str">
        <f>IFERROR(IF(AND(U8="Impacto",U9="Impacto"),(AE8-(+AE8*X9)),IF(AND(U8="Probabilidad",U9="Impacto"),(AE7-(+AE7*X9)),IF(U9="Probabilidad",AE8,""))),"")</f>
        <v/>
      </c>
      <c r="AF9" s="14" t="str">
        <f t="shared" si="3"/>
        <v/>
      </c>
      <c r="AG9" s="11" t="str">
        <f t="shared" si="4"/>
        <v/>
      </c>
      <c r="AH9" s="204"/>
      <c r="AI9" s="15"/>
      <c r="AJ9" s="15"/>
      <c r="AK9" s="12"/>
      <c r="AL9" s="12"/>
      <c r="AM9" s="15"/>
      <c r="AN9" s="15"/>
      <c r="AO9" s="12"/>
      <c r="AP9" s="12"/>
      <c r="AQ9" s="15"/>
      <c r="AR9" s="15"/>
      <c r="AS9" s="12"/>
      <c r="AT9" s="12"/>
      <c r="AU9" s="15"/>
      <c r="AV9" s="15"/>
      <c r="AW9" s="12"/>
      <c r="AX9" s="12"/>
      <c r="AY9" s="224"/>
      <c r="AZ9" s="199"/>
      <c r="BA9" s="225"/>
      <c r="BB9" s="12"/>
      <c r="BC9" s="15"/>
      <c r="BD9" s="12"/>
      <c r="BE9" s="15"/>
      <c r="BF9" s="12"/>
      <c r="BG9" s="15"/>
      <c r="BH9" s="12"/>
      <c r="BI9" s="15"/>
      <c r="BJ9" s="16"/>
      <c r="BK9" s="229"/>
      <c r="BL9" s="15"/>
      <c r="BM9" s="15"/>
      <c r="BN9" s="15"/>
      <c r="BO9" s="12"/>
      <c r="BP9" s="15"/>
      <c r="BQ9" s="15"/>
      <c r="BR9" s="12"/>
      <c r="BS9" s="15"/>
      <c r="BT9" s="16"/>
      <c r="BU9" s="15"/>
    </row>
    <row r="10" spans="1:99" ht="30" customHeight="1" x14ac:dyDescent="0.25">
      <c r="A10" s="193"/>
      <c r="B10" s="194"/>
      <c r="C10" s="194"/>
      <c r="D10" s="194"/>
      <c r="E10" s="195"/>
      <c r="F10" s="194"/>
      <c r="G10" s="194"/>
      <c r="H10" s="194"/>
      <c r="I10" s="194"/>
      <c r="J10" s="206"/>
      <c r="K10" s="197"/>
      <c r="L10" s="140"/>
      <c r="M10" s="141"/>
      <c r="N10" s="198"/>
      <c r="O10" s="140"/>
      <c r="P10" s="141"/>
      <c r="Q10" s="142"/>
      <c r="R10" s="199">
        <v>6</v>
      </c>
      <c r="S10" s="200"/>
      <c r="T10" s="199"/>
      <c r="U10" s="17" t="str">
        <f t="shared" si="0"/>
        <v/>
      </c>
      <c r="V10" s="201"/>
      <c r="W10" s="201"/>
      <c r="X10" s="10" t="str">
        <f t="shared" si="1"/>
        <v/>
      </c>
      <c r="Y10" s="201"/>
      <c r="Z10" s="201"/>
      <c r="AA10" s="201"/>
      <c r="AB10" s="201"/>
      <c r="AC10" s="88" t="str">
        <f>IFERROR(IF(AND(U9="Probabilidad",U10="Probabilidad"),(AC9-(+AC9*X10)),IF(U10="Probabilidad",(AC8-(+AC8*X10)),IF(U10="Impacto",AC9,""))),"")</f>
        <v/>
      </c>
      <c r="AD10" s="14" t="str">
        <f t="shared" si="2"/>
        <v/>
      </c>
      <c r="AE10" s="10" t="str">
        <f>IFERROR(IF(AND(U9="Impacto",U10="Impacto"),(AE9-(+AE9*X10)),IF(AND(U9="Probabilidad",U10="Impacto"),(AE8-(+AE8*X10)),IF(U10="Probabilidad",AE9,""))),"")</f>
        <v/>
      </c>
      <c r="AF10" s="14" t="str">
        <f t="shared" si="3"/>
        <v/>
      </c>
      <c r="AG10" s="11" t="str">
        <f t="shared" si="4"/>
        <v/>
      </c>
      <c r="AH10" s="207"/>
      <c r="AI10" s="15"/>
      <c r="AJ10" s="15"/>
      <c r="AK10" s="12"/>
      <c r="AL10" s="12"/>
      <c r="AM10" s="15"/>
      <c r="AN10" s="15"/>
      <c r="AO10" s="12"/>
      <c r="AP10" s="12"/>
      <c r="AQ10" s="15"/>
      <c r="AR10" s="15"/>
      <c r="AS10" s="12"/>
      <c r="AT10" s="12"/>
      <c r="AU10" s="15"/>
      <c r="AV10" s="15"/>
      <c r="AW10" s="12"/>
      <c r="AX10" s="12"/>
      <c r="AY10" s="224"/>
      <c r="AZ10" s="199"/>
      <c r="BA10" s="225"/>
      <c r="BB10" s="12"/>
      <c r="BC10" s="15"/>
      <c r="BD10" s="12"/>
      <c r="BE10" s="15"/>
      <c r="BF10" s="12"/>
      <c r="BG10" s="15"/>
      <c r="BH10" s="12"/>
      <c r="BI10" s="15"/>
      <c r="BJ10" s="16"/>
      <c r="BK10" s="229"/>
      <c r="BL10" s="15"/>
      <c r="BM10" s="15"/>
      <c r="BN10" s="15"/>
      <c r="BO10" s="12"/>
      <c r="BP10" s="15"/>
      <c r="BQ10" s="15"/>
      <c r="BR10" s="12"/>
      <c r="BS10" s="15"/>
      <c r="BT10" s="16"/>
      <c r="BU10" s="15"/>
    </row>
    <row r="11" spans="1:99" ht="47.25" customHeight="1" x14ac:dyDescent="0.25">
      <c r="A11" s="193">
        <v>2</v>
      </c>
      <c r="B11" s="194" t="s">
        <v>74</v>
      </c>
      <c r="C11" s="194" t="s">
        <v>90</v>
      </c>
      <c r="D11" s="194" t="s">
        <v>351</v>
      </c>
      <c r="E11" s="208" t="s">
        <v>393</v>
      </c>
      <c r="F11" s="194" t="s">
        <v>40</v>
      </c>
      <c r="G11" s="209" t="s">
        <v>391</v>
      </c>
      <c r="H11" s="209" t="s">
        <v>392</v>
      </c>
      <c r="I11" s="194" t="s">
        <v>37</v>
      </c>
      <c r="J11" s="196" t="s">
        <v>224</v>
      </c>
      <c r="K11" s="193">
        <v>18000</v>
      </c>
      <c r="L11" s="140" t="str">
        <f>IF(K11&lt;=0,"",IF(K11&lt;=2,"Muy Baja",IF(K11&lt;=24,"Baja",IF(K11&lt;=500,"Media",IF(K11&lt;=5000,"Alta","Muy Alta")))))</f>
        <v>Muy Alta</v>
      </c>
      <c r="M11" s="141">
        <f>IF(L11="","",IF(L11="Muy Baja",0.2,IF(L11="Baja",0.4,IF(L11="Media",0.6,IF(L11="Alta",0.8,IF(L11="Muy Alta",1,))))))</f>
        <v>1</v>
      </c>
      <c r="N11" s="210" t="s">
        <v>323</v>
      </c>
      <c r="O11" s="140" t="str">
        <f t="shared" ref="O11" si="5">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Mayor</v>
      </c>
      <c r="P11" s="141">
        <f>IF(O11="","",IF(O11="Leve",0.2,IF(O11="Menor",0.4,IF(O11="Moderado",0.6,IF(O11="Mayor",0.8,IF(O11="Catastrófico",1,))))))</f>
        <v>0.8</v>
      </c>
      <c r="Q11" s="142"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Alto</v>
      </c>
      <c r="R11" s="199">
        <v>1</v>
      </c>
      <c r="S11" s="211" t="s">
        <v>396</v>
      </c>
      <c r="T11" s="211" t="s">
        <v>354</v>
      </c>
      <c r="U11" s="17" t="str">
        <f t="shared" si="0"/>
        <v>Probabilidad</v>
      </c>
      <c r="V11" s="212" t="s">
        <v>11</v>
      </c>
      <c r="W11" s="212" t="s">
        <v>6</v>
      </c>
      <c r="X11" s="10" t="str">
        <f t="shared" si="1"/>
        <v>40%</v>
      </c>
      <c r="Y11" s="212" t="s">
        <v>327</v>
      </c>
      <c r="Z11" s="212" t="s">
        <v>332</v>
      </c>
      <c r="AA11" s="201" t="s">
        <v>326</v>
      </c>
      <c r="AB11" s="201" t="s">
        <v>334</v>
      </c>
      <c r="AC11" s="88">
        <f>IFERROR(IF(U11="Probabilidad",(M11-(+M11*X11)),IF(U11="Impacto",M11,"")),"")</f>
        <v>0.6</v>
      </c>
      <c r="AD11" s="14" t="str">
        <f>IFERROR(IF(AC11="","",IF(AC11&lt;=0.2,"Muy Baja",IF(AC11&lt;=0.4,"Baja",IF(AC11&lt;=0.6,"Media",IF(AC11&lt;=0.8,"Alta","Muy Alta"))))),"")</f>
        <v>Media</v>
      </c>
      <c r="AE11" s="10">
        <f>IFERROR(IF(U11="Impacto",(P11-(+P11*X11)),IF(U11="Probabilidad",P11,"")),"")</f>
        <v>0.8</v>
      </c>
      <c r="AF11" s="14" t="str">
        <f t="shared" si="3"/>
        <v>Mayor</v>
      </c>
      <c r="AG11" s="11" t="str">
        <f t="shared" si="4"/>
        <v>Alto</v>
      </c>
      <c r="AH11" s="213" t="s">
        <v>42</v>
      </c>
      <c r="AI11" s="46"/>
      <c r="AJ11" s="46"/>
      <c r="AK11" s="47"/>
      <c r="AL11" s="47"/>
      <c r="AM11" s="46"/>
      <c r="AN11" s="46"/>
      <c r="AO11" s="47"/>
      <c r="AP11" s="47"/>
      <c r="AQ11" s="46"/>
      <c r="AR11" s="46"/>
      <c r="AS11" s="47"/>
      <c r="AT11" s="47"/>
      <c r="AU11" s="46"/>
      <c r="AV11" s="46"/>
      <c r="AW11" s="47"/>
      <c r="AX11" s="47"/>
      <c r="AY11" s="227" t="s">
        <v>397</v>
      </c>
      <c r="AZ11" s="224" t="s">
        <v>354</v>
      </c>
      <c r="BA11" s="225">
        <v>46387</v>
      </c>
      <c r="BB11" s="47"/>
      <c r="BC11" s="46"/>
      <c r="BD11" s="47"/>
      <c r="BE11" s="46"/>
      <c r="BF11" s="47"/>
      <c r="BG11" s="46"/>
      <c r="BH11" s="47"/>
      <c r="BI11" s="46"/>
      <c r="BJ11" s="45"/>
      <c r="BK11" s="229" t="s">
        <v>357</v>
      </c>
      <c r="BL11" s="46"/>
      <c r="BM11" s="46"/>
      <c r="BN11" s="46"/>
      <c r="BO11" s="47"/>
      <c r="BP11" s="46"/>
      <c r="BQ11" s="46"/>
      <c r="BR11" s="47"/>
      <c r="BS11" s="46"/>
      <c r="BT11" s="45"/>
      <c r="BU11" s="46"/>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row>
    <row r="12" spans="1:99" ht="16.5" customHeight="1" x14ac:dyDescent="0.25">
      <c r="A12" s="193"/>
      <c r="B12" s="194"/>
      <c r="C12" s="194"/>
      <c r="D12" s="194"/>
      <c r="E12" s="214"/>
      <c r="F12" s="194"/>
      <c r="G12" s="215"/>
      <c r="H12" s="215"/>
      <c r="I12" s="194"/>
      <c r="J12" s="203"/>
      <c r="K12" s="193"/>
      <c r="L12" s="140"/>
      <c r="M12" s="141"/>
      <c r="N12" s="215"/>
      <c r="O12" s="140"/>
      <c r="P12" s="141"/>
      <c r="Q12" s="142"/>
      <c r="R12" s="199">
        <v>2</v>
      </c>
      <c r="S12" s="200"/>
      <c r="T12" s="17"/>
      <c r="U12" s="17" t="str">
        <f t="shared" si="0"/>
        <v/>
      </c>
      <c r="V12" s="201"/>
      <c r="W12" s="201"/>
      <c r="X12" s="10" t="str">
        <f t="shared" si="1"/>
        <v/>
      </c>
      <c r="Y12" s="201"/>
      <c r="Z12" s="201"/>
      <c r="AA12" s="201"/>
      <c r="AB12" s="201"/>
      <c r="AC12" s="88" t="str">
        <f>IFERROR(IF(AND(U11="Probabilidad",U12="Probabilidad"),(AC11-(+AC11*X12)),IF(U12="Probabilidad",(M11-(+M11*X12)),IF(U12="Impacto",AC11,""))),"")</f>
        <v/>
      </c>
      <c r="AD12" s="14" t="str">
        <f t="shared" si="2"/>
        <v/>
      </c>
      <c r="AE12" s="10" t="str">
        <f>IFERROR(IF(AND(U11="Impacto",U12="Impacto"),(AE11-(+AE11*X12)),IF(AND(U11="Probabilidad",U12="Impacto"),(AE11-(+AE11*X12)),IF(U12="Probabilidad",AE11,""))),"")</f>
        <v/>
      </c>
      <c r="AF12" s="14" t="str">
        <f t="shared" si="3"/>
        <v/>
      </c>
      <c r="AG12" s="11" t="str">
        <f t="shared" si="4"/>
        <v/>
      </c>
      <c r="AH12" s="215"/>
      <c r="AI12" s="15"/>
      <c r="AJ12" s="15"/>
      <c r="AK12" s="12"/>
      <c r="AL12" s="12"/>
      <c r="AM12" s="15"/>
      <c r="AN12" s="15"/>
      <c r="AO12" s="12"/>
      <c r="AP12" s="12"/>
      <c r="AQ12" s="15"/>
      <c r="AR12" s="15"/>
      <c r="AS12" s="12"/>
      <c r="AT12" s="12"/>
      <c r="AU12" s="15"/>
      <c r="AV12" s="15"/>
      <c r="AW12" s="12"/>
      <c r="AX12" s="12"/>
      <c r="AY12" s="224"/>
      <c r="AZ12" s="199"/>
      <c r="BA12" s="225"/>
      <c r="BB12" s="12"/>
      <c r="BC12" s="15"/>
      <c r="BD12" s="12"/>
      <c r="BE12" s="15"/>
      <c r="BF12" s="12"/>
      <c r="BG12" s="15"/>
      <c r="BH12" s="12"/>
      <c r="BI12" s="15"/>
      <c r="BJ12" s="16"/>
      <c r="BK12" s="229"/>
      <c r="BL12" s="15"/>
      <c r="BM12" s="15"/>
      <c r="BN12" s="15"/>
      <c r="BO12" s="12"/>
      <c r="BP12" s="15"/>
      <c r="BQ12" s="15"/>
      <c r="BR12" s="12"/>
      <c r="BS12" s="15"/>
      <c r="BT12" s="16"/>
      <c r="BU12" s="15"/>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row>
    <row r="13" spans="1:99" ht="16.5" customHeight="1" x14ac:dyDescent="0.25">
      <c r="A13" s="193"/>
      <c r="B13" s="194"/>
      <c r="C13" s="194"/>
      <c r="D13" s="194"/>
      <c r="E13" s="208" t="s">
        <v>352</v>
      </c>
      <c r="F13" s="194"/>
      <c r="G13" s="215"/>
      <c r="H13" s="215"/>
      <c r="I13" s="194"/>
      <c r="J13" s="203"/>
      <c r="K13" s="193"/>
      <c r="L13" s="140"/>
      <c r="M13" s="141"/>
      <c r="N13" s="215"/>
      <c r="O13" s="140"/>
      <c r="P13" s="141"/>
      <c r="Q13" s="142"/>
      <c r="R13" s="199">
        <v>3</v>
      </c>
      <c r="S13" s="205"/>
      <c r="T13" s="17"/>
      <c r="U13" s="17" t="str">
        <f t="shared" si="0"/>
        <v/>
      </c>
      <c r="V13" s="201"/>
      <c r="W13" s="201"/>
      <c r="X13" s="10" t="str">
        <f t="shared" si="1"/>
        <v/>
      </c>
      <c r="Y13" s="201"/>
      <c r="Z13" s="201"/>
      <c r="AA13" s="201"/>
      <c r="AB13" s="201"/>
      <c r="AC13" s="88" t="str">
        <f>IFERROR(IF(AND(U12="Probabilidad",U13="Probabilidad"),(AC12-(+AC12*X13)),IF(U13="Probabilidad",(AC11-(+AC11*X13)),IF(U13="Impacto",AC12,""))),"")</f>
        <v/>
      </c>
      <c r="AD13" s="14" t="str">
        <f t="shared" si="2"/>
        <v/>
      </c>
      <c r="AE13" s="10" t="str">
        <f>IFERROR(IF(AND(U12="Impacto",U13="Impacto"),(AE12-(+AE12*X13)),IF(AND(U12="Probabilidad",U13="Impacto"),(AE11-(+AE11*X13)),IF(U13="Probabilidad",AE12,""))),"")</f>
        <v/>
      </c>
      <c r="AF13" s="14" t="str">
        <f t="shared" si="3"/>
        <v/>
      </c>
      <c r="AG13" s="11" t="str">
        <f t="shared" si="4"/>
        <v/>
      </c>
      <c r="AH13" s="215"/>
      <c r="AI13" s="15"/>
      <c r="AJ13" s="15"/>
      <c r="AK13" s="12"/>
      <c r="AL13" s="12"/>
      <c r="AM13" s="15"/>
      <c r="AN13" s="15"/>
      <c r="AO13" s="12"/>
      <c r="AP13" s="12"/>
      <c r="AQ13" s="15"/>
      <c r="AR13" s="15"/>
      <c r="AS13" s="12"/>
      <c r="AT13" s="12"/>
      <c r="AU13" s="15"/>
      <c r="AV13" s="15"/>
      <c r="AW13" s="12"/>
      <c r="AX13" s="12"/>
      <c r="AY13" s="224"/>
      <c r="AZ13" s="199"/>
      <c r="BA13" s="225"/>
      <c r="BB13" s="12"/>
      <c r="BC13" s="15"/>
      <c r="BD13" s="12"/>
      <c r="BE13" s="15"/>
      <c r="BF13" s="12"/>
      <c r="BG13" s="15"/>
      <c r="BH13" s="12"/>
      <c r="BI13" s="15"/>
      <c r="BJ13" s="16"/>
      <c r="BK13" s="229"/>
      <c r="BL13" s="15"/>
      <c r="BM13" s="15"/>
      <c r="BN13" s="15"/>
      <c r="BO13" s="12"/>
      <c r="BP13" s="15"/>
      <c r="BQ13" s="15"/>
      <c r="BR13" s="12"/>
      <c r="BS13" s="15"/>
      <c r="BT13" s="16"/>
      <c r="BU13" s="15"/>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row>
    <row r="14" spans="1:99" ht="16.5" customHeight="1" x14ac:dyDescent="0.25">
      <c r="A14" s="193"/>
      <c r="B14" s="194"/>
      <c r="C14" s="194"/>
      <c r="D14" s="194"/>
      <c r="E14" s="214"/>
      <c r="F14" s="194"/>
      <c r="G14" s="215"/>
      <c r="H14" s="215"/>
      <c r="I14" s="194"/>
      <c r="J14" s="203"/>
      <c r="K14" s="193"/>
      <c r="L14" s="140"/>
      <c r="M14" s="141"/>
      <c r="N14" s="215"/>
      <c r="O14" s="140"/>
      <c r="P14" s="141"/>
      <c r="Q14" s="142"/>
      <c r="R14" s="199">
        <v>4</v>
      </c>
      <c r="S14" s="200"/>
      <c r="T14" s="17"/>
      <c r="U14" s="17" t="str">
        <f t="shared" si="0"/>
        <v/>
      </c>
      <c r="V14" s="201"/>
      <c r="W14" s="201"/>
      <c r="X14" s="10" t="str">
        <f t="shared" si="1"/>
        <v/>
      </c>
      <c r="Y14" s="201"/>
      <c r="Z14" s="201"/>
      <c r="AA14" s="201"/>
      <c r="AB14" s="201"/>
      <c r="AC14" s="88" t="str">
        <f>IFERROR(IF(AND(U13="Probabilidad",U14="Probabilidad"),(AC13-(+AC13*X14)),IF(U14="Probabilidad",(AC12-(+AC12*X14)),IF(U14="Impacto",AC13,""))),"")</f>
        <v/>
      </c>
      <c r="AD14" s="14" t="str">
        <f t="shared" si="2"/>
        <v/>
      </c>
      <c r="AE14" s="10" t="str">
        <f>IFERROR(IF(AND(U13="Impacto",U14="Impacto"),(AE13-(+AE13*X14)),IF(AND(U13="Probabilidad",U14="Impacto"),(AE12-(+AE12*X14)),IF(U14="Probabilidad",AE13,""))),"")</f>
        <v/>
      </c>
      <c r="AF14" s="14" t="str">
        <f t="shared" si="3"/>
        <v/>
      </c>
      <c r="AG14" s="11" t="str">
        <f t="shared" si="4"/>
        <v/>
      </c>
      <c r="AH14" s="215"/>
      <c r="AI14" s="15"/>
      <c r="AJ14" s="15"/>
      <c r="AK14" s="12"/>
      <c r="AL14" s="12"/>
      <c r="AM14" s="15"/>
      <c r="AN14" s="15"/>
      <c r="AO14" s="12"/>
      <c r="AP14" s="12"/>
      <c r="AQ14" s="15"/>
      <c r="AR14" s="15"/>
      <c r="AS14" s="12"/>
      <c r="AT14" s="12"/>
      <c r="AU14" s="15"/>
      <c r="AV14" s="15"/>
      <c r="AW14" s="12"/>
      <c r="AX14" s="12"/>
      <c r="AY14" s="224"/>
      <c r="AZ14" s="199"/>
      <c r="BA14" s="225"/>
      <c r="BB14" s="12"/>
      <c r="BC14" s="15"/>
      <c r="BD14" s="12"/>
      <c r="BE14" s="15"/>
      <c r="BF14" s="12"/>
      <c r="BG14" s="15"/>
      <c r="BH14" s="12"/>
      <c r="BI14" s="15"/>
      <c r="BJ14" s="16"/>
      <c r="BK14" s="229"/>
      <c r="BL14" s="15"/>
      <c r="BM14" s="15"/>
      <c r="BN14" s="15"/>
      <c r="BO14" s="12"/>
      <c r="BP14" s="15"/>
      <c r="BQ14" s="15"/>
      <c r="BR14" s="12"/>
      <c r="BS14" s="15"/>
      <c r="BT14" s="16"/>
      <c r="BU14" s="15"/>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row>
    <row r="15" spans="1:99" ht="16.5" customHeight="1" x14ac:dyDescent="0.25">
      <c r="A15" s="193"/>
      <c r="B15" s="194"/>
      <c r="C15" s="194"/>
      <c r="D15" s="194"/>
      <c r="E15" s="208" t="s">
        <v>352</v>
      </c>
      <c r="F15" s="194"/>
      <c r="G15" s="215"/>
      <c r="H15" s="215"/>
      <c r="I15" s="194"/>
      <c r="J15" s="203"/>
      <c r="K15" s="193"/>
      <c r="L15" s="140"/>
      <c r="M15" s="141"/>
      <c r="N15" s="215"/>
      <c r="O15" s="140"/>
      <c r="P15" s="141"/>
      <c r="Q15" s="142"/>
      <c r="R15" s="199">
        <v>5</v>
      </c>
      <c r="S15" s="200"/>
      <c r="T15" s="17"/>
      <c r="U15" s="17" t="str">
        <f t="shared" si="0"/>
        <v/>
      </c>
      <c r="V15" s="201"/>
      <c r="W15" s="201"/>
      <c r="X15" s="10" t="str">
        <f t="shared" si="1"/>
        <v/>
      </c>
      <c r="Y15" s="201"/>
      <c r="Z15" s="201"/>
      <c r="AA15" s="201"/>
      <c r="AB15" s="201"/>
      <c r="AC15" s="88" t="str">
        <f>IFERROR(IF(AND(U14="Probabilidad",U15="Probabilidad"),(AC14-(+AC14*X15)),IF(U15="Probabilidad",(AC13-(+AC13*X15)),IF(U15="Impacto",AC14,""))),"")</f>
        <v/>
      </c>
      <c r="AD15" s="14" t="str">
        <f t="shared" si="2"/>
        <v/>
      </c>
      <c r="AE15" s="10" t="str">
        <f>IFERROR(IF(AND(U14="Impacto",U15="Impacto"),(AE14-(+AE14*X15)),IF(AND(U14="Probabilidad",U15="Impacto"),(AE13-(+AE13*X15)),IF(U15="Probabilidad",AE14,""))),"")</f>
        <v/>
      </c>
      <c r="AF15" s="14" t="str">
        <f t="shared" si="3"/>
        <v/>
      </c>
      <c r="AG15" s="11" t="str">
        <f t="shared" si="4"/>
        <v/>
      </c>
      <c r="AH15" s="215"/>
      <c r="AI15" s="15"/>
      <c r="AJ15" s="15"/>
      <c r="AK15" s="12"/>
      <c r="AL15" s="12"/>
      <c r="AM15" s="15"/>
      <c r="AN15" s="15"/>
      <c r="AO15" s="12"/>
      <c r="AP15" s="12"/>
      <c r="AQ15" s="15"/>
      <c r="AR15" s="15"/>
      <c r="AS15" s="12"/>
      <c r="AT15" s="12"/>
      <c r="AU15" s="15"/>
      <c r="AV15" s="15"/>
      <c r="AW15" s="12"/>
      <c r="AX15" s="12"/>
      <c r="AY15" s="224"/>
      <c r="AZ15" s="199"/>
      <c r="BA15" s="225"/>
      <c r="BB15" s="12"/>
      <c r="BC15" s="15"/>
      <c r="BD15" s="12"/>
      <c r="BE15" s="15"/>
      <c r="BF15" s="12"/>
      <c r="BG15" s="15"/>
      <c r="BH15" s="12"/>
      <c r="BI15" s="15"/>
      <c r="BJ15" s="16"/>
      <c r="BK15" s="229"/>
      <c r="BL15" s="15"/>
      <c r="BM15" s="15"/>
      <c r="BN15" s="15"/>
      <c r="BO15" s="12"/>
      <c r="BP15" s="15"/>
      <c r="BQ15" s="15"/>
      <c r="BR15" s="12"/>
      <c r="BS15" s="15"/>
      <c r="BT15" s="16"/>
      <c r="BU15" s="15"/>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row>
    <row r="16" spans="1:99" ht="16.5" customHeight="1" x14ac:dyDescent="0.25">
      <c r="A16" s="193"/>
      <c r="B16" s="194"/>
      <c r="C16" s="194"/>
      <c r="D16" s="194"/>
      <c r="E16" s="214"/>
      <c r="F16" s="194"/>
      <c r="G16" s="216"/>
      <c r="H16" s="216"/>
      <c r="I16" s="194"/>
      <c r="J16" s="206"/>
      <c r="K16" s="193"/>
      <c r="L16" s="140"/>
      <c r="M16" s="141"/>
      <c r="N16" s="216"/>
      <c r="O16" s="140"/>
      <c r="P16" s="141"/>
      <c r="Q16" s="142"/>
      <c r="R16" s="199">
        <v>6</v>
      </c>
      <c r="S16" s="200"/>
      <c r="T16" s="17"/>
      <c r="U16" s="17" t="str">
        <f t="shared" si="0"/>
        <v/>
      </c>
      <c r="V16" s="201"/>
      <c r="W16" s="201"/>
      <c r="X16" s="10" t="str">
        <f t="shared" si="1"/>
        <v/>
      </c>
      <c r="Y16" s="201"/>
      <c r="Z16" s="201"/>
      <c r="AA16" s="201"/>
      <c r="AB16" s="201"/>
      <c r="AC16" s="88" t="str">
        <f>IFERROR(IF(AND(U15="Probabilidad",U16="Probabilidad"),(AC15-(+AC15*X16)),IF(U16="Probabilidad",(AC14-(+AC14*X16)),IF(U16="Impacto",AC15,""))),"")</f>
        <v/>
      </c>
      <c r="AD16" s="14" t="str">
        <f t="shared" si="2"/>
        <v/>
      </c>
      <c r="AE16" s="10" t="str">
        <f>IFERROR(IF(AND(U15="Impacto",U16="Impacto"),(AE15-(+AE15*X16)),IF(AND(U15="Probabilidad",U16="Impacto"),(AE14-(+AE14*X16)),IF(U16="Probabilidad",AE15,""))),"")</f>
        <v/>
      </c>
      <c r="AF16" s="14" t="str">
        <f t="shared" si="3"/>
        <v/>
      </c>
      <c r="AG16" s="11" t="str">
        <f t="shared" si="4"/>
        <v/>
      </c>
      <c r="AH16" s="216"/>
      <c r="AI16" s="15"/>
      <c r="AJ16" s="15"/>
      <c r="AK16" s="12"/>
      <c r="AL16" s="12"/>
      <c r="AM16" s="15"/>
      <c r="AN16" s="15"/>
      <c r="AO16" s="12"/>
      <c r="AP16" s="12"/>
      <c r="AQ16" s="15"/>
      <c r="AR16" s="15"/>
      <c r="AS16" s="12"/>
      <c r="AT16" s="12"/>
      <c r="AU16" s="15"/>
      <c r="AV16" s="15"/>
      <c r="AW16" s="12"/>
      <c r="AX16" s="12"/>
      <c r="AY16" s="224"/>
      <c r="AZ16" s="199"/>
      <c r="BA16" s="225"/>
      <c r="BB16" s="12"/>
      <c r="BC16" s="15"/>
      <c r="BD16" s="12"/>
      <c r="BE16" s="15"/>
      <c r="BF16" s="12"/>
      <c r="BG16" s="15"/>
      <c r="BH16" s="12"/>
      <c r="BI16" s="15"/>
      <c r="BJ16" s="16"/>
      <c r="BK16" s="229"/>
      <c r="BL16" s="15"/>
      <c r="BM16" s="15"/>
      <c r="BN16" s="15"/>
      <c r="BO16" s="12"/>
      <c r="BP16" s="15"/>
      <c r="BQ16" s="15"/>
      <c r="BR16" s="12"/>
      <c r="BS16" s="15"/>
      <c r="BT16" s="16"/>
      <c r="BU16" s="15"/>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row>
    <row r="17" spans="1:99" ht="27" customHeight="1" x14ac:dyDescent="0.25">
      <c r="A17" s="193">
        <v>3</v>
      </c>
      <c r="B17" s="194" t="s">
        <v>74</v>
      </c>
      <c r="C17" s="194" t="s">
        <v>90</v>
      </c>
      <c r="D17" s="194" t="s">
        <v>351</v>
      </c>
      <c r="E17" s="195" t="s">
        <v>380</v>
      </c>
      <c r="F17" s="194" t="s">
        <v>217</v>
      </c>
      <c r="G17" s="194" t="s">
        <v>394</v>
      </c>
      <c r="H17" s="194" t="s">
        <v>395</v>
      </c>
      <c r="I17" s="194" t="s">
        <v>221</v>
      </c>
      <c r="J17" s="196" t="s">
        <v>309</v>
      </c>
      <c r="K17" s="193">
        <v>365</v>
      </c>
      <c r="L17" s="140" t="str">
        <f>IF(K17&lt;=0,"",IF(K17&lt;=2,"Muy Baja",IF(K17&lt;=24,"Baja",IF(K17&lt;=500,"Media",IF(K17&lt;=5000,"Alta","Muy Alta")))))</f>
        <v>Media</v>
      </c>
      <c r="M17" s="141">
        <f>IF(L17="","",IF(L17="Muy Baja",0.2,IF(L17="Baja",0.4,IF(L17="Media",0.6,IF(L17="Alta",0.8,IF(L17="Muy Alta",1,))))))</f>
        <v>0.6</v>
      </c>
      <c r="N17" s="198" t="s">
        <v>317</v>
      </c>
      <c r="O17" s="140" t="str">
        <f t="shared" ref="O17" si="6">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Mayor</v>
      </c>
      <c r="P17" s="141">
        <f>IF(O17="","",IF(O17="Leve",0.2,IF(O17="Menor",0.4,IF(O17="Moderado",0.6,IF(O17="Mayor",0.8,IF(O17="Catastrófico",1,))))))</f>
        <v>0.8</v>
      </c>
      <c r="Q17" s="142"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Alto</v>
      </c>
      <c r="R17" s="199">
        <v>1</v>
      </c>
      <c r="S17" s="200" t="s">
        <v>358</v>
      </c>
      <c r="T17" s="200" t="s">
        <v>354</v>
      </c>
      <c r="U17" s="17" t="str">
        <f t="shared" si="0"/>
        <v>Probabilidad</v>
      </c>
      <c r="V17" s="201" t="s">
        <v>11</v>
      </c>
      <c r="W17" s="201" t="s">
        <v>6</v>
      </c>
      <c r="X17" s="10" t="str">
        <f t="shared" si="1"/>
        <v>40%</v>
      </c>
      <c r="Y17" s="201" t="s">
        <v>330</v>
      </c>
      <c r="Z17" s="201" t="s">
        <v>332</v>
      </c>
      <c r="AA17" s="201" t="s">
        <v>326</v>
      </c>
      <c r="AB17" s="201" t="s">
        <v>334</v>
      </c>
      <c r="AC17" s="88">
        <f>IFERROR(IF(U17="Probabilidad",(M17-(+M17*X17)),IF(U17="Impacto",M17,"")),"")</f>
        <v>0.36</v>
      </c>
      <c r="AD17" s="14" t="str">
        <f>IFERROR(IF(AC17="","",IF(AC17&lt;=0.2,"Muy Baja",IF(AC17&lt;=0.4,"Baja",IF(AC17&lt;=0.6,"Media",IF(AC17&lt;=0.8,"Alta","Muy Alta"))))),"")</f>
        <v>Baja</v>
      </c>
      <c r="AE17" s="10">
        <f>IFERROR(IF(U17="Impacto",(P17-(+P17*X17)),IF(U17="Probabilidad",P17,"")),"")</f>
        <v>0.8</v>
      </c>
      <c r="AF17" s="14" t="str">
        <f t="shared" si="3"/>
        <v>Mayor</v>
      </c>
      <c r="AG17" s="11" t="str">
        <f t="shared" si="4"/>
        <v>Alto</v>
      </c>
      <c r="AH17" s="217" t="s">
        <v>42</v>
      </c>
      <c r="AI17" s="15"/>
      <c r="AJ17" s="15"/>
      <c r="AK17" s="19"/>
      <c r="AL17" s="19"/>
      <c r="AM17" s="15"/>
      <c r="AN17" s="15"/>
      <c r="AO17" s="19"/>
      <c r="AP17" s="19"/>
      <c r="AQ17" s="15"/>
      <c r="AR17" s="15"/>
      <c r="AS17" s="19"/>
      <c r="AT17" s="19"/>
      <c r="AU17" s="15"/>
      <c r="AV17" s="15"/>
      <c r="AW17" s="19"/>
      <c r="AX17" s="19"/>
      <c r="AY17" s="224" t="s">
        <v>398</v>
      </c>
      <c r="AZ17" s="228" t="s">
        <v>354</v>
      </c>
      <c r="BA17" s="225">
        <v>46387</v>
      </c>
      <c r="BB17" s="19"/>
      <c r="BC17" s="15"/>
      <c r="BD17" s="19"/>
      <c r="BE17" s="15"/>
      <c r="BF17" s="19"/>
      <c r="BG17" s="15"/>
      <c r="BH17" s="19"/>
      <c r="BI17" s="15"/>
      <c r="BJ17" s="15"/>
      <c r="BK17" s="229" t="s">
        <v>359</v>
      </c>
      <c r="BL17" s="15"/>
      <c r="BM17" s="15"/>
      <c r="BN17" s="15"/>
      <c r="BO17" s="19"/>
      <c r="BP17" s="15"/>
      <c r="BQ17" s="15"/>
      <c r="BR17" s="19"/>
      <c r="BS17" s="15"/>
      <c r="BT17" s="15"/>
      <c r="BU17" s="15"/>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row>
    <row r="18" spans="1:99" ht="16.5" customHeight="1" x14ac:dyDescent="0.25">
      <c r="A18" s="193"/>
      <c r="B18" s="194"/>
      <c r="C18" s="194"/>
      <c r="D18" s="194"/>
      <c r="E18" s="195"/>
      <c r="F18" s="194"/>
      <c r="G18" s="194"/>
      <c r="H18" s="194"/>
      <c r="I18" s="194"/>
      <c r="J18" s="203"/>
      <c r="K18" s="193"/>
      <c r="L18" s="140"/>
      <c r="M18" s="141"/>
      <c r="N18" s="198"/>
      <c r="O18" s="140"/>
      <c r="P18" s="141"/>
      <c r="Q18" s="142"/>
      <c r="R18" s="199">
        <v>2</v>
      </c>
      <c r="S18" s="200"/>
      <c r="T18" s="17"/>
      <c r="U18" s="17" t="str">
        <f t="shared" si="0"/>
        <v/>
      </c>
      <c r="V18" s="201"/>
      <c r="W18" s="201"/>
      <c r="X18" s="10" t="str">
        <f t="shared" si="1"/>
        <v/>
      </c>
      <c r="Y18" s="201"/>
      <c r="Z18" s="201"/>
      <c r="AA18" s="201"/>
      <c r="AB18" s="201"/>
      <c r="AC18" s="88" t="str">
        <f>IFERROR(IF(AND(U17="Probabilidad",U18="Probabilidad"),(AC17-(+AC17*X18)),IF(U18="Probabilidad",(M17-(+M17*X18)),IF(U18="Impacto",AC17,""))),"")</f>
        <v/>
      </c>
      <c r="AD18" s="14" t="str">
        <f t="shared" si="2"/>
        <v/>
      </c>
      <c r="AE18" s="10" t="str">
        <f>IFERROR(IF(AND(U17="Impacto",U18="Impacto"),(AE17-(+AE17*X18)),IF(AND(U17="Probabilidad",U18="Impacto"),(AE17-(+AE17*X18)),IF(U18="Probabilidad",AE17,""))),"")</f>
        <v/>
      </c>
      <c r="AF18" s="14" t="str">
        <f t="shared" si="3"/>
        <v/>
      </c>
      <c r="AG18" s="11" t="str">
        <f t="shared" si="4"/>
        <v/>
      </c>
      <c r="AH18" s="218"/>
      <c r="AI18" s="15"/>
      <c r="AJ18" s="15"/>
      <c r="AK18" s="19"/>
      <c r="AL18" s="19"/>
      <c r="AM18" s="15"/>
      <c r="AN18" s="15"/>
      <c r="AO18" s="19"/>
      <c r="AP18" s="19"/>
      <c r="AQ18" s="15"/>
      <c r="AR18" s="15"/>
      <c r="AS18" s="19"/>
      <c r="AT18" s="19"/>
      <c r="AU18" s="15"/>
      <c r="AV18" s="15"/>
      <c r="AW18" s="19"/>
      <c r="AX18" s="19"/>
      <c r="AY18" s="224"/>
      <c r="AZ18" s="224"/>
      <c r="BA18" s="229"/>
      <c r="BB18" s="19"/>
      <c r="BC18" s="15"/>
      <c r="BD18" s="19"/>
      <c r="BE18" s="15"/>
      <c r="BF18" s="19"/>
      <c r="BG18" s="15"/>
      <c r="BH18" s="19"/>
      <c r="BI18" s="15"/>
      <c r="BJ18" s="15"/>
      <c r="BK18" s="229" t="s">
        <v>360</v>
      </c>
      <c r="BL18" s="15"/>
      <c r="BM18" s="15"/>
      <c r="BN18" s="15"/>
      <c r="BO18" s="19"/>
      <c r="BP18" s="15"/>
      <c r="BQ18" s="15"/>
      <c r="BR18" s="19"/>
      <c r="BS18" s="15"/>
      <c r="BT18" s="15"/>
      <c r="BU18" s="15"/>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row>
    <row r="19" spans="1:99" ht="16.5" customHeight="1" x14ac:dyDescent="0.25">
      <c r="A19" s="193"/>
      <c r="B19" s="194"/>
      <c r="C19" s="194"/>
      <c r="D19" s="194"/>
      <c r="E19" s="195"/>
      <c r="F19" s="194"/>
      <c r="G19" s="194"/>
      <c r="H19" s="194"/>
      <c r="I19" s="194"/>
      <c r="J19" s="203"/>
      <c r="K19" s="193"/>
      <c r="L19" s="140"/>
      <c r="M19" s="141"/>
      <c r="N19" s="198"/>
      <c r="O19" s="140"/>
      <c r="P19" s="141"/>
      <c r="Q19" s="142"/>
      <c r="R19" s="199">
        <v>3</v>
      </c>
      <c r="S19" s="205"/>
      <c r="T19" s="17"/>
      <c r="U19" s="17" t="str">
        <f t="shared" si="0"/>
        <v/>
      </c>
      <c r="V19" s="201"/>
      <c r="W19" s="201"/>
      <c r="X19" s="10" t="str">
        <f t="shared" si="1"/>
        <v/>
      </c>
      <c r="Y19" s="201"/>
      <c r="Z19" s="201"/>
      <c r="AA19" s="201"/>
      <c r="AB19" s="201"/>
      <c r="AC19" s="88" t="str">
        <f>IFERROR(IF(AND(U18="Probabilidad",U19="Probabilidad"),(AC18-(+AC18*X19)),IF(U19="Probabilidad",(AC17-(+AC17*X19)),IF(U19="Impacto",AC18,""))),"")</f>
        <v/>
      </c>
      <c r="AD19" s="14" t="str">
        <f t="shared" si="2"/>
        <v/>
      </c>
      <c r="AE19" s="10" t="str">
        <f>IFERROR(IF(AND(U18="Impacto",U19="Impacto"),(AE18-(+AE18*X19)),IF(AND(U18="Probabilidad",U19="Impacto"),(AE17-(+AE17*X19)),IF(U19="Probabilidad",AE18,""))),"")</f>
        <v/>
      </c>
      <c r="AF19" s="14" t="str">
        <f t="shared" si="3"/>
        <v/>
      </c>
      <c r="AG19" s="11" t="str">
        <f t="shared" si="4"/>
        <v/>
      </c>
      <c r="AH19" s="218"/>
      <c r="AI19" s="15"/>
      <c r="AJ19" s="15"/>
      <c r="AK19" s="19"/>
      <c r="AL19" s="19"/>
      <c r="AM19" s="15"/>
      <c r="AN19" s="15"/>
      <c r="AO19" s="19"/>
      <c r="AP19" s="19"/>
      <c r="AQ19" s="15"/>
      <c r="AR19" s="15"/>
      <c r="AS19" s="19"/>
      <c r="AT19" s="19"/>
      <c r="AU19" s="15"/>
      <c r="AV19" s="15"/>
      <c r="AW19" s="19"/>
      <c r="AX19" s="19"/>
      <c r="AY19" s="224"/>
      <c r="AZ19" s="224"/>
      <c r="BA19" s="229"/>
      <c r="BB19" s="19"/>
      <c r="BC19" s="15"/>
      <c r="BD19" s="19"/>
      <c r="BE19" s="15"/>
      <c r="BF19" s="19"/>
      <c r="BG19" s="15"/>
      <c r="BH19" s="19"/>
      <c r="BI19" s="15"/>
      <c r="BJ19" s="15"/>
      <c r="BK19" s="229"/>
      <c r="BL19" s="15"/>
      <c r="BM19" s="15"/>
      <c r="BN19" s="15"/>
      <c r="BO19" s="19"/>
      <c r="BP19" s="15"/>
      <c r="BQ19" s="15"/>
      <c r="BR19" s="19"/>
      <c r="BS19" s="15"/>
      <c r="BT19" s="15"/>
      <c r="BU19" s="15"/>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row>
    <row r="20" spans="1:99" ht="16.5" customHeight="1" x14ac:dyDescent="0.25">
      <c r="A20" s="193"/>
      <c r="B20" s="194"/>
      <c r="C20" s="194"/>
      <c r="D20" s="194"/>
      <c r="E20" s="195"/>
      <c r="F20" s="194"/>
      <c r="G20" s="194"/>
      <c r="H20" s="194"/>
      <c r="I20" s="194"/>
      <c r="J20" s="203"/>
      <c r="K20" s="193"/>
      <c r="L20" s="140"/>
      <c r="M20" s="141"/>
      <c r="N20" s="198"/>
      <c r="O20" s="140"/>
      <c r="P20" s="141"/>
      <c r="Q20" s="142"/>
      <c r="R20" s="199">
        <v>4</v>
      </c>
      <c r="S20" s="200"/>
      <c r="T20" s="17"/>
      <c r="U20" s="17" t="str">
        <f t="shared" si="0"/>
        <v/>
      </c>
      <c r="V20" s="201"/>
      <c r="W20" s="201"/>
      <c r="X20" s="10" t="str">
        <f t="shared" si="1"/>
        <v/>
      </c>
      <c r="Y20" s="201"/>
      <c r="Z20" s="201"/>
      <c r="AA20" s="201"/>
      <c r="AB20" s="201"/>
      <c r="AC20" s="88" t="str">
        <f>IFERROR(IF(AND(U19="Probabilidad",U20="Probabilidad"),(AC19-(+AC19*X20)),IF(U20="Probabilidad",(AC18-(+AC18*X20)),IF(U20="Impacto",AC19,""))),"")</f>
        <v/>
      </c>
      <c r="AD20" s="14" t="str">
        <f t="shared" si="2"/>
        <v/>
      </c>
      <c r="AE20" s="10" t="str">
        <f>IFERROR(IF(AND(U19="Impacto",U20="Impacto"),(AE19-(+AE19*X20)),IF(AND(U19="Probabilidad",U20="Impacto"),(AE18-(+AE18*X20)),IF(U20="Probabilidad",AE19,""))),"")</f>
        <v/>
      </c>
      <c r="AF20" s="14" t="str">
        <f t="shared" si="3"/>
        <v/>
      </c>
      <c r="AG20" s="11" t="str">
        <f t="shared" si="4"/>
        <v/>
      </c>
      <c r="AH20" s="218"/>
      <c r="AI20" s="15"/>
      <c r="AJ20" s="15"/>
      <c r="AK20" s="19"/>
      <c r="AL20" s="19"/>
      <c r="AM20" s="15"/>
      <c r="AN20" s="15"/>
      <c r="AO20" s="19"/>
      <c r="AP20" s="19"/>
      <c r="AQ20" s="15"/>
      <c r="AR20" s="15"/>
      <c r="AS20" s="19"/>
      <c r="AT20" s="19"/>
      <c r="AU20" s="15"/>
      <c r="AV20" s="15"/>
      <c r="AW20" s="19"/>
      <c r="AX20" s="19"/>
      <c r="AY20" s="224"/>
      <c r="AZ20" s="224"/>
      <c r="BA20" s="229"/>
      <c r="BB20" s="19"/>
      <c r="BC20" s="15"/>
      <c r="BD20" s="19"/>
      <c r="BE20" s="15"/>
      <c r="BF20" s="19"/>
      <c r="BG20" s="15"/>
      <c r="BH20" s="19"/>
      <c r="BI20" s="15"/>
      <c r="BJ20" s="15"/>
      <c r="BK20" s="229"/>
      <c r="BL20" s="15"/>
      <c r="BM20" s="15"/>
      <c r="BN20" s="15"/>
      <c r="BO20" s="19"/>
      <c r="BP20" s="15"/>
      <c r="BQ20" s="15"/>
      <c r="BR20" s="19"/>
      <c r="BS20" s="15"/>
      <c r="BT20" s="15"/>
      <c r="BU20" s="15"/>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row>
    <row r="21" spans="1:99" ht="16.5" customHeight="1" x14ac:dyDescent="0.25">
      <c r="A21" s="193"/>
      <c r="B21" s="194"/>
      <c r="C21" s="194"/>
      <c r="D21" s="194"/>
      <c r="E21" s="195"/>
      <c r="F21" s="194"/>
      <c r="G21" s="194"/>
      <c r="H21" s="194"/>
      <c r="I21" s="194"/>
      <c r="J21" s="203"/>
      <c r="K21" s="193"/>
      <c r="L21" s="140"/>
      <c r="M21" s="141"/>
      <c r="N21" s="198"/>
      <c r="O21" s="140"/>
      <c r="P21" s="141"/>
      <c r="Q21" s="142"/>
      <c r="R21" s="199">
        <v>5</v>
      </c>
      <c r="S21" s="200"/>
      <c r="T21" s="17"/>
      <c r="U21" s="17" t="str">
        <f t="shared" si="0"/>
        <v/>
      </c>
      <c r="V21" s="201"/>
      <c r="W21" s="201"/>
      <c r="X21" s="10" t="str">
        <f t="shared" si="1"/>
        <v/>
      </c>
      <c r="Y21" s="201"/>
      <c r="Z21" s="201"/>
      <c r="AA21" s="201"/>
      <c r="AB21" s="201"/>
      <c r="AC21" s="88" t="str">
        <f>IFERROR(IF(AND(U20="Probabilidad",U21="Probabilidad"),(AC20-(+AC20*X21)),IF(U21="Probabilidad",(AC19-(+AC19*X21)),IF(U21="Impacto",AC20,""))),"")</f>
        <v/>
      </c>
      <c r="AD21" s="14" t="str">
        <f t="shared" si="2"/>
        <v/>
      </c>
      <c r="AE21" s="10" t="str">
        <f>IFERROR(IF(AND(U20="Impacto",U21="Impacto"),(AE20-(+AE20*X21)),IF(AND(U20="Probabilidad",U21="Impacto"),(AE19-(+AE19*X21)),IF(U21="Probabilidad",AE20,""))),"")</f>
        <v/>
      </c>
      <c r="AF21" s="14" t="str">
        <f t="shared" si="3"/>
        <v/>
      </c>
      <c r="AG21" s="11" t="str">
        <f t="shared" si="4"/>
        <v/>
      </c>
      <c r="AH21" s="218"/>
      <c r="AI21" s="15"/>
      <c r="AJ21" s="15"/>
      <c r="AK21" s="19"/>
      <c r="AL21" s="19"/>
      <c r="AM21" s="15"/>
      <c r="AN21" s="15"/>
      <c r="AO21" s="19"/>
      <c r="AP21" s="19"/>
      <c r="AQ21" s="15"/>
      <c r="AR21" s="15"/>
      <c r="AS21" s="19"/>
      <c r="AT21" s="19"/>
      <c r="AU21" s="15"/>
      <c r="AV21" s="15"/>
      <c r="AW21" s="19"/>
      <c r="AX21" s="19"/>
      <c r="AY21" s="224"/>
      <c r="AZ21" s="224"/>
      <c r="BA21" s="229"/>
      <c r="BB21" s="19"/>
      <c r="BC21" s="15"/>
      <c r="BD21" s="19"/>
      <c r="BE21" s="15"/>
      <c r="BF21" s="19"/>
      <c r="BG21" s="15"/>
      <c r="BH21" s="19"/>
      <c r="BI21" s="15"/>
      <c r="BJ21" s="15"/>
      <c r="BK21" s="229"/>
      <c r="BL21" s="15"/>
      <c r="BM21" s="15"/>
      <c r="BN21" s="15"/>
      <c r="BO21" s="19"/>
      <c r="BP21" s="15"/>
      <c r="BQ21" s="15"/>
      <c r="BR21" s="19"/>
      <c r="BS21" s="15"/>
      <c r="BT21" s="15"/>
      <c r="BU21" s="15"/>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row>
    <row r="22" spans="1:99" ht="16.5" customHeight="1" x14ac:dyDescent="0.25">
      <c r="A22" s="193"/>
      <c r="B22" s="194"/>
      <c r="C22" s="194"/>
      <c r="D22" s="194"/>
      <c r="E22" s="195"/>
      <c r="F22" s="194"/>
      <c r="G22" s="194"/>
      <c r="H22" s="194"/>
      <c r="I22" s="194"/>
      <c r="J22" s="206"/>
      <c r="K22" s="193"/>
      <c r="L22" s="140"/>
      <c r="M22" s="141"/>
      <c r="N22" s="198"/>
      <c r="O22" s="140"/>
      <c r="P22" s="141"/>
      <c r="Q22" s="142"/>
      <c r="R22" s="199">
        <v>6</v>
      </c>
      <c r="S22" s="200"/>
      <c r="T22" s="17"/>
      <c r="U22" s="17" t="str">
        <f t="shared" si="0"/>
        <v/>
      </c>
      <c r="V22" s="201"/>
      <c r="W22" s="201"/>
      <c r="X22" s="10" t="str">
        <f t="shared" si="1"/>
        <v/>
      </c>
      <c r="Y22" s="201"/>
      <c r="Z22" s="201"/>
      <c r="AA22" s="201"/>
      <c r="AB22" s="201"/>
      <c r="AC22" s="88" t="str">
        <f>IFERROR(IF(AND(U21="Probabilidad",U22="Probabilidad"),(AC21-(+AC21*X22)),IF(U22="Probabilidad",(AC20-(+AC20*X22)),IF(U22="Impacto",AC21,""))),"")</f>
        <v/>
      </c>
      <c r="AD22" s="14" t="str">
        <f t="shared" si="2"/>
        <v/>
      </c>
      <c r="AE22" s="10" t="str">
        <f>IFERROR(IF(AND(U21="Impacto",U22="Impacto"),(AE21-(+AE21*X22)),IF(AND(U21="Probabilidad",U22="Impacto"),(AE20-(+AE20*X22)),IF(U22="Probabilidad",AE21,""))),"")</f>
        <v/>
      </c>
      <c r="AF22" s="14" t="str">
        <f t="shared" si="3"/>
        <v/>
      </c>
      <c r="AG22" s="11" t="str">
        <f t="shared" si="4"/>
        <v/>
      </c>
      <c r="AH22" s="219"/>
      <c r="AI22" s="15"/>
      <c r="AJ22" s="15"/>
      <c r="AK22" s="19"/>
      <c r="AL22" s="19"/>
      <c r="AM22" s="15"/>
      <c r="AN22" s="15"/>
      <c r="AO22" s="19"/>
      <c r="AP22" s="19"/>
      <c r="AQ22" s="15"/>
      <c r="AR22" s="15"/>
      <c r="AS22" s="19"/>
      <c r="AT22" s="19"/>
      <c r="AU22" s="15"/>
      <c r="AV22" s="15"/>
      <c r="AW22" s="19"/>
      <c r="AX22" s="19"/>
      <c r="AY22" s="224"/>
      <c r="AZ22" s="224"/>
      <c r="BA22" s="229"/>
      <c r="BB22" s="19"/>
      <c r="BC22" s="15"/>
      <c r="BD22" s="19"/>
      <c r="BE22" s="15"/>
      <c r="BF22" s="19"/>
      <c r="BG22" s="15"/>
      <c r="BH22" s="19"/>
      <c r="BI22" s="15"/>
      <c r="BJ22" s="15"/>
      <c r="BK22" s="229"/>
      <c r="BL22" s="15"/>
      <c r="BM22" s="15"/>
      <c r="BN22" s="15"/>
      <c r="BO22" s="19"/>
      <c r="BP22" s="15"/>
      <c r="BQ22" s="15"/>
      <c r="BR22" s="19"/>
      <c r="BS22" s="15"/>
      <c r="BT22" s="15"/>
      <c r="BU22" s="15"/>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row>
    <row r="23" spans="1:99" ht="16.5" customHeight="1" x14ac:dyDescent="0.25">
      <c r="A23" s="193">
        <v>4</v>
      </c>
      <c r="B23" s="194"/>
      <c r="C23" s="194"/>
      <c r="D23" s="194"/>
      <c r="E23" s="195"/>
      <c r="F23" s="194"/>
      <c r="G23" s="194"/>
      <c r="H23" s="194"/>
      <c r="I23" s="194"/>
      <c r="J23" s="196"/>
      <c r="K23" s="193"/>
      <c r="L23" s="140" t="str">
        <f>IF(K23&lt;=0,"",IF(K23&lt;=2,"Muy Baja",IF(K23&lt;=24,"Baja",IF(K23&lt;=500,"Media",IF(K23&lt;=5000,"Alta","Muy Alta")))))</f>
        <v/>
      </c>
      <c r="M23" s="141" t="str">
        <f>IF(L23="","",IF(L23="Muy Baja",0.2,IF(L23="Baja",0.4,IF(L23="Media",0.6,IF(L23="Alta",0.8,IF(L23="Muy Alta",1,))))))</f>
        <v/>
      </c>
      <c r="N23" s="198"/>
      <c r="O23" s="140" t="str">
        <f t="shared" ref="O23" si="7">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
      </c>
      <c r="P23" s="141" t="str">
        <f>IF(O23="","",IF(O23="Leve",0.2,IF(O23="Menor",0.4,IF(O23="Moderado",0.6,IF(O23="Mayor",0.8,IF(O23="Catastrófico",1,))))))</f>
        <v/>
      </c>
      <c r="Q23" s="142"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
      </c>
      <c r="R23" s="199">
        <v>1</v>
      </c>
      <c r="S23" s="200"/>
      <c r="T23" s="17"/>
      <c r="U23" s="17" t="str">
        <f t="shared" si="0"/>
        <v/>
      </c>
      <c r="V23" s="201"/>
      <c r="W23" s="201"/>
      <c r="X23" s="10" t="str">
        <f t="shared" si="1"/>
        <v/>
      </c>
      <c r="Y23" s="201"/>
      <c r="Z23" s="201"/>
      <c r="AA23" s="201"/>
      <c r="AB23" s="201"/>
      <c r="AC23" s="88" t="str">
        <f>IFERROR(IF(U23="Probabilidad",(M23-(+M23*X23)),IF(U23="Impacto",M23,"")),"")</f>
        <v/>
      </c>
      <c r="AD23" s="14" t="str">
        <f>IFERROR(IF(AC23="","",IF(AC23&lt;=0.2,"Muy Baja",IF(AC23&lt;=0.4,"Baja",IF(AC23&lt;=0.6,"Media",IF(AC23&lt;=0.8,"Alta","Muy Alta"))))),"")</f>
        <v/>
      </c>
      <c r="AE23" s="10" t="str">
        <f>IFERROR(IF(U23="Impacto",(P23-(+P23*X23)),IF(U23="Probabilidad",P23,"")),"")</f>
        <v/>
      </c>
      <c r="AF23" s="14" t="str">
        <f t="shared" si="3"/>
        <v/>
      </c>
      <c r="AG23" s="11" t="str">
        <f t="shared" si="4"/>
        <v/>
      </c>
      <c r="AH23" s="202"/>
      <c r="AI23" s="15"/>
      <c r="AJ23" s="15"/>
      <c r="AK23" s="12"/>
      <c r="AL23" s="12"/>
      <c r="AM23" s="15"/>
      <c r="AN23" s="15"/>
      <c r="AO23" s="12"/>
      <c r="AP23" s="12"/>
      <c r="AQ23" s="15"/>
      <c r="AR23" s="15"/>
      <c r="AS23" s="12"/>
      <c r="AT23" s="12"/>
      <c r="AU23" s="15"/>
      <c r="AV23" s="15"/>
      <c r="AW23" s="12"/>
      <c r="AX23" s="12"/>
      <c r="AY23" s="224"/>
      <c r="AZ23" s="199"/>
      <c r="BA23" s="225"/>
      <c r="BB23" s="12"/>
      <c r="BC23" s="15"/>
      <c r="BD23" s="12"/>
      <c r="BE23" s="15"/>
      <c r="BF23" s="12"/>
      <c r="BG23" s="15"/>
      <c r="BH23" s="12"/>
      <c r="BI23" s="15"/>
      <c r="BJ23" s="16"/>
      <c r="BK23" s="229"/>
      <c r="BL23" s="15"/>
      <c r="BM23" s="15"/>
      <c r="BN23" s="15"/>
      <c r="BO23" s="12"/>
      <c r="BP23" s="15"/>
      <c r="BQ23" s="15"/>
      <c r="BR23" s="12"/>
      <c r="BS23" s="15"/>
      <c r="BT23" s="16"/>
      <c r="BU23" s="15"/>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row>
    <row r="24" spans="1:99" ht="16.5" customHeight="1" x14ac:dyDescent="0.25">
      <c r="A24" s="193"/>
      <c r="B24" s="194"/>
      <c r="C24" s="194"/>
      <c r="D24" s="194"/>
      <c r="E24" s="195"/>
      <c r="F24" s="194"/>
      <c r="G24" s="194"/>
      <c r="H24" s="194"/>
      <c r="I24" s="194"/>
      <c r="J24" s="203"/>
      <c r="K24" s="193"/>
      <c r="L24" s="140"/>
      <c r="M24" s="141"/>
      <c r="N24" s="198"/>
      <c r="O24" s="140"/>
      <c r="P24" s="141"/>
      <c r="Q24" s="142"/>
      <c r="R24" s="199">
        <v>2</v>
      </c>
      <c r="S24" s="200"/>
      <c r="T24" s="17"/>
      <c r="U24" s="17" t="str">
        <f t="shared" si="0"/>
        <v/>
      </c>
      <c r="V24" s="201"/>
      <c r="W24" s="201"/>
      <c r="X24" s="10" t="str">
        <f t="shared" si="1"/>
        <v/>
      </c>
      <c r="Y24" s="201"/>
      <c r="Z24" s="201"/>
      <c r="AA24" s="201"/>
      <c r="AB24" s="201"/>
      <c r="AC24" s="88" t="str">
        <f>IFERROR(IF(AND(U23="Probabilidad",U24="Probabilidad"),(AC23-(+AC23*X24)),IF(U24="Probabilidad",(M23-(+M23*X24)),IF(U24="Impacto",AC23,""))),"")</f>
        <v/>
      </c>
      <c r="AD24" s="14" t="str">
        <f t="shared" si="2"/>
        <v/>
      </c>
      <c r="AE24" s="10" t="str">
        <f>IFERROR(IF(AND(U23="Impacto",U24="Impacto"),(AE23-(+AE23*X24)),IF(AND(U23="Probabilidad",U24="Impacto"),(AE23-(+AE23*X24)),IF(U24="Probabilidad",AE23,""))),"")</f>
        <v/>
      </c>
      <c r="AF24" s="14" t="str">
        <f t="shared" si="3"/>
        <v/>
      </c>
      <c r="AG24" s="11" t="str">
        <f t="shared" si="4"/>
        <v/>
      </c>
      <c r="AH24" s="204"/>
      <c r="AI24" s="15"/>
      <c r="AJ24" s="15"/>
      <c r="AK24" s="12"/>
      <c r="AL24" s="12"/>
      <c r="AM24" s="15"/>
      <c r="AN24" s="15"/>
      <c r="AO24" s="12"/>
      <c r="AP24" s="12"/>
      <c r="AQ24" s="15"/>
      <c r="AR24" s="15"/>
      <c r="AS24" s="12"/>
      <c r="AT24" s="12"/>
      <c r="AU24" s="15"/>
      <c r="AV24" s="15"/>
      <c r="AW24" s="12"/>
      <c r="AX24" s="12"/>
      <c r="AY24" s="224"/>
      <c r="AZ24" s="199"/>
      <c r="BA24" s="225"/>
      <c r="BB24" s="12"/>
      <c r="BC24" s="15"/>
      <c r="BD24" s="12"/>
      <c r="BE24" s="15"/>
      <c r="BF24" s="12"/>
      <c r="BG24" s="15"/>
      <c r="BH24" s="12"/>
      <c r="BI24" s="15"/>
      <c r="BJ24" s="16"/>
      <c r="BK24" s="229"/>
      <c r="BL24" s="15"/>
      <c r="BM24" s="15"/>
      <c r="BN24" s="15"/>
      <c r="BO24" s="12"/>
      <c r="BP24" s="15"/>
      <c r="BQ24" s="15"/>
      <c r="BR24" s="12"/>
      <c r="BS24" s="15"/>
      <c r="BT24" s="16"/>
      <c r="BU24" s="15"/>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row>
    <row r="25" spans="1:99" ht="16.5" customHeight="1" x14ac:dyDescent="0.25">
      <c r="A25" s="193"/>
      <c r="B25" s="194"/>
      <c r="C25" s="194"/>
      <c r="D25" s="194"/>
      <c r="E25" s="195"/>
      <c r="F25" s="194"/>
      <c r="G25" s="194"/>
      <c r="H25" s="194"/>
      <c r="I25" s="194"/>
      <c r="J25" s="203"/>
      <c r="K25" s="193"/>
      <c r="L25" s="140"/>
      <c r="M25" s="141"/>
      <c r="N25" s="198"/>
      <c r="O25" s="140"/>
      <c r="P25" s="141"/>
      <c r="Q25" s="142"/>
      <c r="R25" s="199">
        <v>3</v>
      </c>
      <c r="S25" s="205"/>
      <c r="T25" s="17"/>
      <c r="U25" s="17" t="str">
        <f t="shared" si="0"/>
        <v/>
      </c>
      <c r="V25" s="201"/>
      <c r="W25" s="201"/>
      <c r="X25" s="10" t="str">
        <f t="shared" si="1"/>
        <v/>
      </c>
      <c r="Y25" s="201"/>
      <c r="Z25" s="201"/>
      <c r="AA25" s="201"/>
      <c r="AB25" s="201"/>
      <c r="AC25" s="88" t="str">
        <f>IFERROR(IF(AND(U24="Probabilidad",U25="Probabilidad"),(AC24-(+AC24*X25)),IF(U25="Probabilidad",(AC23-(+AC23*X25)),IF(U25="Impacto",AC24,""))),"")</f>
        <v/>
      </c>
      <c r="AD25" s="14" t="str">
        <f t="shared" si="2"/>
        <v/>
      </c>
      <c r="AE25" s="10" t="str">
        <f>IFERROR(IF(AND(U24="Impacto",U25="Impacto"),(AE24-(+AE24*X25)),IF(AND(U24="Probabilidad",U25="Impacto"),(AE23-(+AE23*X25)),IF(U25="Probabilidad",AE24,""))),"")</f>
        <v/>
      </c>
      <c r="AF25" s="14" t="str">
        <f t="shared" si="3"/>
        <v/>
      </c>
      <c r="AG25" s="11" t="str">
        <f t="shared" si="4"/>
        <v/>
      </c>
      <c r="AH25" s="204"/>
      <c r="AI25" s="15"/>
      <c r="AJ25" s="15"/>
      <c r="AK25" s="12"/>
      <c r="AL25" s="12"/>
      <c r="AM25" s="15"/>
      <c r="AN25" s="15"/>
      <c r="AO25" s="12"/>
      <c r="AP25" s="12"/>
      <c r="AQ25" s="15"/>
      <c r="AR25" s="15"/>
      <c r="AS25" s="12"/>
      <c r="AT25" s="12"/>
      <c r="AU25" s="15"/>
      <c r="AV25" s="15"/>
      <c r="AW25" s="12"/>
      <c r="AX25" s="12"/>
      <c r="AY25" s="224"/>
      <c r="AZ25" s="199"/>
      <c r="BA25" s="225"/>
      <c r="BB25" s="12"/>
      <c r="BC25" s="15"/>
      <c r="BD25" s="12"/>
      <c r="BE25" s="15"/>
      <c r="BF25" s="12"/>
      <c r="BG25" s="15"/>
      <c r="BH25" s="12"/>
      <c r="BI25" s="15"/>
      <c r="BJ25" s="16"/>
      <c r="BK25" s="229"/>
      <c r="BL25" s="15"/>
      <c r="BM25" s="15"/>
      <c r="BN25" s="15"/>
      <c r="BO25" s="12"/>
      <c r="BP25" s="15"/>
      <c r="BQ25" s="15"/>
      <c r="BR25" s="12"/>
      <c r="BS25" s="15"/>
      <c r="BT25" s="16"/>
      <c r="BU25" s="15"/>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row>
    <row r="26" spans="1:99" ht="16.5" customHeight="1" x14ac:dyDescent="0.25">
      <c r="A26" s="193"/>
      <c r="B26" s="194"/>
      <c r="C26" s="194"/>
      <c r="D26" s="194"/>
      <c r="E26" s="195"/>
      <c r="F26" s="194"/>
      <c r="G26" s="194"/>
      <c r="H26" s="194"/>
      <c r="I26" s="194"/>
      <c r="J26" s="203"/>
      <c r="K26" s="193"/>
      <c r="L26" s="140"/>
      <c r="M26" s="141"/>
      <c r="N26" s="198"/>
      <c r="O26" s="140"/>
      <c r="P26" s="141"/>
      <c r="Q26" s="142"/>
      <c r="R26" s="199">
        <v>4</v>
      </c>
      <c r="S26" s="200"/>
      <c r="T26" s="17"/>
      <c r="U26" s="17" t="str">
        <f t="shared" si="0"/>
        <v/>
      </c>
      <c r="V26" s="201"/>
      <c r="W26" s="201"/>
      <c r="X26" s="10" t="str">
        <f t="shared" si="1"/>
        <v/>
      </c>
      <c r="Y26" s="201"/>
      <c r="Z26" s="201"/>
      <c r="AA26" s="201"/>
      <c r="AB26" s="201"/>
      <c r="AC26" s="88" t="str">
        <f>IFERROR(IF(AND(U25="Probabilidad",U26="Probabilidad"),(AC25-(+AC25*X26)),IF(U26="Probabilidad",(AC24-(+AC24*X26)),IF(U26="Impacto",AC25,""))),"")</f>
        <v/>
      </c>
      <c r="AD26" s="14" t="str">
        <f t="shared" si="2"/>
        <v/>
      </c>
      <c r="AE26" s="10" t="str">
        <f>IFERROR(IF(AND(U25="Impacto",U26="Impacto"),(AE25-(+AE25*X26)),IF(AND(U25="Probabilidad",U26="Impacto"),(AE24-(+AE24*X26)),IF(U26="Probabilidad",AE25,""))),"")</f>
        <v/>
      </c>
      <c r="AF26" s="14" t="str">
        <f t="shared" si="3"/>
        <v/>
      </c>
      <c r="AG26" s="11" t="str">
        <f t="shared" si="4"/>
        <v/>
      </c>
      <c r="AH26" s="204"/>
      <c r="AI26" s="15"/>
      <c r="AJ26" s="15"/>
      <c r="AK26" s="12"/>
      <c r="AL26" s="12"/>
      <c r="AM26" s="15"/>
      <c r="AN26" s="15"/>
      <c r="AO26" s="12"/>
      <c r="AP26" s="12"/>
      <c r="AQ26" s="15"/>
      <c r="AR26" s="15"/>
      <c r="AS26" s="12"/>
      <c r="AT26" s="12"/>
      <c r="AU26" s="15"/>
      <c r="AV26" s="15"/>
      <c r="AW26" s="12"/>
      <c r="AX26" s="12"/>
      <c r="AY26" s="224"/>
      <c r="AZ26" s="199"/>
      <c r="BA26" s="225"/>
      <c r="BB26" s="12"/>
      <c r="BC26" s="15"/>
      <c r="BD26" s="12"/>
      <c r="BE26" s="15"/>
      <c r="BF26" s="12"/>
      <c r="BG26" s="15"/>
      <c r="BH26" s="12"/>
      <c r="BI26" s="15"/>
      <c r="BJ26" s="16"/>
      <c r="BK26" s="229"/>
      <c r="BL26" s="15"/>
      <c r="BM26" s="15"/>
      <c r="BN26" s="15"/>
      <c r="BO26" s="12"/>
      <c r="BP26" s="15"/>
      <c r="BQ26" s="15"/>
      <c r="BR26" s="12"/>
      <c r="BS26" s="15"/>
      <c r="BT26" s="16"/>
      <c r="BU26" s="15"/>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row>
    <row r="27" spans="1:99" ht="16.5" customHeight="1" x14ac:dyDescent="0.25">
      <c r="A27" s="193"/>
      <c r="B27" s="194"/>
      <c r="C27" s="194"/>
      <c r="D27" s="194"/>
      <c r="E27" s="195"/>
      <c r="F27" s="194"/>
      <c r="G27" s="194"/>
      <c r="H27" s="194"/>
      <c r="I27" s="194"/>
      <c r="J27" s="203"/>
      <c r="K27" s="193"/>
      <c r="L27" s="140"/>
      <c r="M27" s="141"/>
      <c r="N27" s="198"/>
      <c r="O27" s="140"/>
      <c r="P27" s="141"/>
      <c r="Q27" s="142"/>
      <c r="R27" s="199">
        <v>5</v>
      </c>
      <c r="S27" s="200"/>
      <c r="T27" s="17"/>
      <c r="U27" s="17" t="str">
        <f t="shared" si="0"/>
        <v/>
      </c>
      <c r="V27" s="201"/>
      <c r="W27" s="201"/>
      <c r="X27" s="10" t="str">
        <f t="shared" si="1"/>
        <v/>
      </c>
      <c r="Y27" s="201"/>
      <c r="Z27" s="201"/>
      <c r="AA27" s="201"/>
      <c r="AB27" s="201"/>
      <c r="AC27" s="88" t="str">
        <f>IFERROR(IF(AND(U26="Probabilidad",U27="Probabilidad"),(AC26-(+AC26*X27)),IF(U27="Probabilidad",(AC25-(+AC25*X27)),IF(U27="Impacto",AC26,""))),"")</f>
        <v/>
      </c>
      <c r="AD27" s="14" t="str">
        <f>IFERROR(IF(AC27="","",IF(AC27&lt;=0.2,"Muy Baja",IF(AC27&lt;=0.4,"Baja",IF(AC27&lt;=0.6,"Media",IF(AC27&lt;=0.8,"Alta","Muy Alta"))))),"")</f>
        <v/>
      </c>
      <c r="AE27" s="10" t="str">
        <f>IFERROR(IF(AND(U26="Impacto",U27="Impacto"),(AE26-(+AE26*X27)),IF(AND(U26="Probabilidad",U27="Impacto"),(AE25-(+AE25*X27)),IF(U27="Probabilidad",AE26,""))),"")</f>
        <v/>
      </c>
      <c r="AF27" s="14" t="str">
        <f t="shared" si="3"/>
        <v/>
      </c>
      <c r="AG27" s="11" t="str">
        <f t="shared" si="4"/>
        <v/>
      </c>
      <c r="AH27" s="204"/>
      <c r="AI27" s="15"/>
      <c r="AJ27" s="15"/>
      <c r="AK27" s="12"/>
      <c r="AL27" s="12"/>
      <c r="AM27" s="15"/>
      <c r="AN27" s="15"/>
      <c r="AO27" s="12"/>
      <c r="AP27" s="12"/>
      <c r="AQ27" s="15"/>
      <c r="AR27" s="15"/>
      <c r="AS27" s="12"/>
      <c r="AT27" s="12"/>
      <c r="AU27" s="15"/>
      <c r="AV27" s="15"/>
      <c r="AW27" s="12"/>
      <c r="AX27" s="12"/>
      <c r="AY27" s="224"/>
      <c r="AZ27" s="199"/>
      <c r="BA27" s="225"/>
      <c r="BB27" s="12"/>
      <c r="BC27" s="15"/>
      <c r="BD27" s="12"/>
      <c r="BE27" s="15"/>
      <c r="BF27" s="12"/>
      <c r="BG27" s="15"/>
      <c r="BH27" s="12"/>
      <c r="BI27" s="15"/>
      <c r="BJ27" s="16"/>
      <c r="BK27" s="229"/>
      <c r="BL27" s="15"/>
      <c r="BM27" s="15"/>
      <c r="BN27" s="15"/>
      <c r="BO27" s="12"/>
      <c r="BP27" s="15"/>
      <c r="BQ27" s="15"/>
      <c r="BR27" s="12"/>
      <c r="BS27" s="15"/>
      <c r="BT27" s="16"/>
      <c r="BU27" s="15"/>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row>
    <row r="28" spans="1:99" ht="16.5" customHeight="1" x14ac:dyDescent="0.25">
      <c r="A28" s="193"/>
      <c r="B28" s="194"/>
      <c r="C28" s="194"/>
      <c r="D28" s="194"/>
      <c r="E28" s="195"/>
      <c r="F28" s="194"/>
      <c r="G28" s="194"/>
      <c r="H28" s="194"/>
      <c r="I28" s="194"/>
      <c r="J28" s="206"/>
      <c r="K28" s="193"/>
      <c r="L28" s="140"/>
      <c r="M28" s="141"/>
      <c r="N28" s="198"/>
      <c r="O28" s="140"/>
      <c r="P28" s="141"/>
      <c r="Q28" s="142"/>
      <c r="R28" s="199">
        <v>6</v>
      </c>
      <c r="S28" s="200"/>
      <c r="T28" s="17"/>
      <c r="U28" s="17" t="str">
        <f t="shared" si="0"/>
        <v/>
      </c>
      <c r="V28" s="201"/>
      <c r="W28" s="201"/>
      <c r="X28" s="10" t="str">
        <f t="shared" si="1"/>
        <v/>
      </c>
      <c r="Y28" s="201"/>
      <c r="Z28" s="201"/>
      <c r="AA28" s="201"/>
      <c r="AB28" s="201"/>
      <c r="AC28" s="88" t="str">
        <f>IFERROR(IF(AND(U27="Probabilidad",U28="Probabilidad"),(AC27-(+AC27*X28)),IF(U28="Probabilidad",(AC26-(+AC26*X28)),IF(U28="Impacto",AC27,""))),"")</f>
        <v/>
      </c>
      <c r="AD28" s="14" t="str">
        <f t="shared" si="2"/>
        <v/>
      </c>
      <c r="AE28" s="10" t="str">
        <f>IFERROR(IF(AND(U27="Impacto",U28="Impacto"),(AE27-(+AE27*X28)),IF(AND(U27="Probabilidad",U28="Impacto"),(AE26-(+AE26*X28)),IF(U28="Probabilidad",AE27,""))),"")</f>
        <v/>
      </c>
      <c r="AF28" s="14" t="str">
        <f t="shared" si="3"/>
        <v/>
      </c>
      <c r="AG28" s="11" t="str">
        <f t="shared" si="4"/>
        <v/>
      </c>
      <c r="AH28" s="207"/>
      <c r="AI28" s="15"/>
      <c r="AJ28" s="15"/>
      <c r="AK28" s="12"/>
      <c r="AL28" s="12"/>
      <c r="AM28" s="15"/>
      <c r="AN28" s="15"/>
      <c r="AO28" s="12"/>
      <c r="AP28" s="12"/>
      <c r="AQ28" s="15"/>
      <c r="AR28" s="15"/>
      <c r="AS28" s="12"/>
      <c r="AT28" s="12"/>
      <c r="AU28" s="15"/>
      <c r="AV28" s="15"/>
      <c r="AW28" s="12"/>
      <c r="AX28" s="12"/>
      <c r="AY28" s="224"/>
      <c r="AZ28" s="199"/>
      <c r="BA28" s="225"/>
      <c r="BB28" s="12"/>
      <c r="BC28" s="15"/>
      <c r="BD28" s="12"/>
      <c r="BE28" s="15"/>
      <c r="BF28" s="12"/>
      <c r="BG28" s="15"/>
      <c r="BH28" s="12"/>
      <c r="BI28" s="15"/>
      <c r="BJ28" s="16"/>
      <c r="BK28" s="229"/>
      <c r="BL28" s="15"/>
      <c r="BM28" s="15"/>
      <c r="BN28" s="15"/>
      <c r="BO28" s="12"/>
      <c r="BP28" s="15"/>
      <c r="BQ28" s="15"/>
      <c r="BR28" s="12"/>
      <c r="BS28" s="15"/>
      <c r="BT28" s="16"/>
      <c r="BU28" s="15"/>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row>
    <row r="29" spans="1:99" ht="16.5" customHeight="1" x14ac:dyDescent="0.25">
      <c r="A29" s="193">
        <v>5</v>
      </c>
      <c r="B29" s="194"/>
      <c r="C29" s="194"/>
      <c r="D29" s="194"/>
      <c r="E29" s="195"/>
      <c r="F29" s="194"/>
      <c r="G29" s="194"/>
      <c r="H29" s="194"/>
      <c r="I29" s="194"/>
      <c r="J29" s="196"/>
      <c r="K29" s="193"/>
      <c r="L29" s="140" t="str">
        <f>IF(K29&lt;=0,"",IF(K29&lt;=2,"Muy Baja",IF(K29&lt;=24,"Baja",IF(K29&lt;=500,"Media",IF(K29&lt;=5000,"Alta","Muy Alta")))))</f>
        <v/>
      </c>
      <c r="M29" s="141" t="str">
        <f>IF(L29="","",IF(L29="Muy Baja",0.2,IF(L29="Baja",0.4,IF(L29="Media",0.6,IF(L29="Alta",0.8,IF(L29="Muy Alta",1,))))))</f>
        <v/>
      </c>
      <c r="N29" s="198"/>
      <c r="O29" s="140" t="str">
        <f t="shared" ref="O29" si="8">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41" t="str">
        <f>IF(O29="","",IF(O29="Leve",0.2,IF(O29="Menor",0.4,IF(O29="Moderado",0.6,IF(O29="Mayor",0.8,IF(O29="Catastrófico",1,))))))</f>
        <v/>
      </c>
      <c r="Q29" s="142"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199">
        <v>1</v>
      </c>
      <c r="S29" s="200"/>
      <c r="T29" s="17"/>
      <c r="U29" s="17" t="str">
        <f t="shared" si="0"/>
        <v/>
      </c>
      <c r="V29" s="201"/>
      <c r="W29" s="201"/>
      <c r="X29" s="10" t="str">
        <f t="shared" si="1"/>
        <v/>
      </c>
      <c r="Y29" s="201"/>
      <c r="Z29" s="201"/>
      <c r="AA29" s="201"/>
      <c r="AB29" s="201"/>
      <c r="AC29" s="88" t="str">
        <f>IFERROR(IF(U29="Probabilidad",(M29-(+M29*X29)),IF(U29="Impacto",M29,"")),"")</f>
        <v/>
      </c>
      <c r="AD29" s="14" t="str">
        <f>IFERROR(IF(AC29="","",IF(AC29&lt;=0.2,"Muy Baja",IF(AC29&lt;=0.4,"Baja",IF(AC29&lt;=0.6,"Media",IF(AC29&lt;=0.8,"Alta","Muy Alta"))))),"")</f>
        <v/>
      </c>
      <c r="AE29" s="10" t="str">
        <f>IFERROR(IF(U29="Impacto",(P29-(+P29*X29)),IF(U29="Probabilidad",P29,"")),"")</f>
        <v/>
      </c>
      <c r="AF29" s="14" t="str">
        <f t="shared" si="3"/>
        <v/>
      </c>
      <c r="AG29" s="11" t="str">
        <f t="shared" si="4"/>
        <v/>
      </c>
      <c r="AH29" s="202"/>
      <c r="AI29" s="15"/>
      <c r="AJ29" s="15"/>
      <c r="AK29" s="12"/>
      <c r="AL29" s="12"/>
      <c r="AM29" s="15"/>
      <c r="AN29" s="15"/>
      <c r="AO29" s="12"/>
      <c r="AP29" s="12"/>
      <c r="AQ29" s="15"/>
      <c r="AR29" s="15"/>
      <c r="AS29" s="12"/>
      <c r="AT29" s="12"/>
      <c r="AU29" s="15"/>
      <c r="AV29" s="15"/>
      <c r="AW29" s="12"/>
      <c r="AX29" s="12"/>
      <c r="AY29" s="224"/>
      <c r="AZ29" s="199"/>
      <c r="BA29" s="225"/>
      <c r="BB29" s="12"/>
      <c r="BC29" s="15"/>
      <c r="BD29" s="12"/>
      <c r="BE29" s="15"/>
      <c r="BF29" s="12"/>
      <c r="BG29" s="15"/>
      <c r="BH29" s="12"/>
      <c r="BI29" s="15"/>
      <c r="BJ29" s="16"/>
      <c r="BK29" s="229"/>
      <c r="BL29" s="15"/>
      <c r="BM29" s="15"/>
      <c r="BN29" s="15"/>
      <c r="BO29" s="12"/>
      <c r="BP29" s="15"/>
      <c r="BQ29" s="15"/>
      <c r="BR29" s="12"/>
      <c r="BS29" s="15"/>
      <c r="BT29" s="16"/>
      <c r="BU29" s="15"/>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row>
    <row r="30" spans="1:99" ht="16.5" customHeight="1" x14ac:dyDescent="0.25">
      <c r="A30" s="193"/>
      <c r="B30" s="194"/>
      <c r="C30" s="194"/>
      <c r="D30" s="194"/>
      <c r="E30" s="195"/>
      <c r="F30" s="194"/>
      <c r="G30" s="194"/>
      <c r="H30" s="194"/>
      <c r="I30" s="194"/>
      <c r="J30" s="203"/>
      <c r="K30" s="193"/>
      <c r="L30" s="140"/>
      <c r="M30" s="141"/>
      <c r="N30" s="198"/>
      <c r="O30" s="140"/>
      <c r="P30" s="141"/>
      <c r="Q30" s="142"/>
      <c r="R30" s="199">
        <v>2</v>
      </c>
      <c r="S30" s="200"/>
      <c r="T30" s="17"/>
      <c r="U30" s="17" t="str">
        <f t="shared" si="0"/>
        <v/>
      </c>
      <c r="V30" s="201"/>
      <c r="W30" s="201"/>
      <c r="X30" s="10" t="str">
        <f t="shared" si="1"/>
        <v/>
      </c>
      <c r="Y30" s="201"/>
      <c r="Z30" s="201"/>
      <c r="AA30" s="201"/>
      <c r="AB30" s="201"/>
      <c r="AC30" s="88" t="str">
        <f>IFERROR(IF(AND(U29="Probabilidad",U30="Probabilidad"),(AC29-(+AC29*X30)),IF(U30="Probabilidad",(M29-(+M29*X30)),IF(U30="Impacto",AC29,""))),"")</f>
        <v/>
      </c>
      <c r="AD30" s="14" t="str">
        <f t="shared" si="2"/>
        <v/>
      </c>
      <c r="AE30" s="10" t="str">
        <f>IFERROR(IF(AND(U29="Impacto",U30="Impacto"),(AE29-(+AE29*X30)),IF(AND(U29="Probabilidad",U30="Impacto"),(AE29-(+AE29*X30)),IF(U30="Probabilidad",AE29,""))),"")</f>
        <v/>
      </c>
      <c r="AF30" s="14" t="str">
        <f t="shared" si="3"/>
        <v/>
      </c>
      <c r="AG30" s="11" t="str">
        <f t="shared" si="4"/>
        <v/>
      </c>
      <c r="AH30" s="204"/>
      <c r="AI30" s="15"/>
      <c r="AJ30" s="15"/>
      <c r="AK30" s="12"/>
      <c r="AL30" s="12"/>
      <c r="AM30" s="15"/>
      <c r="AN30" s="15"/>
      <c r="AO30" s="12"/>
      <c r="AP30" s="12"/>
      <c r="AQ30" s="15"/>
      <c r="AR30" s="15"/>
      <c r="AS30" s="12"/>
      <c r="AT30" s="12"/>
      <c r="AU30" s="15"/>
      <c r="AV30" s="15"/>
      <c r="AW30" s="12"/>
      <c r="AX30" s="12"/>
      <c r="AY30" s="224"/>
      <c r="AZ30" s="199"/>
      <c r="BA30" s="225"/>
      <c r="BB30" s="12"/>
      <c r="BC30" s="15"/>
      <c r="BD30" s="12"/>
      <c r="BE30" s="15"/>
      <c r="BF30" s="12"/>
      <c r="BG30" s="15"/>
      <c r="BH30" s="12"/>
      <c r="BI30" s="15"/>
      <c r="BJ30" s="16"/>
      <c r="BK30" s="229"/>
      <c r="BL30" s="15"/>
      <c r="BM30" s="15"/>
      <c r="BN30" s="15"/>
      <c r="BO30" s="12"/>
      <c r="BP30" s="15"/>
      <c r="BQ30" s="15"/>
      <c r="BR30" s="12"/>
      <c r="BS30" s="15"/>
      <c r="BT30" s="16"/>
      <c r="BU30" s="15"/>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row>
    <row r="31" spans="1:99" ht="16.5" customHeight="1" x14ac:dyDescent="0.25">
      <c r="A31" s="193"/>
      <c r="B31" s="194"/>
      <c r="C31" s="194"/>
      <c r="D31" s="194"/>
      <c r="E31" s="195"/>
      <c r="F31" s="194"/>
      <c r="G31" s="194"/>
      <c r="H31" s="194"/>
      <c r="I31" s="194"/>
      <c r="J31" s="203"/>
      <c r="K31" s="193"/>
      <c r="L31" s="140"/>
      <c r="M31" s="141"/>
      <c r="N31" s="198"/>
      <c r="O31" s="140"/>
      <c r="P31" s="141"/>
      <c r="Q31" s="142"/>
      <c r="R31" s="199">
        <v>3</v>
      </c>
      <c r="S31" s="205"/>
      <c r="T31" s="17"/>
      <c r="U31" s="17" t="str">
        <f t="shared" si="0"/>
        <v/>
      </c>
      <c r="V31" s="201"/>
      <c r="W31" s="201"/>
      <c r="X31" s="10" t="str">
        <f t="shared" si="1"/>
        <v/>
      </c>
      <c r="Y31" s="201"/>
      <c r="Z31" s="201"/>
      <c r="AA31" s="201"/>
      <c r="AB31" s="201"/>
      <c r="AC31" s="88" t="str">
        <f>IFERROR(IF(AND(U30="Probabilidad",U31="Probabilidad"),(AC30-(+AC30*X31)),IF(U31="Probabilidad",(AC29-(+AC29*X31)),IF(U31="Impacto",AC30,""))),"")</f>
        <v/>
      </c>
      <c r="AD31" s="14" t="str">
        <f t="shared" si="2"/>
        <v/>
      </c>
      <c r="AE31" s="10" t="str">
        <f>IFERROR(IF(AND(U30="Impacto",U31="Impacto"),(AE30-(+AE30*X31)),IF(AND(U30="Probabilidad",U31="Impacto"),(AE29-(+AE29*X31)),IF(U31="Probabilidad",AE30,""))),"")</f>
        <v/>
      </c>
      <c r="AF31" s="14" t="str">
        <f t="shared" si="3"/>
        <v/>
      </c>
      <c r="AG31" s="11" t="str">
        <f t="shared" si="4"/>
        <v/>
      </c>
      <c r="AH31" s="204"/>
      <c r="AI31" s="15"/>
      <c r="AJ31" s="15"/>
      <c r="AK31" s="12"/>
      <c r="AL31" s="12"/>
      <c r="AM31" s="15"/>
      <c r="AN31" s="15"/>
      <c r="AO31" s="12"/>
      <c r="AP31" s="12"/>
      <c r="AQ31" s="15"/>
      <c r="AR31" s="15"/>
      <c r="AS31" s="12"/>
      <c r="AT31" s="12"/>
      <c r="AU31" s="15"/>
      <c r="AV31" s="15"/>
      <c r="AW31" s="12"/>
      <c r="AX31" s="12"/>
      <c r="AY31" s="224"/>
      <c r="AZ31" s="199"/>
      <c r="BA31" s="225"/>
      <c r="BB31" s="12"/>
      <c r="BC31" s="15"/>
      <c r="BD31" s="12"/>
      <c r="BE31" s="15"/>
      <c r="BF31" s="12"/>
      <c r="BG31" s="15"/>
      <c r="BH31" s="12"/>
      <c r="BI31" s="15"/>
      <c r="BJ31" s="16"/>
      <c r="BK31" s="229"/>
      <c r="BL31" s="15"/>
      <c r="BM31" s="15"/>
      <c r="BN31" s="15"/>
      <c r="BO31" s="12"/>
      <c r="BP31" s="15"/>
      <c r="BQ31" s="15"/>
      <c r="BR31" s="12"/>
      <c r="BS31" s="15"/>
      <c r="BT31" s="16"/>
      <c r="BU31" s="15"/>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row>
    <row r="32" spans="1:99" ht="16.5" customHeight="1" x14ac:dyDescent="0.25">
      <c r="A32" s="193"/>
      <c r="B32" s="194"/>
      <c r="C32" s="194"/>
      <c r="D32" s="194"/>
      <c r="E32" s="195"/>
      <c r="F32" s="194"/>
      <c r="G32" s="194"/>
      <c r="H32" s="194"/>
      <c r="I32" s="194"/>
      <c r="J32" s="203"/>
      <c r="K32" s="193"/>
      <c r="L32" s="140"/>
      <c r="M32" s="141"/>
      <c r="N32" s="198"/>
      <c r="O32" s="140"/>
      <c r="P32" s="141"/>
      <c r="Q32" s="142"/>
      <c r="R32" s="199">
        <v>4</v>
      </c>
      <c r="S32" s="200"/>
      <c r="T32" s="17"/>
      <c r="U32" s="17" t="str">
        <f t="shared" si="0"/>
        <v/>
      </c>
      <c r="V32" s="201"/>
      <c r="W32" s="201"/>
      <c r="X32" s="10" t="str">
        <f t="shared" si="1"/>
        <v/>
      </c>
      <c r="Y32" s="201"/>
      <c r="Z32" s="201"/>
      <c r="AA32" s="201"/>
      <c r="AB32" s="201"/>
      <c r="AC32" s="88" t="str">
        <f>IFERROR(IF(AND(U31="Probabilidad",U32="Probabilidad"),(AC31-(+AC31*X32)),IF(U32="Probabilidad",(AC30-(+AC30*X32)),IF(U32="Impacto",AC31,""))),"")</f>
        <v/>
      </c>
      <c r="AD32" s="14" t="str">
        <f t="shared" si="2"/>
        <v/>
      </c>
      <c r="AE32" s="10" t="str">
        <f>IFERROR(IF(AND(U31="Impacto",U32="Impacto"),(AE31-(+AE31*X32)),IF(AND(U31="Probabilidad",U32="Impacto"),(AE30-(+AE30*X32)),IF(U32="Probabilidad",AE31,""))),"")</f>
        <v/>
      </c>
      <c r="AF32" s="14" t="str">
        <f t="shared" si="3"/>
        <v/>
      </c>
      <c r="AG32" s="11" t="str">
        <f t="shared" si="4"/>
        <v/>
      </c>
      <c r="AH32" s="204"/>
      <c r="AI32" s="15"/>
      <c r="AJ32" s="15"/>
      <c r="AK32" s="12"/>
      <c r="AL32" s="12"/>
      <c r="AM32" s="15"/>
      <c r="AN32" s="15"/>
      <c r="AO32" s="12"/>
      <c r="AP32" s="12"/>
      <c r="AQ32" s="15"/>
      <c r="AR32" s="15"/>
      <c r="AS32" s="12"/>
      <c r="AT32" s="12"/>
      <c r="AU32" s="15"/>
      <c r="AV32" s="15"/>
      <c r="AW32" s="12"/>
      <c r="AX32" s="12"/>
      <c r="AY32" s="224"/>
      <c r="AZ32" s="199"/>
      <c r="BA32" s="225"/>
      <c r="BB32" s="12"/>
      <c r="BC32" s="15"/>
      <c r="BD32" s="12"/>
      <c r="BE32" s="15"/>
      <c r="BF32" s="12"/>
      <c r="BG32" s="15"/>
      <c r="BH32" s="12"/>
      <c r="BI32" s="15"/>
      <c r="BJ32" s="16"/>
      <c r="BK32" s="229"/>
      <c r="BL32" s="15"/>
      <c r="BM32" s="15"/>
      <c r="BN32" s="15"/>
      <c r="BO32" s="12"/>
      <c r="BP32" s="15"/>
      <c r="BQ32" s="15"/>
      <c r="BR32" s="12"/>
      <c r="BS32" s="15"/>
      <c r="BT32" s="16"/>
      <c r="BU32" s="15"/>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row>
    <row r="33" spans="1:99" ht="16.5" customHeight="1" x14ac:dyDescent="0.25">
      <c r="A33" s="193"/>
      <c r="B33" s="194"/>
      <c r="C33" s="194"/>
      <c r="D33" s="194"/>
      <c r="E33" s="195"/>
      <c r="F33" s="194"/>
      <c r="G33" s="194"/>
      <c r="H33" s="194"/>
      <c r="I33" s="194"/>
      <c r="J33" s="203"/>
      <c r="K33" s="193"/>
      <c r="L33" s="140"/>
      <c r="M33" s="141"/>
      <c r="N33" s="198"/>
      <c r="O33" s="140"/>
      <c r="P33" s="141"/>
      <c r="Q33" s="142"/>
      <c r="R33" s="199">
        <v>5</v>
      </c>
      <c r="S33" s="200"/>
      <c r="T33" s="17"/>
      <c r="U33" s="17" t="str">
        <f t="shared" si="0"/>
        <v/>
      </c>
      <c r="V33" s="201"/>
      <c r="W33" s="201"/>
      <c r="X33" s="10" t="str">
        <f t="shared" si="1"/>
        <v/>
      </c>
      <c r="Y33" s="201"/>
      <c r="Z33" s="201"/>
      <c r="AA33" s="201"/>
      <c r="AB33" s="201"/>
      <c r="AC33" s="88" t="str">
        <f>IFERROR(IF(AND(U32="Probabilidad",U33="Probabilidad"),(AC32-(+AC32*X33)),IF(U33="Probabilidad",(AC31-(+AC31*X33)),IF(U33="Impacto",AC32,""))),"")</f>
        <v/>
      </c>
      <c r="AD33" s="14" t="str">
        <f t="shared" si="2"/>
        <v/>
      </c>
      <c r="AE33" s="10" t="str">
        <f>IFERROR(IF(AND(U32="Impacto",U33="Impacto"),(AE32-(+AE32*X33)),IF(AND(U32="Probabilidad",U33="Impacto"),(AE31-(+AE31*X33)),IF(U33="Probabilidad",AE32,""))),"")</f>
        <v/>
      </c>
      <c r="AF33" s="14" t="str">
        <f t="shared" si="3"/>
        <v/>
      </c>
      <c r="AG33" s="11" t="str">
        <f t="shared" si="4"/>
        <v/>
      </c>
      <c r="AH33" s="204"/>
      <c r="AI33" s="15"/>
      <c r="AJ33" s="15"/>
      <c r="AK33" s="12"/>
      <c r="AL33" s="12"/>
      <c r="AM33" s="15"/>
      <c r="AN33" s="15"/>
      <c r="AO33" s="12"/>
      <c r="AP33" s="12"/>
      <c r="AQ33" s="15"/>
      <c r="AR33" s="15"/>
      <c r="AS33" s="12"/>
      <c r="AT33" s="12"/>
      <c r="AU33" s="15"/>
      <c r="AV33" s="15"/>
      <c r="AW33" s="12"/>
      <c r="AX33" s="12"/>
      <c r="AY33" s="224"/>
      <c r="AZ33" s="199"/>
      <c r="BA33" s="225"/>
      <c r="BB33" s="12"/>
      <c r="BC33" s="15"/>
      <c r="BD33" s="12"/>
      <c r="BE33" s="15"/>
      <c r="BF33" s="12"/>
      <c r="BG33" s="15"/>
      <c r="BH33" s="12"/>
      <c r="BI33" s="15"/>
      <c r="BJ33" s="16"/>
      <c r="BK33" s="229"/>
      <c r="BL33" s="15"/>
      <c r="BM33" s="15"/>
      <c r="BN33" s="15"/>
      <c r="BO33" s="12"/>
      <c r="BP33" s="15"/>
      <c r="BQ33" s="15"/>
      <c r="BR33" s="12"/>
      <c r="BS33" s="15"/>
      <c r="BT33" s="16"/>
      <c r="BU33" s="15"/>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row>
    <row r="34" spans="1:99" ht="16.5" customHeight="1" x14ac:dyDescent="0.25">
      <c r="A34" s="193"/>
      <c r="B34" s="194"/>
      <c r="C34" s="194"/>
      <c r="D34" s="194"/>
      <c r="E34" s="195"/>
      <c r="F34" s="194"/>
      <c r="G34" s="194"/>
      <c r="H34" s="194"/>
      <c r="I34" s="194"/>
      <c r="J34" s="206"/>
      <c r="K34" s="193"/>
      <c r="L34" s="140"/>
      <c r="M34" s="141"/>
      <c r="N34" s="198"/>
      <c r="O34" s="140"/>
      <c r="P34" s="141"/>
      <c r="Q34" s="142"/>
      <c r="R34" s="199">
        <v>6</v>
      </c>
      <c r="S34" s="200"/>
      <c r="T34" s="17"/>
      <c r="U34" s="17" t="str">
        <f t="shared" si="0"/>
        <v/>
      </c>
      <c r="V34" s="201"/>
      <c r="W34" s="201"/>
      <c r="X34" s="10" t="str">
        <f t="shared" si="1"/>
        <v/>
      </c>
      <c r="Y34" s="201"/>
      <c r="Z34" s="201"/>
      <c r="AA34" s="201"/>
      <c r="AB34" s="201"/>
      <c r="AC34" s="88" t="str">
        <f>IFERROR(IF(AND(U33="Probabilidad",U34="Probabilidad"),(AC33-(+AC33*X34)),IF(U34="Probabilidad",(AC32-(+AC32*X34)),IF(U34="Impacto",AC33,""))),"")</f>
        <v/>
      </c>
      <c r="AD34" s="14" t="str">
        <f t="shared" si="2"/>
        <v/>
      </c>
      <c r="AE34" s="10" t="str">
        <f>IFERROR(IF(AND(U33="Impacto",U34="Impacto"),(AE33-(+AE33*X34)),IF(AND(U33="Probabilidad",U34="Impacto"),(AE32-(+AE32*X34)),IF(U34="Probabilidad",AE33,""))),"")</f>
        <v/>
      </c>
      <c r="AF34" s="14" t="str">
        <f t="shared" si="3"/>
        <v/>
      </c>
      <c r="AG34" s="11" t="str">
        <f t="shared" si="4"/>
        <v/>
      </c>
      <c r="AH34" s="207"/>
      <c r="AI34" s="15"/>
      <c r="AJ34" s="15"/>
      <c r="AK34" s="12"/>
      <c r="AL34" s="12"/>
      <c r="AM34" s="15"/>
      <c r="AN34" s="15"/>
      <c r="AO34" s="12"/>
      <c r="AP34" s="12"/>
      <c r="AQ34" s="15"/>
      <c r="AR34" s="15"/>
      <c r="AS34" s="12"/>
      <c r="AT34" s="12"/>
      <c r="AU34" s="15"/>
      <c r="AV34" s="15"/>
      <c r="AW34" s="12"/>
      <c r="AX34" s="12"/>
      <c r="AY34" s="224"/>
      <c r="AZ34" s="199"/>
      <c r="BA34" s="225"/>
      <c r="BB34" s="12"/>
      <c r="BC34" s="15"/>
      <c r="BD34" s="12"/>
      <c r="BE34" s="15"/>
      <c r="BF34" s="12"/>
      <c r="BG34" s="15"/>
      <c r="BH34" s="12"/>
      <c r="BI34" s="15"/>
      <c r="BJ34" s="16"/>
      <c r="BK34" s="229"/>
      <c r="BL34" s="15"/>
      <c r="BM34" s="15"/>
      <c r="BN34" s="15"/>
      <c r="BO34" s="12"/>
      <c r="BP34" s="15"/>
      <c r="BQ34" s="15"/>
      <c r="BR34" s="12"/>
      <c r="BS34" s="15"/>
      <c r="BT34" s="16"/>
      <c r="BU34" s="15"/>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row>
    <row r="35" spans="1:99" ht="16.5" customHeight="1" x14ac:dyDescent="0.25">
      <c r="A35" s="193">
        <v>6</v>
      </c>
      <c r="B35" s="194"/>
      <c r="C35" s="194"/>
      <c r="D35" s="194"/>
      <c r="E35" s="195"/>
      <c r="F35" s="194"/>
      <c r="G35" s="194"/>
      <c r="H35" s="194"/>
      <c r="I35" s="194"/>
      <c r="J35" s="196"/>
      <c r="K35" s="193"/>
      <c r="L35" s="140" t="str">
        <f>IF(K35&lt;=0,"",IF(K35&lt;=2,"Muy Baja",IF(K35&lt;=24,"Baja",IF(K35&lt;=500,"Media",IF(K35&lt;=5000,"Alta","Muy Alta")))))</f>
        <v/>
      </c>
      <c r="M35" s="141" t="str">
        <f>IF(L35="","",IF(L35="Muy Baja",0.2,IF(L35="Baja",0.4,IF(L35="Media",0.6,IF(L35="Alta",0.8,IF(L35="Muy Alta",1,))))))</f>
        <v/>
      </c>
      <c r="N35" s="198"/>
      <c r="O35" s="140" t="str">
        <f t="shared" ref="O35" si="9">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41" t="str">
        <f>IF(O35="","",IF(O35="Leve",0.2,IF(O35="Menor",0.4,IF(O35="Moderado",0.6,IF(O35="Mayor",0.8,IF(O35="Catastrófico",1,))))))</f>
        <v/>
      </c>
      <c r="Q35" s="142"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199">
        <v>1</v>
      </c>
      <c r="S35" s="200"/>
      <c r="T35" s="17"/>
      <c r="U35" s="17" t="str">
        <f t="shared" si="0"/>
        <v/>
      </c>
      <c r="V35" s="201"/>
      <c r="W35" s="201"/>
      <c r="X35" s="10" t="str">
        <f t="shared" si="1"/>
        <v/>
      </c>
      <c r="Y35" s="201"/>
      <c r="Z35" s="201"/>
      <c r="AA35" s="201"/>
      <c r="AB35" s="201"/>
      <c r="AC35" s="88" t="str">
        <f>IFERROR(IF(U35="Probabilidad",(M35-(+M35*X35)),IF(U35="Impacto",M35,"")),"")</f>
        <v/>
      </c>
      <c r="AD35" s="14" t="str">
        <f>IFERROR(IF(AC35="","",IF(AC35&lt;=0.2,"Muy Baja",IF(AC35&lt;=0.4,"Baja",IF(AC35&lt;=0.6,"Media",IF(AC35&lt;=0.8,"Alta","Muy Alta"))))),"")</f>
        <v/>
      </c>
      <c r="AE35" s="10" t="str">
        <f>IFERROR(IF(U35="Impacto",(P35-(+P35*X35)),IF(U35="Probabilidad",P35,"")),"")</f>
        <v/>
      </c>
      <c r="AF35" s="14" t="str">
        <f t="shared" si="3"/>
        <v/>
      </c>
      <c r="AG35" s="11" t="str">
        <f t="shared" si="4"/>
        <v/>
      </c>
      <c r="AH35" s="202"/>
      <c r="AI35" s="15"/>
      <c r="AJ35" s="15"/>
      <c r="AK35" s="12"/>
      <c r="AL35" s="12"/>
      <c r="AM35" s="15"/>
      <c r="AN35" s="15"/>
      <c r="AO35" s="12"/>
      <c r="AP35" s="12"/>
      <c r="AQ35" s="15"/>
      <c r="AR35" s="15"/>
      <c r="AS35" s="12"/>
      <c r="AT35" s="12"/>
      <c r="AU35" s="15"/>
      <c r="AV35" s="15"/>
      <c r="AW35" s="12"/>
      <c r="AX35" s="12"/>
      <c r="AY35" s="224"/>
      <c r="AZ35" s="199"/>
      <c r="BA35" s="225"/>
      <c r="BB35" s="12"/>
      <c r="BC35" s="15"/>
      <c r="BD35" s="12"/>
      <c r="BE35" s="15"/>
      <c r="BF35" s="12"/>
      <c r="BG35" s="15"/>
      <c r="BH35" s="12"/>
      <c r="BI35" s="15"/>
      <c r="BJ35" s="16"/>
      <c r="BK35" s="229"/>
      <c r="BL35" s="15"/>
      <c r="BM35" s="15"/>
      <c r="BN35" s="15"/>
      <c r="BO35" s="12"/>
      <c r="BP35" s="15"/>
      <c r="BQ35" s="15"/>
      <c r="BR35" s="12"/>
      <c r="BS35" s="15"/>
      <c r="BT35" s="16"/>
      <c r="BU35" s="15"/>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row>
    <row r="36" spans="1:99" ht="16.5" customHeight="1" x14ac:dyDescent="0.25">
      <c r="A36" s="193"/>
      <c r="B36" s="194"/>
      <c r="C36" s="194"/>
      <c r="D36" s="194"/>
      <c r="E36" s="195"/>
      <c r="F36" s="194"/>
      <c r="G36" s="194"/>
      <c r="H36" s="194"/>
      <c r="I36" s="194"/>
      <c r="J36" s="203"/>
      <c r="K36" s="193"/>
      <c r="L36" s="140"/>
      <c r="M36" s="141"/>
      <c r="N36" s="198"/>
      <c r="O36" s="140"/>
      <c r="P36" s="141"/>
      <c r="Q36" s="142"/>
      <c r="R36" s="199">
        <v>2</v>
      </c>
      <c r="S36" s="200"/>
      <c r="T36" s="17"/>
      <c r="U36" s="17" t="str">
        <f t="shared" si="0"/>
        <v/>
      </c>
      <c r="V36" s="201"/>
      <c r="W36" s="201"/>
      <c r="X36" s="10" t="str">
        <f t="shared" si="1"/>
        <v/>
      </c>
      <c r="Y36" s="201"/>
      <c r="Z36" s="201"/>
      <c r="AA36" s="201"/>
      <c r="AB36" s="201"/>
      <c r="AC36" s="88" t="str">
        <f>IFERROR(IF(AND(U35="Probabilidad",U36="Probabilidad"),(AC35-(+AC35*X36)),IF(U36="Probabilidad",(M35-(+M35*X36)),IF(U36="Impacto",AC35,""))),"")</f>
        <v/>
      </c>
      <c r="AD36" s="14" t="str">
        <f t="shared" si="2"/>
        <v/>
      </c>
      <c r="AE36" s="10" t="str">
        <f>IFERROR(IF(AND(U35="Impacto",U36="Impacto"),(AE35-(+AE35*X36)),IF(AND(U35="Probabilidad",U36="Impacto"),(AE35-(+AE35*X36)),IF(U36="Probabilidad",AE35,""))),"")</f>
        <v/>
      </c>
      <c r="AF36" s="14" t="str">
        <f t="shared" si="3"/>
        <v/>
      </c>
      <c r="AG36" s="11" t="str">
        <f t="shared" si="4"/>
        <v/>
      </c>
      <c r="AH36" s="204"/>
      <c r="AI36" s="15"/>
      <c r="AJ36" s="15"/>
      <c r="AK36" s="12"/>
      <c r="AL36" s="12"/>
      <c r="AM36" s="15"/>
      <c r="AN36" s="15"/>
      <c r="AO36" s="12"/>
      <c r="AP36" s="12"/>
      <c r="AQ36" s="15"/>
      <c r="AR36" s="15"/>
      <c r="AS36" s="12"/>
      <c r="AT36" s="12"/>
      <c r="AU36" s="15"/>
      <c r="AV36" s="15"/>
      <c r="AW36" s="12"/>
      <c r="AX36" s="12"/>
      <c r="AY36" s="224"/>
      <c r="AZ36" s="199"/>
      <c r="BA36" s="225"/>
      <c r="BB36" s="12"/>
      <c r="BC36" s="15"/>
      <c r="BD36" s="12"/>
      <c r="BE36" s="15"/>
      <c r="BF36" s="12"/>
      <c r="BG36" s="15"/>
      <c r="BH36" s="12"/>
      <c r="BI36" s="15"/>
      <c r="BJ36" s="16"/>
      <c r="BK36" s="229"/>
      <c r="BL36" s="15"/>
      <c r="BM36" s="15"/>
      <c r="BN36" s="15"/>
      <c r="BO36" s="12"/>
      <c r="BP36" s="15"/>
      <c r="BQ36" s="15"/>
      <c r="BR36" s="12"/>
      <c r="BS36" s="15"/>
      <c r="BT36" s="16"/>
      <c r="BU36" s="15"/>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row>
    <row r="37" spans="1:99" ht="16.5" customHeight="1" x14ac:dyDescent="0.25">
      <c r="A37" s="193"/>
      <c r="B37" s="194"/>
      <c r="C37" s="194"/>
      <c r="D37" s="194"/>
      <c r="E37" s="195"/>
      <c r="F37" s="194"/>
      <c r="G37" s="194"/>
      <c r="H37" s="194"/>
      <c r="I37" s="194"/>
      <c r="J37" s="203"/>
      <c r="K37" s="193"/>
      <c r="L37" s="140"/>
      <c r="M37" s="141"/>
      <c r="N37" s="198"/>
      <c r="O37" s="140"/>
      <c r="P37" s="141"/>
      <c r="Q37" s="142"/>
      <c r="R37" s="199">
        <v>3</v>
      </c>
      <c r="S37" s="205"/>
      <c r="T37" s="17"/>
      <c r="U37" s="17" t="str">
        <f t="shared" si="0"/>
        <v/>
      </c>
      <c r="V37" s="201"/>
      <c r="W37" s="201"/>
      <c r="X37" s="10" t="str">
        <f t="shared" ref="X37:X64" si="10">IF(AND(V37="Preventivo",W37="Automático"),"50%",IF(AND(V37="Preventivo",W37="Manual"),"40%",IF(AND(V37="Detectivo",W37="Automático"),"40%",IF(AND(V37="Detectivo",W37="Manual"),"30%",IF(AND(V37="Correctivo",W37="Automático"),"35%",IF(AND(V37="Correctivo",W37="Manual"),"25%",""))))))</f>
        <v/>
      </c>
      <c r="Y37" s="201"/>
      <c r="Z37" s="201"/>
      <c r="AA37" s="201"/>
      <c r="AB37" s="201"/>
      <c r="AC37" s="88" t="str">
        <f>IFERROR(IF(AND(U36="Probabilidad",U37="Probabilidad"),(AC36-(+AC36*X37)),IF(U37="Probabilidad",(AC35-(+AC35*X37)),IF(U37="Impacto",AC36,""))),"")</f>
        <v/>
      </c>
      <c r="AD37" s="14" t="str">
        <f t="shared" si="2"/>
        <v/>
      </c>
      <c r="AE37" s="10" t="str">
        <f>IFERROR(IF(AND(U36="Impacto",U37="Impacto"),(AE36-(+AE36*X37)),IF(AND(U36="Probabilidad",U37="Impacto"),(AE35-(+AE35*X37)),IF(U37="Probabilidad",AE36,""))),"")</f>
        <v/>
      </c>
      <c r="AF37" s="14" t="str">
        <f t="shared" si="3"/>
        <v/>
      </c>
      <c r="AG37" s="11" t="str">
        <f t="shared" si="4"/>
        <v/>
      </c>
      <c r="AH37" s="204"/>
      <c r="AI37" s="15"/>
      <c r="AJ37" s="15"/>
      <c r="AK37" s="12"/>
      <c r="AL37" s="12"/>
      <c r="AM37" s="15"/>
      <c r="AN37" s="15"/>
      <c r="AO37" s="12"/>
      <c r="AP37" s="12"/>
      <c r="AQ37" s="15"/>
      <c r="AR37" s="15"/>
      <c r="AS37" s="12"/>
      <c r="AT37" s="12"/>
      <c r="AU37" s="15"/>
      <c r="AV37" s="15"/>
      <c r="AW37" s="12"/>
      <c r="AX37" s="12"/>
      <c r="AY37" s="224"/>
      <c r="AZ37" s="199"/>
      <c r="BA37" s="225"/>
      <c r="BB37" s="12"/>
      <c r="BC37" s="15"/>
      <c r="BD37" s="12"/>
      <c r="BE37" s="15"/>
      <c r="BF37" s="12"/>
      <c r="BG37" s="15"/>
      <c r="BH37" s="12"/>
      <c r="BI37" s="15"/>
      <c r="BJ37" s="16"/>
      <c r="BK37" s="229"/>
      <c r="BL37" s="15"/>
      <c r="BM37" s="15"/>
      <c r="BN37" s="15"/>
      <c r="BO37" s="12"/>
      <c r="BP37" s="15"/>
      <c r="BQ37" s="15"/>
      <c r="BR37" s="12"/>
      <c r="BS37" s="15"/>
      <c r="BT37" s="16"/>
      <c r="BU37" s="15"/>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row>
    <row r="38" spans="1:99" ht="16.5" customHeight="1" x14ac:dyDescent="0.25">
      <c r="A38" s="193"/>
      <c r="B38" s="194"/>
      <c r="C38" s="194"/>
      <c r="D38" s="194"/>
      <c r="E38" s="195"/>
      <c r="F38" s="194"/>
      <c r="G38" s="194"/>
      <c r="H38" s="194"/>
      <c r="I38" s="194"/>
      <c r="J38" s="203"/>
      <c r="K38" s="193"/>
      <c r="L38" s="140"/>
      <c r="M38" s="141"/>
      <c r="N38" s="198"/>
      <c r="O38" s="140"/>
      <c r="P38" s="141"/>
      <c r="Q38" s="142"/>
      <c r="R38" s="199">
        <v>4</v>
      </c>
      <c r="S38" s="200"/>
      <c r="T38" s="17"/>
      <c r="U38" s="17" t="str">
        <f t="shared" ref="U38:U64" si="11">IF(OR(V38="Preventivo",V38="Detectivo"),"Probabilidad",IF(V38="Correctivo","Impacto",""))</f>
        <v/>
      </c>
      <c r="V38" s="201"/>
      <c r="W38" s="201"/>
      <c r="X38" s="10" t="str">
        <f t="shared" si="10"/>
        <v/>
      </c>
      <c r="Y38" s="201"/>
      <c r="Z38" s="201"/>
      <c r="AA38" s="201"/>
      <c r="AB38" s="201"/>
      <c r="AC38" s="88" t="str">
        <f>IFERROR(IF(AND(U37="Probabilidad",U38="Probabilidad"),(AC37-(+AC37*X38)),IF(U38="Probabilidad",(AC36-(+AC36*X38)),IF(U38="Impacto",AC37,""))),"")</f>
        <v/>
      </c>
      <c r="AD38" s="14" t="str">
        <f t="shared" si="2"/>
        <v/>
      </c>
      <c r="AE38" s="10" t="str">
        <f>IFERROR(IF(AND(U37="Impacto",U38="Impacto"),(AE37-(+AE37*X38)),IF(AND(U37="Probabilidad",U38="Impacto"),(AE36-(+AE36*X38)),IF(U38="Probabilidad",AE37,""))),"")</f>
        <v/>
      </c>
      <c r="AF38" s="14" t="str">
        <f t="shared" si="3"/>
        <v/>
      </c>
      <c r="AG38" s="11" t="str">
        <f t="shared" si="4"/>
        <v/>
      </c>
      <c r="AH38" s="204"/>
      <c r="AI38" s="15"/>
      <c r="AJ38" s="15"/>
      <c r="AK38" s="12"/>
      <c r="AL38" s="12"/>
      <c r="AM38" s="15"/>
      <c r="AN38" s="15"/>
      <c r="AO38" s="12"/>
      <c r="AP38" s="12"/>
      <c r="AQ38" s="15"/>
      <c r="AR38" s="15"/>
      <c r="AS38" s="12"/>
      <c r="AT38" s="12"/>
      <c r="AU38" s="15"/>
      <c r="AV38" s="15"/>
      <c r="AW38" s="12"/>
      <c r="AX38" s="12"/>
      <c r="AY38" s="224"/>
      <c r="AZ38" s="199"/>
      <c r="BA38" s="225"/>
      <c r="BB38" s="12"/>
      <c r="BC38" s="15"/>
      <c r="BD38" s="12"/>
      <c r="BE38" s="15"/>
      <c r="BF38" s="12"/>
      <c r="BG38" s="15"/>
      <c r="BH38" s="12"/>
      <c r="BI38" s="15"/>
      <c r="BJ38" s="16"/>
      <c r="BK38" s="229"/>
      <c r="BL38" s="15"/>
      <c r="BM38" s="15"/>
      <c r="BN38" s="15"/>
      <c r="BO38" s="12"/>
      <c r="BP38" s="15"/>
      <c r="BQ38" s="15"/>
      <c r="BR38" s="12"/>
      <c r="BS38" s="15"/>
      <c r="BT38" s="16"/>
      <c r="BU38" s="15"/>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row>
    <row r="39" spans="1:99" ht="16.5" customHeight="1" x14ac:dyDescent="0.25">
      <c r="A39" s="193"/>
      <c r="B39" s="194"/>
      <c r="C39" s="194"/>
      <c r="D39" s="194"/>
      <c r="E39" s="195"/>
      <c r="F39" s="194"/>
      <c r="G39" s="194"/>
      <c r="H39" s="194"/>
      <c r="I39" s="194"/>
      <c r="J39" s="203"/>
      <c r="K39" s="193"/>
      <c r="L39" s="140"/>
      <c r="M39" s="141"/>
      <c r="N39" s="198"/>
      <c r="O39" s="140"/>
      <c r="P39" s="141"/>
      <c r="Q39" s="142"/>
      <c r="R39" s="199">
        <v>5</v>
      </c>
      <c r="S39" s="200"/>
      <c r="T39" s="17"/>
      <c r="U39" s="17" t="str">
        <f t="shared" si="11"/>
        <v/>
      </c>
      <c r="V39" s="201"/>
      <c r="W39" s="201"/>
      <c r="X39" s="10" t="str">
        <f t="shared" si="10"/>
        <v/>
      </c>
      <c r="Y39" s="201"/>
      <c r="Z39" s="201"/>
      <c r="AA39" s="201"/>
      <c r="AB39" s="201"/>
      <c r="AC39" s="88" t="str">
        <f>IFERROR(IF(AND(U38="Probabilidad",U39="Probabilidad"),(AC38-(+AC38*X39)),IF(U39="Probabilidad",(AC37-(+AC37*X39)),IF(U39="Impacto",AC38,""))),"")</f>
        <v/>
      </c>
      <c r="AD39" s="14" t="str">
        <f t="shared" si="2"/>
        <v/>
      </c>
      <c r="AE39" s="10" t="str">
        <f>IFERROR(IF(AND(U38="Impacto",U39="Impacto"),(AE38-(+AE38*X39)),IF(AND(U38="Probabilidad",U39="Impacto"),(AE37-(+AE37*X39)),IF(U39="Probabilidad",AE38,""))),"")</f>
        <v/>
      </c>
      <c r="AF39" s="14" t="str">
        <f t="shared" si="3"/>
        <v/>
      </c>
      <c r="AG39" s="11" t="str">
        <f t="shared" si="4"/>
        <v/>
      </c>
      <c r="AH39" s="204"/>
      <c r="AI39" s="15"/>
      <c r="AJ39" s="15"/>
      <c r="AK39" s="12"/>
      <c r="AL39" s="12"/>
      <c r="AM39" s="15"/>
      <c r="AN39" s="15"/>
      <c r="AO39" s="12"/>
      <c r="AP39" s="12"/>
      <c r="AQ39" s="15"/>
      <c r="AR39" s="15"/>
      <c r="AS39" s="12"/>
      <c r="AT39" s="12"/>
      <c r="AU39" s="15"/>
      <c r="AV39" s="15"/>
      <c r="AW39" s="12"/>
      <c r="AX39" s="12"/>
      <c r="AY39" s="224"/>
      <c r="AZ39" s="199"/>
      <c r="BA39" s="225"/>
      <c r="BB39" s="12"/>
      <c r="BC39" s="15"/>
      <c r="BD39" s="12"/>
      <c r="BE39" s="15"/>
      <c r="BF39" s="12"/>
      <c r="BG39" s="15"/>
      <c r="BH39" s="12"/>
      <c r="BI39" s="15"/>
      <c r="BJ39" s="16"/>
      <c r="BK39" s="229"/>
      <c r="BL39" s="15"/>
      <c r="BM39" s="15"/>
      <c r="BN39" s="15"/>
      <c r="BO39" s="12"/>
      <c r="BP39" s="15"/>
      <c r="BQ39" s="15"/>
      <c r="BR39" s="12"/>
      <c r="BS39" s="15"/>
      <c r="BT39" s="16"/>
      <c r="BU39" s="15"/>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row>
    <row r="40" spans="1:99" ht="16.5" customHeight="1" x14ac:dyDescent="0.25">
      <c r="A40" s="193"/>
      <c r="B40" s="194"/>
      <c r="C40" s="194"/>
      <c r="D40" s="194"/>
      <c r="E40" s="195"/>
      <c r="F40" s="194"/>
      <c r="G40" s="194"/>
      <c r="H40" s="194"/>
      <c r="I40" s="194"/>
      <c r="J40" s="206"/>
      <c r="K40" s="193"/>
      <c r="L40" s="140"/>
      <c r="M40" s="141"/>
      <c r="N40" s="198"/>
      <c r="O40" s="140"/>
      <c r="P40" s="141"/>
      <c r="Q40" s="142"/>
      <c r="R40" s="199">
        <v>6</v>
      </c>
      <c r="S40" s="200"/>
      <c r="T40" s="17"/>
      <c r="U40" s="17" t="str">
        <f t="shared" si="11"/>
        <v/>
      </c>
      <c r="V40" s="201"/>
      <c r="W40" s="201"/>
      <c r="X40" s="10" t="str">
        <f t="shared" si="10"/>
        <v/>
      </c>
      <c r="Y40" s="201"/>
      <c r="Z40" s="201"/>
      <c r="AA40" s="201"/>
      <c r="AB40" s="201"/>
      <c r="AC40" s="88" t="str">
        <f>IFERROR(IF(AND(U39="Probabilidad",U40="Probabilidad"),(AC39-(+AC39*X40)),IF(U40="Probabilidad",(AC38-(+AC38*X40)),IF(U40="Impacto",AC39,""))),"")</f>
        <v/>
      </c>
      <c r="AD40" s="14" t="str">
        <f t="shared" si="2"/>
        <v/>
      </c>
      <c r="AE40" s="10" t="str">
        <f>IFERROR(IF(AND(U39="Impacto",U40="Impacto"),(AE39-(+AE39*X40)),IF(AND(U39="Probabilidad",U40="Impacto"),(AE38-(+AE38*X40)),IF(U40="Probabilidad",AE39,""))),"")</f>
        <v/>
      </c>
      <c r="AF40" s="14" t="str">
        <f t="shared" si="3"/>
        <v/>
      </c>
      <c r="AG40" s="11" t="str">
        <f t="shared" si="4"/>
        <v/>
      </c>
      <c r="AH40" s="207"/>
      <c r="AI40" s="15"/>
      <c r="AJ40" s="15"/>
      <c r="AK40" s="12"/>
      <c r="AL40" s="12"/>
      <c r="AM40" s="15"/>
      <c r="AN40" s="15"/>
      <c r="AO40" s="12"/>
      <c r="AP40" s="12"/>
      <c r="AQ40" s="15"/>
      <c r="AR40" s="15"/>
      <c r="AS40" s="12"/>
      <c r="AT40" s="12"/>
      <c r="AU40" s="15"/>
      <c r="AV40" s="15"/>
      <c r="AW40" s="12"/>
      <c r="AX40" s="12"/>
      <c r="AY40" s="224"/>
      <c r="AZ40" s="199"/>
      <c r="BA40" s="225"/>
      <c r="BB40" s="12"/>
      <c r="BC40" s="15"/>
      <c r="BD40" s="12"/>
      <c r="BE40" s="15"/>
      <c r="BF40" s="12"/>
      <c r="BG40" s="15"/>
      <c r="BH40" s="12"/>
      <c r="BI40" s="15"/>
      <c r="BJ40" s="16"/>
      <c r="BK40" s="229"/>
      <c r="BL40" s="15"/>
      <c r="BM40" s="15"/>
      <c r="BN40" s="15"/>
      <c r="BO40" s="12"/>
      <c r="BP40" s="15"/>
      <c r="BQ40" s="15"/>
      <c r="BR40" s="12"/>
      <c r="BS40" s="15"/>
      <c r="BT40" s="16"/>
      <c r="BU40" s="15"/>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row>
    <row r="41" spans="1:99" ht="16.5" customHeight="1" x14ac:dyDescent="0.25">
      <c r="A41" s="193">
        <v>7</v>
      </c>
      <c r="B41" s="194"/>
      <c r="C41" s="194"/>
      <c r="D41" s="194"/>
      <c r="E41" s="195"/>
      <c r="F41" s="194"/>
      <c r="G41" s="194"/>
      <c r="H41" s="194"/>
      <c r="I41" s="194"/>
      <c r="J41" s="196"/>
      <c r="K41" s="193"/>
      <c r="L41" s="140" t="str">
        <f>IF(K41&lt;=0,"",IF(K41&lt;=2,"Muy Baja",IF(K41&lt;=24,"Baja",IF(K41&lt;=500,"Media",IF(K41&lt;=5000,"Alta","Muy Alta")))))</f>
        <v/>
      </c>
      <c r="M41" s="141" t="str">
        <f>IF(L41="","",IF(L41="Muy Baja",0.2,IF(L41="Baja",0.4,IF(L41="Media",0.6,IF(L41="Alta",0.8,IF(L41="Muy Alta",1,))))))</f>
        <v/>
      </c>
      <c r="N41" s="198"/>
      <c r="O41" s="140" t="str">
        <f>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41" t="str">
        <f>IF(O41="","",IF(O41="Leve",0.2,IF(O41="Menor",0.4,IF(O41="Moderado",0.6,IF(O41="Mayor",0.8,IF(O41="Catastrófico",1,))))))</f>
        <v/>
      </c>
      <c r="Q41" s="142"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199">
        <v>1</v>
      </c>
      <c r="S41" s="200"/>
      <c r="T41" s="17"/>
      <c r="U41" s="17" t="str">
        <f t="shared" si="11"/>
        <v/>
      </c>
      <c r="V41" s="201"/>
      <c r="W41" s="201"/>
      <c r="X41" s="10" t="str">
        <f t="shared" si="10"/>
        <v/>
      </c>
      <c r="Y41" s="201"/>
      <c r="Z41" s="201"/>
      <c r="AA41" s="201"/>
      <c r="AB41" s="201"/>
      <c r="AC41" s="88" t="str">
        <f>IFERROR(IF(U41="Probabilidad",(M41-(+M41*X41)),IF(U41="Impacto",M41,"")),"")</f>
        <v/>
      </c>
      <c r="AD41" s="14" t="str">
        <f>IFERROR(IF(AC41="","",IF(AC41&lt;=0.2,"Muy Baja",IF(AC41&lt;=0.4,"Baja",IF(AC41&lt;=0.6,"Media",IF(AC41&lt;=0.8,"Alta","Muy Alta"))))),"")</f>
        <v/>
      </c>
      <c r="AE41" s="10" t="str">
        <f>IFERROR(IF(U41="Impacto",(P41-(+P41*X41)),IF(U41="Probabilidad",P41,"")),"")</f>
        <v/>
      </c>
      <c r="AF41" s="14" t="str">
        <f t="shared" si="3"/>
        <v/>
      </c>
      <c r="AG41" s="11" t="str">
        <f t="shared" si="4"/>
        <v/>
      </c>
      <c r="AH41" s="202"/>
      <c r="AI41" s="15"/>
      <c r="AJ41" s="15"/>
      <c r="AK41" s="12"/>
      <c r="AL41" s="12"/>
      <c r="AM41" s="15"/>
      <c r="AN41" s="15"/>
      <c r="AO41" s="12"/>
      <c r="AP41" s="12"/>
      <c r="AQ41" s="15"/>
      <c r="AR41" s="15"/>
      <c r="AS41" s="12"/>
      <c r="AT41" s="12"/>
      <c r="AU41" s="15"/>
      <c r="AV41" s="15"/>
      <c r="AW41" s="12"/>
      <c r="AX41" s="12"/>
      <c r="AY41" s="224"/>
      <c r="AZ41" s="199"/>
      <c r="BA41" s="225"/>
      <c r="BB41" s="12"/>
      <c r="BC41" s="15"/>
      <c r="BD41" s="12"/>
      <c r="BE41" s="15"/>
      <c r="BF41" s="12"/>
      <c r="BG41" s="15"/>
      <c r="BH41" s="12"/>
      <c r="BI41" s="15"/>
      <c r="BJ41" s="16"/>
      <c r="BK41" s="229"/>
      <c r="BL41" s="15"/>
      <c r="BM41" s="15"/>
      <c r="BN41" s="15"/>
      <c r="BO41" s="12"/>
      <c r="BP41" s="15"/>
      <c r="BQ41" s="15"/>
      <c r="BR41" s="12"/>
      <c r="BS41" s="15"/>
      <c r="BT41" s="16"/>
      <c r="BU41" s="15"/>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row>
    <row r="42" spans="1:99" ht="16.5" customHeight="1" x14ac:dyDescent="0.25">
      <c r="A42" s="193"/>
      <c r="B42" s="194"/>
      <c r="C42" s="194"/>
      <c r="D42" s="194"/>
      <c r="E42" s="195"/>
      <c r="F42" s="194"/>
      <c r="G42" s="194"/>
      <c r="H42" s="194"/>
      <c r="I42" s="194"/>
      <c r="J42" s="203"/>
      <c r="K42" s="193"/>
      <c r="L42" s="140"/>
      <c r="M42" s="141"/>
      <c r="N42" s="198"/>
      <c r="O42" s="140"/>
      <c r="P42" s="141"/>
      <c r="Q42" s="142"/>
      <c r="R42" s="199">
        <v>2</v>
      </c>
      <c r="S42" s="200"/>
      <c r="T42" s="17"/>
      <c r="U42" s="17" t="str">
        <f t="shared" si="11"/>
        <v/>
      </c>
      <c r="V42" s="201"/>
      <c r="W42" s="201"/>
      <c r="X42" s="10" t="str">
        <f t="shared" si="10"/>
        <v/>
      </c>
      <c r="Y42" s="201"/>
      <c r="Z42" s="201"/>
      <c r="AA42" s="201"/>
      <c r="AB42" s="201"/>
      <c r="AC42" s="88" t="str">
        <f>IFERROR(IF(AND(U41="Probabilidad",U42="Probabilidad"),(AC41-(+AC41*X42)),IF(U42="Probabilidad",(M41-(+M41*X42)),IF(U42="Impacto",AC41,""))),"")</f>
        <v/>
      </c>
      <c r="AD42" s="14" t="str">
        <f t="shared" si="2"/>
        <v/>
      </c>
      <c r="AE42" s="10" t="str">
        <f>IFERROR(IF(AND(U41="Impacto",U42="Impacto"),(AE41-(+AE41*X42)),IF(AND(U41="Probabilidad",U42="Impacto"),(AE41-(+AE41*X42)),IF(U42="Probabilidad",AE41,""))),"")</f>
        <v/>
      </c>
      <c r="AF42" s="14" t="str">
        <f t="shared" si="3"/>
        <v/>
      </c>
      <c r="AG42" s="11" t="str">
        <f t="shared" si="4"/>
        <v/>
      </c>
      <c r="AH42" s="204"/>
      <c r="AI42" s="15"/>
      <c r="AJ42" s="15"/>
      <c r="AK42" s="12"/>
      <c r="AL42" s="12"/>
      <c r="AM42" s="15"/>
      <c r="AN42" s="15"/>
      <c r="AO42" s="12"/>
      <c r="AP42" s="12"/>
      <c r="AQ42" s="15"/>
      <c r="AR42" s="15"/>
      <c r="AS42" s="12"/>
      <c r="AT42" s="12"/>
      <c r="AU42" s="15"/>
      <c r="AV42" s="15"/>
      <c r="AW42" s="12"/>
      <c r="AX42" s="12"/>
      <c r="AY42" s="224"/>
      <c r="AZ42" s="199"/>
      <c r="BA42" s="225"/>
      <c r="BB42" s="12"/>
      <c r="BC42" s="15"/>
      <c r="BD42" s="12"/>
      <c r="BE42" s="15"/>
      <c r="BF42" s="12"/>
      <c r="BG42" s="15"/>
      <c r="BH42" s="12"/>
      <c r="BI42" s="15"/>
      <c r="BJ42" s="16"/>
      <c r="BK42" s="229"/>
      <c r="BL42" s="15"/>
      <c r="BM42" s="15"/>
      <c r="BN42" s="15"/>
      <c r="BO42" s="12"/>
      <c r="BP42" s="15"/>
      <c r="BQ42" s="15"/>
      <c r="BR42" s="12"/>
      <c r="BS42" s="15"/>
      <c r="BT42" s="16"/>
      <c r="BU42" s="15"/>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row>
    <row r="43" spans="1:99" ht="16.5" customHeight="1" x14ac:dyDescent="0.25">
      <c r="A43" s="193"/>
      <c r="B43" s="194"/>
      <c r="C43" s="194"/>
      <c r="D43" s="194"/>
      <c r="E43" s="195"/>
      <c r="F43" s="194"/>
      <c r="G43" s="194"/>
      <c r="H43" s="194"/>
      <c r="I43" s="194"/>
      <c r="J43" s="203"/>
      <c r="K43" s="193"/>
      <c r="L43" s="140"/>
      <c r="M43" s="141"/>
      <c r="N43" s="198"/>
      <c r="O43" s="140"/>
      <c r="P43" s="141"/>
      <c r="Q43" s="142"/>
      <c r="R43" s="199">
        <v>3</v>
      </c>
      <c r="S43" s="205"/>
      <c r="T43" s="17"/>
      <c r="U43" s="17" t="str">
        <f t="shared" si="11"/>
        <v/>
      </c>
      <c r="V43" s="201"/>
      <c r="W43" s="201"/>
      <c r="X43" s="10" t="str">
        <f t="shared" si="10"/>
        <v/>
      </c>
      <c r="Y43" s="201"/>
      <c r="Z43" s="201"/>
      <c r="AA43" s="201"/>
      <c r="AB43" s="201"/>
      <c r="AC43" s="88" t="str">
        <f>IFERROR(IF(AND(U42="Probabilidad",U43="Probabilidad"),(AC42-(+AC42*X43)),IF(U43="Probabilidad",(AC41-(+AC41*X43)),IF(U43="Impacto",AC42,""))),"")</f>
        <v/>
      </c>
      <c r="AD43" s="14" t="str">
        <f t="shared" si="2"/>
        <v/>
      </c>
      <c r="AE43" s="10" t="str">
        <f>IFERROR(IF(AND(U42="Impacto",U43="Impacto"),(AE42-(+AE42*X43)),IF(AND(U42="Probabilidad",U43="Impacto"),(AE41-(+AE41*X43)),IF(U43="Probabilidad",AE42,""))),"")</f>
        <v/>
      </c>
      <c r="AF43" s="14" t="str">
        <f t="shared" si="3"/>
        <v/>
      </c>
      <c r="AG43" s="11" t="str">
        <f t="shared" si="4"/>
        <v/>
      </c>
      <c r="AH43" s="204"/>
      <c r="AI43" s="15"/>
      <c r="AJ43" s="15"/>
      <c r="AK43" s="12"/>
      <c r="AL43" s="12"/>
      <c r="AM43" s="15"/>
      <c r="AN43" s="15"/>
      <c r="AO43" s="12"/>
      <c r="AP43" s="12"/>
      <c r="AQ43" s="15"/>
      <c r="AR43" s="15"/>
      <c r="AS43" s="12"/>
      <c r="AT43" s="12"/>
      <c r="AU43" s="15"/>
      <c r="AV43" s="15"/>
      <c r="AW43" s="12"/>
      <c r="AX43" s="12"/>
      <c r="AY43" s="224"/>
      <c r="AZ43" s="199"/>
      <c r="BA43" s="225"/>
      <c r="BB43" s="12"/>
      <c r="BC43" s="15"/>
      <c r="BD43" s="12"/>
      <c r="BE43" s="15"/>
      <c r="BF43" s="12"/>
      <c r="BG43" s="15"/>
      <c r="BH43" s="12"/>
      <c r="BI43" s="15"/>
      <c r="BJ43" s="16"/>
      <c r="BK43" s="229"/>
      <c r="BL43" s="15"/>
      <c r="BM43" s="15"/>
      <c r="BN43" s="15"/>
      <c r="BO43" s="12"/>
      <c r="BP43" s="15"/>
      <c r="BQ43" s="15"/>
      <c r="BR43" s="12"/>
      <c r="BS43" s="15"/>
      <c r="BT43" s="16"/>
      <c r="BU43" s="15"/>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row>
    <row r="44" spans="1:99" ht="16.5" customHeight="1" x14ac:dyDescent="0.25">
      <c r="A44" s="193"/>
      <c r="B44" s="194"/>
      <c r="C44" s="194"/>
      <c r="D44" s="194"/>
      <c r="E44" s="195"/>
      <c r="F44" s="194"/>
      <c r="G44" s="194"/>
      <c r="H44" s="194"/>
      <c r="I44" s="194"/>
      <c r="J44" s="203"/>
      <c r="K44" s="193"/>
      <c r="L44" s="140"/>
      <c r="M44" s="141"/>
      <c r="N44" s="198"/>
      <c r="O44" s="140"/>
      <c r="P44" s="141"/>
      <c r="Q44" s="142"/>
      <c r="R44" s="199">
        <v>4</v>
      </c>
      <c r="S44" s="200"/>
      <c r="T44" s="17"/>
      <c r="U44" s="17" t="str">
        <f t="shared" si="11"/>
        <v/>
      </c>
      <c r="V44" s="201"/>
      <c r="W44" s="201"/>
      <c r="X44" s="10" t="str">
        <f t="shared" si="10"/>
        <v/>
      </c>
      <c r="Y44" s="201"/>
      <c r="Z44" s="201"/>
      <c r="AA44" s="201"/>
      <c r="AB44" s="201"/>
      <c r="AC44" s="88" t="str">
        <f>IFERROR(IF(AND(U43="Probabilidad",U44="Probabilidad"),(AC43-(+AC43*X44)),IF(U44="Probabilidad",(AC42-(+AC42*X44)),IF(U44="Impacto",AC43,""))),"")</f>
        <v/>
      </c>
      <c r="AD44" s="14" t="str">
        <f t="shared" si="2"/>
        <v/>
      </c>
      <c r="AE44" s="10" t="str">
        <f>IFERROR(IF(AND(U43="Impacto",U44="Impacto"),(AE43-(+AE43*X44)),IF(AND(U43="Probabilidad",U44="Impacto"),(AE42-(+AE42*X44)),IF(U44="Probabilidad",AE43,""))),"")</f>
        <v/>
      </c>
      <c r="AF44" s="14" t="str">
        <f t="shared" si="3"/>
        <v/>
      </c>
      <c r="AG44" s="11" t="str">
        <f t="shared" si="4"/>
        <v/>
      </c>
      <c r="AH44" s="204"/>
      <c r="AI44" s="15"/>
      <c r="AJ44" s="15"/>
      <c r="AK44" s="12"/>
      <c r="AL44" s="12"/>
      <c r="AM44" s="15"/>
      <c r="AN44" s="15"/>
      <c r="AO44" s="12"/>
      <c r="AP44" s="12"/>
      <c r="AQ44" s="15"/>
      <c r="AR44" s="15"/>
      <c r="AS44" s="12"/>
      <c r="AT44" s="12"/>
      <c r="AU44" s="15"/>
      <c r="AV44" s="15"/>
      <c r="AW44" s="12"/>
      <c r="AX44" s="12"/>
      <c r="AY44" s="224"/>
      <c r="AZ44" s="199"/>
      <c r="BA44" s="225"/>
      <c r="BB44" s="12"/>
      <c r="BC44" s="15"/>
      <c r="BD44" s="12"/>
      <c r="BE44" s="15"/>
      <c r="BF44" s="12"/>
      <c r="BG44" s="15"/>
      <c r="BH44" s="12"/>
      <c r="BI44" s="15"/>
      <c r="BJ44" s="16"/>
      <c r="BK44" s="229"/>
      <c r="BL44" s="15"/>
      <c r="BM44" s="15"/>
      <c r="BN44" s="15"/>
      <c r="BO44" s="12"/>
      <c r="BP44" s="15"/>
      <c r="BQ44" s="15"/>
      <c r="BR44" s="12"/>
      <c r="BS44" s="15"/>
      <c r="BT44" s="16"/>
      <c r="BU44" s="15"/>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row>
    <row r="45" spans="1:99" ht="16.5" customHeight="1" x14ac:dyDescent="0.25">
      <c r="A45" s="193"/>
      <c r="B45" s="194"/>
      <c r="C45" s="194"/>
      <c r="D45" s="194"/>
      <c r="E45" s="195"/>
      <c r="F45" s="194"/>
      <c r="G45" s="194"/>
      <c r="H45" s="194"/>
      <c r="I45" s="194"/>
      <c r="J45" s="203"/>
      <c r="K45" s="193"/>
      <c r="L45" s="140"/>
      <c r="M45" s="141"/>
      <c r="N45" s="198"/>
      <c r="O45" s="140"/>
      <c r="P45" s="141"/>
      <c r="Q45" s="142"/>
      <c r="R45" s="199">
        <v>5</v>
      </c>
      <c r="S45" s="200"/>
      <c r="T45" s="17"/>
      <c r="U45" s="17" t="str">
        <f t="shared" si="11"/>
        <v/>
      </c>
      <c r="V45" s="201"/>
      <c r="W45" s="201"/>
      <c r="X45" s="10" t="str">
        <f t="shared" si="10"/>
        <v/>
      </c>
      <c r="Y45" s="201"/>
      <c r="Z45" s="201"/>
      <c r="AA45" s="201"/>
      <c r="AB45" s="201"/>
      <c r="AC45" s="88" t="str">
        <f>IFERROR(IF(AND(U44="Probabilidad",U45="Probabilidad"),(AC44-(+AC44*X45)),IF(U45="Probabilidad",(AC43-(+AC43*X45)),IF(U45="Impacto",AC44,""))),"")</f>
        <v/>
      </c>
      <c r="AD45" s="14" t="str">
        <f t="shared" si="2"/>
        <v/>
      </c>
      <c r="AE45" s="10" t="str">
        <f>IFERROR(IF(AND(U44="Impacto",U45="Impacto"),(AE44-(+AE44*X45)),IF(AND(U44="Probabilidad",U45="Impacto"),(AE43-(+AE43*X45)),IF(U45="Probabilidad",AE44,""))),"")</f>
        <v/>
      </c>
      <c r="AF45" s="14" t="str">
        <f t="shared" si="3"/>
        <v/>
      </c>
      <c r="AG45" s="11" t="str">
        <f t="shared" si="4"/>
        <v/>
      </c>
      <c r="AH45" s="204"/>
      <c r="AI45" s="15"/>
      <c r="AJ45" s="15"/>
      <c r="AK45" s="12"/>
      <c r="AL45" s="12"/>
      <c r="AM45" s="15"/>
      <c r="AN45" s="15"/>
      <c r="AO45" s="12"/>
      <c r="AP45" s="12"/>
      <c r="AQ45" s="15"/>
      <c r="AR45" s="15"/>
      <c r="AS45" s="12"/>
      <c r="AT45" s="12"/>
      <c r="AU45" s="15"/>
      <c r="AV45" s="15"/>
      <c r="AW45" s="12"/>
      <c r="AX45" s="12"/>
      <c r="AY45" s="224"/>
      <c r="AZ45" s="199"/>
      <c r="BA45" s="225"/>
      <c r="BB45" s="12"/>
      <c r="BC45" s="15"/>
      <c r="BD45" s="12"/>
      <c r="BE45" s="15"/>
      <c r="BF45" s="12"/>
      <c r="BG45" s="15"/>
      <c r="BH45" s="12"/>
      <c r="BI45" s="15"/>
      <c r="BJ45" s="16"/>
      <c r="BK45" s="229"/>
      <c r="BL45" s="15"/>
      <c r="BM45" s="15"/>
      <c r="BN45" s="15"/>
      <c r="BO45" s="12"/>
      <c r="BP45" s="15"/>
      <c r="BQ45" s="15"/>
      <c r="BR45" s="12"/>
      <c r="BS45" s="15"/>
      <c r="BT45" s="16"/>
      <c r="BU45" s="15"/>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row>
    <row r="46" spans="1:99" ht="16.5" customHeight="1" x14ac:dyDescent="0.25">
      <c r="A46" s="193"/>
      <c r="B46" s="194"/>
      <c r="C46" s="194"/>
      <c r="D46" s="194"/>
      <c r="E46" s="195"/>
      <c r="F46" s="194"/>
      <c r="G46" s="194"/>
      <c r="H46" s="194"/>
      <c r="I46" s="194"/>
      <c r="J46" s="206"/>
      <c r="K46" s="193"/>
      <c r="L46" s="140"/>
      <c r="M46" s="141"/>
      <c r="N46" s="198"/>
      <c r="O46" s="140"/>
      <c r="P46" s="141"/>
      <c r="Q46" s="142"/>
      <c r="R46" s="199">
        <v>6</v>
      </c>
      <c r="S46" s="200"/>
      <c r="T46" s="17"/>
      <c r="U46" s="17" t="str">
        <f t="shared" si="11"/>
        <v/>
      </c>
      <c r="V46" s="201"/>
      <c r="W46" s="201"/>
      <c r="X46" s="10" t="str">
        <f t="shared" si="10"/>
        <v/>
      </c>
      <c r="Y46" s="201"/>
      <c r="Z46" s="201"/>
      <c r="AA46" s="201"/>
      <c r="AB46" s="201"/>
      <c r="AC46" s="88" t="str">
        <f>IFERROR(IF(AND(U45="Probabilidad",U46="Probabilidad"),(AC45-(+AC45*X46)),IF(U46="Probabilidad",(AC44-(+AC44*X46)),IF(U46="Impacto",AC45,""))),"")</f>
        <v/>
      </c>
      <c r="AD46" s="14" t="str">
        <f t="shared" si="2"/>
        <v/>
      </c>
      <c r="AE46" s="10" t="str">
        <f>IFERROR(IF(AND(U45="Impacto",U46="Impacto"),(AE45-(+AE45*X46)),IF(AND(U45="Probabilidad",U46="Impacto"),(AE44-(+AE44*X46)),IF(U46="Probabilidad",AE45,""))),"")</f>
        <v/>
      </c>
      <c r="AF46" s="14" t="str">
        <f t="shared" si="3"/>
        <v/>
      </c>
      <c r="AG46" s="11" t="str">
        <f t="shared" si="4"/>
        <v/>
      </c>
      <c r="AH46" s="207"/>
      <c r="AI46" s="15"/>
      <c r="AJ46" s="15"/>
      <c r="AK46" s="12"/>
      <c r="AL46" s="12"/>
      <c r="AM46" s="15"/>
      <c r="AN46" s="15"/>
      <c r="AO46" s="12"/>
      <c r="AP46" s="12"/>
      <c r="AQ46" s="15"/>
      <c r="AR46" s="15"/>
      <c r="AS46" s="12"/>
      <c r="AT46" s="12"/>
      <c r="AU46" s="15"/>
      <c r="AV46" s="15"/>
      <c r="AW46" s="12"/>
      <c r="AX46" s="12"/>
      <c r="AY46" s="224"/>
      <c r="AZ46" s="199"/>
      <c r="BA46" s="225"/>
      <c r="BB46" s="12"/>
      <c r="BC46" s="15"/>
      <c r="BD46" s="12"/>
      <c r="BE46" s="15"/>
      <c r="BF46" s="12"/>
      <c r="BG46" s="15"/>
      <c r="BH46" s="12"/>
      <c r="BI46" s="15"/>
      <c r="BJ46" s="16"/>
      <c r="BK46" s="229"/>
      <c r="BL46" s="15"/>
      <c r="BM46" s="15"/>
      <c r="BN46" s="15"/>
      <c r="BO46" s="12"/>
      <c r="BP46" s="15"/>
      <c r="BQ46" s="15"/>
      <c r="BR46" s="12"/>
      <c r="BS46" s="15"/>
      <c r="BT46" s="16"/>
      <c r="BU46" s="15"/>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row>
    <row r="47" spans="1:99" ht="16.5" customHeight="1" x14ac:dyDescent="0.25">
      <c r="A47" s="193">
        <v>8</v>
      </c>
      <c r="B47" s="194"/>
      <c r="C47" s="194"/>
      <c r="D47" s="194"/>
      <c r="E47" s="195"/>
      <c r="F47" s="194"/>
      <c r="G47" s="194"/>
      <c r="H47" s="194"/>
      <c r="I47" s="194"/>
      <c r="J47" s="196"/>
      <c r="K47" s="193"/>
      <c r="L47" s="140" t="str">
        <f>IF(K47&lt;=0,"",IF(K47&lt;=2,"Muy Baja",IF(K47&lt;=24,"Baja",IF(K47&lt;=500,"Media",IF(K47&lt;=5000,"Alta","Muy Alta")))))</f>
        <v/>
      </c>
      <c r="M47" s="141" t="str">
        <f>IF(L47="","",IF(L47="Muy Baja",0.2,IF(L47="Baja",0.4,IF(L47="Media",0.6,IF(L47="Alta",0.8,IF(L47="Muy Alta",1,))))))</f>
        <v/>
      </c>
      <c r="N47" s="198"/>
      <c r="O47" s="140" t="str">
        <f t="shared" ref="O47" si="12">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41" t="str">
        <f>IF(O47="","",IF(O47="Leve",0.2,IF(O47="Menor",0.4,IF(O47="Moderado",0.6,IF(O47="Mayor",0.8,IF(O47="Catastrófico",1,))))))</f>
        <v/>
      </c>
      <c r="Q47" s="142"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199">
        <v>1</v>
      </c>
      <c r="S47" s="200"/>
      <c r="T47" s="17"/>
      <c r="U47" s="17" t="str">
        <f t="shared" si="11"/>
        <v/>
      </c>
      <c r="V47" s="201"/>
      <c r="W47" s="201"/>
      <c r="X47" s="10" t="str">
        <f t="shared" si="10"/>
        <v/>
      </c>
      <c r="Y47" s="201"/>
      <c r="Z47" s="201"/>
      <c r="AA47" s="201"/>
      <c r="AB47" s="201"/>
      <c r="AC47" s="88" t="str">
        <f>IFERROR(IF(U47="Probabilidad",(M47-(+M47*X47)),IF(U47="Impacto",M47,"")),"")</f>
        <v/>
      </c>
      <c r="AD47" s="14" t="str">
        <f>IFERROR(IF(AC47="","",IF(AC47&lt;=0.2,"Muy Baja",IF(AC47&lt;=0.4,"Baja",IF(AC47&lt;=0.6,"Media",IF(AC47&lt;=0.8,"Alta","Muy Alta"))))),"")</f>
        <v/>
      </c>
      <c r="AE47" s="10" t="str">
        <f>IFERROR(IF(U47="Impacto",(P47-(+P47*X47)),IF(U47="Probabilidad",P47,"")),"")</f>
        <v/>
      </c>
      <c r="AF47" s="14" t="str">
        <f t="shared" si="3"/>
        <v/>
      </c>
      <c r="AG47" s="11" t="str">
        <f t="shared" si="4"/>
        <v/>
      </c>
      <c r="AH47" s="202"/>
      <c r="AI47" s="15"/>
      <c r="AJ47" s="15"/>
      <c r="AK47" s="12"/>
      <c r="AL47" s="12"/>
      <c r="AM47" s="15"/>
      <c r="AN47" s="15"/>
      <c r="AO47" s="12"/>
      <c r="AP47" s="12"/>
      <c r="AQ47" s="15"/>
      <c r="AR47" s="15"/>
      <c r="AS47" s="12"/>
      <c r="AT47" s="12"/>
      <c r="AU47" s="15"/>
      <c r="AV47" s="15"/>
      <c r="AW47" s="12"/>
      <c r="AX47" s="12"/>
      <c r="AY47" s="224"/>
      <c r="AZ47" s="199"/>
      <c r="BA47" s="225"/>
      <c r="BB47" s="12"/>
      <c r="BC47" s="15"/>
      <c r="BD47" s="12"/>
      <c r="BE47" s="15"/>
      <c r="BF47" s="12"/>
      <c r="BG47" s="15"/>
      <c r="BH47" s="12"/>
      <c r="BI47" s="15"/>
      <c r="BJ47" s="16"/>
      <c r="BK47" s="229"/>
      <c r="BL47" s="15"/>
      <c r="BM47" s="15"/>
      <c r="BN47" s="15"/>
      <c r="BO47" s="12"/>
      <c r="BP47" s="15"/>
      <c r="BQ47" s="15"/>
      <c r="BR47" s="12"/>
      <c r="BS47" s="15"/>
      <c r="BT47" s="16"/>
      <c r="BU47" s="15"/>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row>
    <row r="48" spans="1:99" ht="16.5" customHeight="1" x14ac:dyDescent="0.25">
      <c r="A48" s="193"/>
      <c r="B48" s="194"/>
      <c r="C48" s="194"/>
      <c r="D48" s="194"/>
      <c r="E48" s="195"/>
      <c r="F48" s="194"/>
      <c r="G48" s="194"/>
      <c r="H48" s="194"/>
      <c r="I48" s="194"/>
      <c r="J48" s="203"/>
      <c r="K48" s="193"/>
      <c r="L48" s="140"/>
      <c r="M48" s="141"/>
      <c r="N48" s="198"/>
      <c r="O48" s="140"/>
      <c r="P48" s="141"/>
      <c r="Q48" s="142"/>
      <c r="R48" s="199">
        <v>2</v>
      </c>
      <c r="S48" s="200"/>
      <c r="T48" s="17"/>
      <c r="U48" s="17" t="str">
        <f t="shared" si="11"/>
        <v/>
      </c>
      <c r="V48" s="201"/>
      <c r="W48" s="201"/>
      <c r="X48" s="10" t="str">
        <f t="shared" si="10"/>
        <v/>
      </c>
      <c r="Y48" s="201"/>
      <c r="Z48" s="201"/>
      <c r="AA48" s="201"/>
      <c r="AB48" s="201"/>
      <c r="AC48" s="88" t="str">
        <f>IFERROR(IF(AND(U47="Probabilidad",U48="Probabilidad"),(AC47-(+AC47*X48)),IF(U48="Probabilidad",(M47-(+M47*X48)),IF(U48="Impacto",AC47,""))),"")</f>
        <v/>
      </c>
      <c r="AD48" s="14" t="str">
        <f t="shared" si="2"/>
        <v/>
      </c>
      <c r="AE48" s="10" t="str">
        <f>IFERROR(IF(AND(U47="Impacto",U48="Impacto"),(AE47-(+AE47*X48)),IF(AND(U47="Probabilidad",U48="Impacto"),(AE47-(+AE47*X48)),IF(U48="Probabilidad",AE47,""))),"")</f>
        <v/>
      </c>
      <c r="AF48" s="14" t="str">
        <f t="shared" si="3"/>
        <v/>
      </c>
      <c r="AG48" s="11" t="str">
        <f t="shared" si="4"/>
        <v/>
      </c>
      <c r="AH48" s="204"/>
      <c r="AI48" s="15"/>
      <c r="AJ48" s="15"/>
      <c r="AK48" s="12"/>
      <c r="AL48" s="12"/>
      <c r="AM48" s="15"/>
      <c r="AN48" s="15"/>
      <c r="AO48" s="12"/>
      <c r="AP48" s="12"/>
      <c r="AQ48" s="15"/>
      <c r="AR48" s="15"/>
      <c r="AS48" s="12"/>
      <c r="AT48" s="12"/>
      <c r="AU48" s="15"/>
      <c r="AV48" s="15"/>
      <c r="AW48" s="12"/>
      <c r="AX48" s="12"/>
      <c r="AY48" s="224"/>
      <c r="AZ48" s="199"/>
      <c r="BA48" s="225"/>
      <c r="BB48" s="12"/>
      <c r="BC48" s="15"/>
      <c r="BD48" s="12"/>
      <c r="BE48" s="15"/>
      <c r="BF48" s="12"/>
      <c r="BG48" s="15"/>
      <c r="BH48" s="12"/>
      <c r="BI48" s="15"/>
      <c r="BJ48" s="16"/>
      <c r="BK48" s="229"/>
      <c r="BL48" s="15"/>
      <c r="BM48" s="15"/>
      <c r="BN48" s="15"/>
      <c r="BO48" s="12"/>
      <c r="BP48" s="15"/>
      <c r="BQ48" s="15"/>
      <c r="BR48" s="12"/>
      <c r="BS48" s="15"/>
      <c r="BT48" s="16"/>
      <c r="BU48" s="15"/>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row>
    <row r="49" spans="1:99" ht="16.5" customHeight="1" x14ac:dyDescent="0.25">
      <c r="A49" s="193"/>
      <c r="B49" s="194"/>
      <c r="C49" s="194"/>
      <c r="D49" s="194"/>
      <c r="E49" s="195"/>
      <c r="F49" s="194"/>
      <c r="G49" s="194"/>
      <c r="H49" s="194"/>
      <c r="I49" s="194"/>
      <c r="J49" s="203"/>
      <c r="K49" s="193"/>
      <c r="L49" s="140"/>
      <c r="M49" s="141"/>
      <c r="N49" s="198"/>
      <c r="O49" s="140"/>
      <c r="P49" s="141"/>
      <c r="Q49" s="142"/>
      <c r="R49" s="199">
        <v>3</v>
      </c>
      <c r="S49" s="205"/>
      <c r="T49" s="17"/>
      <c r="U49" s="17" t="str">
        <f t="shared" si="11"/>
        <v/>
      </c>
      <c r="V49" s="201"/>
      <c r="W49" s="201"/>
      <c r="X49" s="10" t="str">
        <f t="shared" si="10"/>
        <v/>
      </c>
      <c r="Y49" s="201"/>
      <c r="Z49" s="201"/>
      <c r="AA49" s="201"/>
      <c r="AB49" s="201"/>
      <c r="AC49" s="88" t="str">
        <f>IFERROR(IF(AND(U48="Probabilidad",U49="Probabilidad"),(AC48-(+AC48*X49)),IF(U49="Probabilidad",(AC47-(+AC47*X49)),IF(U49="Impacto",AC48,""))),"")</f>
        <v/>
      </c>
      <c r="AD49" s="14" t="str">
        <f t="shared" si="2"/>
        <v/>
      </c>
      <c r="AE49" s="10" t="str">
        <f>IFERROR(IF(AND(U48="Impacto",U49="Impacto"),(AE48-(+AE48*X49)),IF(AND(U48="Probabilidad",U49="Impacto"),(AE47-(+AE47*X49)),IF(U49="Probabilidad",AE48,""))),"")</f>
        <v/>
      </c>
      <c r="AF49" s="14" t="str">
        <f t="shared" si="3"/>
        <v/>
      </c>
      <c r="AG49" s="11" t="str">
        <f t="shared" si="4"/>
        <v/>
      </c>
      <c r="AH49" s="204"/>
      <c r="AI49" s="15"/>
      <c r="AJ49" s="15"/>
      <c r="AK49" s="12"/>
      <c r="AL49" s="12"/>
      <c r="AM49" s="15"/>
      <c r="AN49" s="15"/>
      <c r="AO49" s="12"/>
      <c r="AP49" s="12"/>
      <c r="AQ49" s="15"/>
      <c r="AR49" s="15"/>
      <c r="AS49" s="12"/>
      <c r="AT49" s="12"/>
      <c r="AU49" s="15"/>
      <c r="AV49" s="15"/>
      <c r="AW49" s="12"/>
      <c r="AX49" s="12"/>
      <c r="AY49" s="224"/>
      <c r="AZ49" s="199"/>
      <c r="BA49" s="225"/>
      <c r="BB49" s="12"/>
      <c r="BC49" s="15"/>
      <c r="BD49" s="12"/>
      <c r="BE49" s="15"/>
      <c r="BF49" s="12"/>
      <c r="BG49" s="15"/>
      <c r="BH49" s="12"/>
      <c r="BI49" s="15"/>
      <c r="BJ49" s="16"/>
      <c r="BK49" s="229"/>
      <c r="BL49" s="15"/>
      <c r="BM49" s="15"/>
      <c r="BN49" s="15"/>
      <c r="BO49" s="12"/>
      <c r="BP49" s="15"/>
      <c r="BQ49" s="15"/>
      <c r="BR49" s="12"/>
      <c r="BS49" s="15"/>
      <c r="BT49" s="16"/>
      <c r="BU49" s="15"/>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row>
    <row r="50" spans="1:99" ht="16.5" customHeight="1" x14ac:dyDescent="0.25">
      <c r="A50" s="193"/>
      <c r="B50" s="194"/>
      <c r="C50" s="194"/>
      <c r="D50" s="194"/>
      <c r="E50" s="195"/>
      <c r="F50" s="194"/>
      <c r="G50" s="194"/>
      <c r="H50" s="194"/>
      <c r="I50" s="194"/>
      <c r="J50" s="203"/>
      <c r="K50" s="193"/>
      <c r="L50" s="140"/>
      <c r="M50" s="141"/>
      <c r="N50" s="198"/>
      <c r="O50" s="140"/>
      <c r="P50" s="141"/>
      <c r="Q50" s="142"/>
      <c r="R50" s="199">
        <v>4</v>
      </c>
      <c r="S50" s="200"/>
      <c r="T50" s="17"/>
      <c r="U50" s="17" t="str">
        <f t="shared" si="11"/>
        <v/>
      </c>
      <c r="V50" s="201"/>
      <c r="W50" s="201"/>
      <c r="X50" s="10" t="str">
        <f t="shared" si="10"/>
        <v/>
      </c>
      <c r="Y50" s="201"/>
      <c r="Z50" s="201"/>
      <c r="AA50" s="201"/>
      <c r="AB50" s="201"/>
      <c r="AC50" s="88" t="str">
        <f>IFERROR(IF(AND(U49="Probabilidad",U50="Probabilidad"),(AC49-(+AC49*X50)),IF(U50="Probabilidad",(AC48-(+AC48*X50)),IF(U50="Impacto",AC49,""))),"")</f>
        <v/>
      </c>
      <c r="AD50" s="14" t="str">
        <f t="shared" si="2"/>
        <v/>
      </c>
      <c r="AE50" s="10" t="str">
        <f>IFERROR(IF(AND(U49="Impacto",U50="Impacto"),(AE49-(+AE49*X50)),IF(AND(U49="Probabilidad",U50="Impacto"),(AE48-(+AE48*X50)),IF(U50="Probabilidad",AE49,""))),"")</f>
        <v/>
      </c>
      <c r="AF50" s="14" t="str">
        <f t="shared" si="3"/>
        <v/>
      </c>
      <c r="AG50" s="11" t="str">
        <f t="shared" si="4"/>
        <v/>
      </c>
      <c r="AH50" s="204"/>
      <c r="AI50" s="15"/>
      <c r="AJ50" s="15"/>
      <c r="AK50" s="12"/>
      <c r="AL50" s="12"/>
      <c r="AM50" s="15"/>
      <c r="AN50" s="15"/>
      <c r="AO50" s="12"/>
      <c r="AP50" s="12"/>
      <c r="AQ50" s="15"/>
      <c r="AR50" s="15"/>
      <c r="AS50" s="12"/>
      <c r="AT50" s="12"/>
      <c r="AU50" s="15"/>
      <c r="AV50" s="15"/>
      <c r="AW50" s="12"/>
      <c r="AX50" s="12"/>
      <c r="AY50" s="224"/>
      <c r="AZ50" s="199"/>
      <c r="BA50" s="225"/>
      <c r="BB50" s="12"/>
      <c r="BC50" s="15"/>
      <c r="BD50" s="12"/>
      <c r="BE50" s="15"/>
      <c r="BF50" s="12"/>
      <c r="BG50" s="15"/>
      <c r="BH50" s="12"/>
      <c r="BI50" s="15"/>
      <c r="BJ50" s="16"/>
      <c r="BK50" s="229"/>
      <c r="BL50" s="15"/>
      <c r="BM50" s="15"/>
      <c r="BN50" s="15"/>
      <c r="BO50" s="12"/>
      <c r="BP50" s="15"/>
      <c r="BQ50" s="15"/>
      <c r="BR50" s="12"/>
      <c r="BS50" s="15"/>
      <c r="BT50" s="16"/>
      <c r="BU50" s="15"/>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row>
    <row r="51" spans="1:99" ht="16.5" customHeight="1" x14ac:dyDescent="0.25">
      <c r="A51" s="193"/>
      <c r="B51" s="194"/>
      <c r="C51" s="194"/>
      <c r="D51" s="194"/>
      <c r="E51" s="195"/>
      <c r="F51" s="194"/>
      <c r="G51" s="194"/>
      <c r="H51" s="194"/>
      <c r="I51" s="194"/>
      <c r="J51" s="203"/>
      <c r="K51" s="193"/>
      <c r="L51" s="140"/>
      <c r="M51" s="141"/>
      <c r="N51" s="198"/>
      <c r="O51" s="140"/>
      <c r="P51" s="141"/>
      <c r="Q51" s="142"/>
      <c r="R51" s="199">
        <v>5</v>
      </c>
      <c r="S51" s="200"/>
      <c r="T51" s="17"/>
      <c r="U51" s="17" t="str">
        <f t="shared" si="11"/>
        <v/>
      </c>
      <c r="V51" s="201"/>
      <c r="W51" s="201"/>
      <c r="X51" s="10" t="str">
        <f t="shared" si="10"/>
        <v/>
      </c>
      <c r="Y51" s="201"/>
      <c r="Z51" s="201"/>
      <c r="AA51" s="201"/>
      <c r="AB51" s="201"/>
      <c r="AC51" s="88" t="str">
        <f>IFERROR(IF(AND(U50="Probabilidad",U51="Probabilidad"),(AC50-(+AC50*X51)),IF(U51="Probabilidad",(AC49-(+AC49*X51)),IF(U51="Impacto",AC50,""))),"")</f>
        <v/>
      </c>
      <c r="AD51" s="14" t="str">
        <f t="shared" si="2"/>
        <v/>
      </c>
      <c r="AE51" s="10" t="str">
        <f>IFERROR(IF(AND(U50="Impacto",U51="Impacto"),(AE50-(+AE50*X51)),IF(AND(U50="Probabilidad",U51="Impacto"),(AE49-(+AE49*X51)),IF(U51="Probabilidad",AE50,""))),"")</f>
        <v/>
      </c>
      <c r="AF51" s="14" t="str">
        <f t="shared" si="3"/>
        <v/>
      </c>
      <c r="AG51" s="11" t="str">
        <f t="shared" si="4"/>
        <v/>
      </c>
      <c r="AH51" s="204"/>
      <c r="AI51" s="15"/>
      <c r="AJ51" s="15"/>
      <c r="AK51" s="12"/>
      <c r="AL51" s="12"/>
      <c r="AM51" s="15"/>
      <c r="AN51" s="15"/>
      <c r="AO51" s="12"/>
      <c r="AP51" s="12"/>
      <c r="AQ51" s="15"/>
      <c r="AR51" s="15"/>
      <c r="AS51" s="12"/>
      <c r="AT51" s="12"/>
      <c r="AU51" s="15"/>
      <c r="AV51" s="15"/>
      <c r="AW51" s="12"/>
      <c r="AX51" s="12"/>
      <c r="AY51" s="224"/>
      <c r="AZ51" s="199"/>
      <c r="BA51" s="225"/>
      <c r="BB51" s="12"/>
      <c r="BC51" s="15"/>
      <c r="BD51" s="12"/>
      <c r="BE51" s="15"/>
      <c r="BF51" s="12"/>
      <c r="BG51" s="15"/>
      <c r="BH51" s="12"/>
      <c r="BI51" s="15"/>
      <c r="BJ51" s="16"/>
      <c r="BK51" s="229"/>
      <c r="BL51" s="15"/>
      <c r="BM51" s="15"/>
      <c r="BN51" s="15"/>
      <c r="BO51" s="12"/>
      <c r="BP51" s="15"/>
      <c r="BQ51" s="15"/>
      <c r="BR51" s="12"/>
      <c r="BS51" s="15"/>
      <c r="BT51" s="16"/>
      <c r="BU51" s="15"/>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row>
    <row r="52" spans="1:99" ht="16.5" customHeight="1" x14ac:dyDescent="0.25">
      <c r="A52" s="193"/>
      <c r="B52" s="194"/>
      <c r="C52" s="194"/>
      <c r="D52" s="194"/>
      <c r="E52" s="195"/>
      <c r="F52" s="194"/>
      <c r="G52" s="194"/>
      <c r="H52" s="194"/>
      <c r="I52" s="194"/>
      <c r="J52" s="206"/>
      <c r="K52" s="193"/>
      <c r="L52" s="140"/>
      <c r="M52" s="141"/>
      <c r="N52" s="198"/>
      <c r="O52" s="140"/>
      <c r="P52" s="141"/>
      <c r="Q52" s="142"/>
      <c r="R52" s="199">
        <v>6</v>
      </c>
      <c r="S52" s="200"/>
      <c r="T52" s="17"/>
      <c r="U52" s="17" t="str">
        <f t="shared" si="11"/>
        <v/>
      </c>
      <c r="V52" s="201"/>
      <c r="W52" s="201"/>
      <c r="X52" s="10" t="str">
        <f t="shared" si="10"/>
        <v/>
      </c>
      <c r="Y52" s="201"/>
      <c r="Z52" s="201"/>
      <c r="AA52" s="201"/>
      <c r="AB52" s="201"/>
      <c r="AC52" s="88" t="str">
        <f>IFERROR(IF(AND(U51="Probabilidad",U52="Probabilidad"),(AC51-(+AC51*X52)),IF(U52="Probabilidad",(AC50-(+AC50*X52)),IF(U52="Impacto",AC51,""))),"")</f>
        <v/>
      </c>
      <c r="AD52" s="14" t="str">
        <f t="shared" si="2"/>
        <v/>
      </c>
      <c r="AE52" s="10" t="str">
        <f>IFERROR(IF(AND(U51="Impacto",U52="Impacto"),(AE51-(+AE51*X52)),IF(AND(U51="Probabilidad",U52="Impacto"),(AE50-(+AE50*X52)),IF(U52="Probabilidad",AE51,""))),"")</f>
        <v/>
      </c>
      <c r="AF52" s="14" t="str">
        <f t="shared" si="3"/>
        <v/>
      </c>
      <c r="AG52" s="11" t="str">
        <f t="shared" si="4"/>
        <v/>
      </c>
      <c r="AH52" s="207"/>
      <c r="AI52" s="15"/>
      <c r="AJ52" s="15"/>
      <c r="AK52" s="12"/>
      <c r="AL52" s="12"/>
      <c r="AM52" s="15"/>
      <c r="AN52" s="15"/>
      <c r="AO52" s="12"/>
      <c r="AP52" s="12"/>
      <c r="AQ52" s="15"/>
      <c r="AR52" s="15"/>
      <c r="AS52" s="12"/>
      <c r="AT52" s="12"/>
      <c r="AU52" s="15"/>
      <c r="AV52" s="15"/>
      <c r="AW52" s="12"/>
      <c r="AX52" s="12"/>
      <c r="AY52" s="224"/>
      <c r="AZ52" s="199"/>
      <c r="BA52" s="225"/>
      <c r="BB52" s="12"/>
      <c r="BC52" s="15"/>
      <c r="BD52" s="12"/>
      <c r="BE52" s="15"/>
      <c r="BF52" s="12"/>
      <c r="BG52" s="15"/>
      <c r="BH52" s="12"/>
      <c r="BI52" s="15"/>
      <c r="BJ52" s="16"/>
      <c r="BK52" s="229"/>
      <c r="BL52" s="15"/>
      <c r="BM52" s="15"/>
      <c r="BN52" s="15"/>
      <c r="BO52" s="12"/>
      <c r="BP52" s="15"/>
      <c r="BQ52" s="15"/>
      <c r="BR52" s="12"/>
      <c r="BS52" s="15"/>
      <c r="BT52" s="16"/>
      <c r="BU52" s="15"/>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row>
    <row r="53" spans="1:99" ht="16.5" customHeight="1" x14ac:dyDescent="0.25">
      <c r="A53" s="193">
        <v>9</v>
      </c>
      <c r="B53" s="194"/>
      <c r="C53" s="194"/>
      <c r="D53" s="194"/>
      <c r="E53" s="195"/>
      <c r="F53" s="194"/>
      <c r="G53" s="194"/>
      <c r="H53" s="194"/>
      <c r="I53" s="194"/>
      <c r="J53" s="196"/>
      <c r="K53" s="193"/>
      <c r="L53" s="140" t="str">
        <f>IF(K53&lt;=0,"",IF(K53&lt;=2,"Muy Baja",IF(K53&lt;=24,"Baja",IF(K53&lt;=500,"Media",IF(K53&lt;=5000,"Alta","Muy Alta")))))</f>
        <v/>
      </c>
      <c r="M53" s="141" t="str">
        <f>IF(L53="","",IF(L53="Muy Baja",0.2,IF(L53="Baja",0.4,IF(L53="Media",0.6,IF(L53="Alta",0.8,IF(L53="Muy Alta",1,))))))</f>
        <v/>
      </c>
      <c r="N53" s="198"/>
      <c r="O53" s="140" t="str">
        <f>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41" t="str">
        <f>IF(O53="","",IF(O53="Leve",0.2,IF(O53="Menor",0.4,IF(O53="Moderado",0.6,IF(O53="Mayor",0.8,IF(O53="Catastrófico",1,))))))</f>
        <v/>
      </c>
      <c r="Q53" s="142"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199">
        <v>1</v>
      </c>
      <c r="S53" s="200"/>
      <c r="T53" s="17"/>
      <c r="U53" s="17" t="str">
        <f t="shared" si="11"/>
        <v/>
      </c>
      <c r="V53" s="201"/>
      <c r="W53" s="201"/>
      <c r="X53" s="10" t="str">
        <f t="shared" si="10"/>
        <v/>
      </c>
      <c r="Y53" s="201"/>
      <c r="Z53" s="201"/>
      <c r="AA53" s="201"/>
      <c r="AB53" s="201"/>
      <c r="AC53" s="88" t="str">
        <f>IFERROR(IF(U53="Probabilidad",(M53-(+M53*X53)),IF(U53="Impacto",M53,"")),"")</f>
        <v/>
      </c>
      <c r="AD53" s="14" t="str">
        <f>IFERROR(IF(AC53="","",IF(AC53&lt;=0.2,"Muy Baja",IF(AC53&lt;=0.4,"Baja",IF(AC53&lt;=0.6,"Media",IF(AC53&lt;=0.8,"Alta","Muy Alta"))))),"")</f>
        <v/>
      </c>
      <c r="AE53" s="10" t="str">
        <f>IFERROR(IF(U53="Impacto",(P53-(+P53*X53)),IF(U53="Probabilidad",P53,"")),"")</f>
        <v/>
      </c>
      <c r="AF53" s="14" t="str">
        <f t="shared" si="3"/>
        <v/>
      </c>
      <c r="AG53" s="11" t="str">
        <f t="shared" si="4"/>
        <v/>
      </c>
      <c r="AH53" s="202"/>
      <c r="AI53" s="15"/>
      <c r="AJ53" s="15"/>
      <c r="AK53" s="12"/>
      <c r="AL53" s="12"/>
      <c r="AM53" s="15"/>
      <c r="AN53" s="15"/>
      <c r="AO53" s="12"/>
      <c r="AP53" s="12"/>
      <c r="AQ53" s="15"/>
      <c r="AR53" s="15"/>
      <c r="AS53" s="12"/>
      <c r="AT53" s="12"/>
      <c r="AU53" s="15"/>
      <c r="AV53" s="15"/>
      <c r="AW53" s="12"/>
      <c r="AX53" s="12"/>
      <c r="AY53" s="224"/>
      <c r="AZ53" s="199"/>
      <c r="BA53" s="225"/>
      <c r="BB53" s="12"/>
      <c r="BC53" s="15"/>
      <c r="BD53" s="12"/>
      <c r="BE53" s="15"/>
      <c r="BF53" s="12"/>
      <c r="BG53" s="15"/>
      <c r="BH53" s="12"/>
      <c r="BI53" s="15"/>
      <c r="BJ53" s="16"/>
      <c r="BK53" s="229"/>
      <c r="BL53" s="15"/>
      <c r="BM53" s="15"/>
      <c r="BN53" s="15"/>
      <c r="BO53" s="12"/>
      <c r="BP53" s="15"/>
      <c r="BQ53" s="15"/>
      <c r="BR53" s="12"/>
      <c r="BS53" s="15"/>
      <c r="BT53" s="16"/>
      <c r="BU53" s="15"/>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row>
    <row r="54" spans="1:99" ht="16.5" customHeight="1" x14ac:dyDescent="0.25">
      <c r="A54" s="193"/>
      <c r="B54" s="194"/>
      <c r="C54" s="194"/>
      <c r="D54" s="194"/>
      <c r="E54" s="195"/>
      <c r="F54" s="194"/>
      <c r="G54" s="194"/>
      <c r="H54" s="194"/>
      <c r="I54" s="194"/>
      <c r="J54" s="203"/>
      <c r="K54" s="193"/>
      <c r="L54" s="140"/>
      <c r="M54" s="141"/>
      <c r="N54" s="198"/>
      <c r="O54" s="140"/>
      <c r="P54" s="141"/>
      <c r="Q54" s="142"/>
      <c r="R54" s="199">
        <v>2</v>
      </c>
      <c r="S54" s="200"/>
      <c r="T54" s="17"/>
      <c r="U54" s="17" t="str">
        <f t="shared" si="11"/>
        <v/>
      </c>
      <c r="V54" s="201"/>
      <c r="W54" s="201"/>
      <c r="X54" s="10" t="str">
        <f t="shared" si="10"/>
        <v/>
      </c>
      <c r="Y54" s="201"/>
      <c r="Z54" s="201"/>
      <c r="AA54" s="201"/>
      <c r="AB54" s="201"/>
      <c r="AC54" s="88" t="str">
        <f>IFERROR(IF(AND(U53="Probabilidad",U54="Probabilidad"),(AC53-(+AC53*X54)),IF(U54="Probabilidad",(M53-(+M53*X54)),IF(U54="Impacto",AC53,""))),"")</f>
        <v/>
      </c>
      <c r="AD54" s="14" t="str">
        <f t="shared" si="2"/>
        <v/>
      </c>
      <c r="AE54" s="10" t="str">
        <f>IFERROR(IF(AND(U53="Impacto",U54="Impacto"),(AE53-(+AE53*X54)),IF(AND(U53="Probabilidad",U54="Impacto"),(AE53-(+AE53*X54)),IF(U54="Probabilidad",AE53,""))),"")</f>
        <v/>
      </c>
      <c r="AF54" s="14" t="str">
        <f t="shared" si="3"/>
        <v/>
      </c>
      <c r="AG54" s="11" t="str">
        <f t="shared" si="4"/>
        <v/>
      </c>
      <c r="AH54" s="204"/>
      <c r="AI54" s="15"/>
      <c r="AJ54" s="15"/>
      <c r="AK54" s="12"/>
      <c r="AL54" s="12"/>
      <c r="AM54" s="15"/>
      <c r="AN54" s="15"/>
      <c r="AO54" s="12"/>
      <c r="AP54" s="12"/>
      <c r="AQ54" s="15"/>
      <c r="AR54" s="15"/>
      <c r="AS54" s="12"/>
      <c r="AT54" s="12"/>
      <c r="AU54" s="15"/>
      <c r="AV54" s="15"/>
      <c r="AW54" s="12"/>
      <c r="AX54" s="12"/>
      <c r="AY54" s="224"/>
      <c r="AZ54" s="199"/>
      <c r="BA54" s="225"/>
      <c r="BB54" s="12"/>
      <c r="BC54" s="15"/>
      <c r="BD54" s="12"/>
      <c r="BE54" s="15"/>
      <c r="BF54" s="12"/>
      <c r="BG54" s="15"/>
      <c r="BH54" s="12"/>
      <c r="BI54" s="15"/>
      <c r="BJ54" s="16"/>
      <c r="BK54" s="229"/>
      <c r="BL54" s="15"/>
      <c r="BM54" s="15"/>
      <c r="BN54" s="15"/>
      <c r="BO54" s="12"/>
      <c r="BP54" s="15"/>
      <c r="BQ54" s="15"/>
      <c r="BR54" s="12"/>
      <c r="BS54" s="15"/>
      <c r="BT54" s="16"/>
      <c r="BU54" s="15"/>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row>
    <row r="55" spans="1:99" ht="16.5" customHeight="1" x14ac:dyDescent="0.25">
      <c r="A55" s="193"/>
      <c r="B55" s="194"/>
      <c r="C55" s="194"/>
      <c r="D55" s="194"/>
      <c r="E55" s="195"/>
      <c r="F55" s="194"/>
      <c r="G55" s="194"/>
      <c r="H55" s="194"/>
      <c r="I55" s="194"/>
      <c r="J55" s="203"/>
      <c r="K55" s="193"/>
      <c r="L55" s="140"/>
      <c r="M55" s="141"/>
      <c r="N55" s="198"/>
      <c r="O55" s="140"/>
      <c r="P55" s="141"/>
      <c r="Q55" s="142"/>
      <c r="R55" s="199">
        <v>3</v>
      </c>
      <c r="S55" s="205"/>
      <c r="T55" s="17"/>
      <c r="U55" s="17" t="str">
        <f t="shared" si="11"/>
        <v/>
      </c>
      <c r="V55" s="201"/>
      <c r="W55" s="201"/>
      <c r="X55" s="10" t="str">
        <f t="shared" si="10"/>
        <v/>
      </c>
      <c r="Y55" s="201"/>
      <c r="Z55" s="201"/>
      <c r="AA55" s="201"/>
      <c r="AB55" s="201"/>
      <c r="AC55" s="88" t="str">
        <f>IFERROR(IF(AND(U54="Probabilidad",U55="Probabilidad"),(AC54-(+AC54*X55)),IF(U55="Probabilidad",(AC53-(+AC53*X55)),IF(U55="Impacto",AC54,""))),"")</f>
        <v/>
      </c>
      <c r="AD55" s="14" t="str">
        <f t="shared" si="2"/>
        <v/>
      </c>
      <c r="AE55" s="10" t="str">
        <f>IFERROR(IF(AND(U54="Impacto",U55="Impacto"),(AE54-(+AE54*X55)),IF(AND(U54="Probabilidad",U55="Impacto"),(AE53-(+AE53*X55)),IF(U55="Probabilidad",AE54,""))),"")</f>
        <v/>
      </c>
      <c r="AF55" s="14" t="str">
        <f t="shared" si="3"/>
        <v/>
      </c>
      <c r="AG55" s="11" t="str">
        <f t="shared" si="4"/>
        <v/>
      </c>
      <c r="AH55" s="204"/>
      <c r="AI55" s="15"/>
      <c r="AJ55" s="15"/>
      <c r="AK55" s="12"/>
      <c r="AL55" s="12"/>
      <c r="AM55" s="15"/>
      <c r="AN55" s="15"/>
      <c r="AO55" s="12"/>
      <c r="AP55" s="12"/>
      <c r="AQ55" s="15"/>
      <c r="AR55" s="15"/>
      <c r="AS55" s="12"/>
      <c r="AT55" s="12"/>
      <c r="AU55" s="15"/>
      <c r="AV55" s="15"/>
      <c r="AW55" s="12"/>
      <c r="AX55" s="12"/>
      <c r="AY55" s="224"/>
      <c r="AZ55" s="199"/>
      <c r="BA55" s="225"/>
      <c r="BB55" s="12"/>
      <c r="BC55" s="15"/>
      <c r="BD55" s="12"/>
      <c r="BE55" s="15"/>
      <c r="BF55" s="12"/>
      <c r="BG55" s="15"/>
      <c r="BH55" s="12"/>
      <c r="BI55" s="15"/>
      <c r="BJ55" s="16"/>
      <c r="BK55" s="229"/>
      <c r="BL55" s="15"/>
      <c r="BM55" s="15"/>
      <c r="BN55" s="15"/>
      <c r="BO55" s="12"/>
      <c r="BP55" s="15"/>
      <c r="BQ55" s="15"/>
      <c r="BR55" s="12"/>
      <c r="BS55" s="15"/>
      <c r="BT55" s="16"/>
      <c r="BU55" s="15"/>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row>
    <row r="56" spans="1:99" ht="16.5" customHeight="1" x14ac:dyDescent="0.25">
      <c r="A56" s="193"/>
      <c r="B56" s="194"/>
      <c r="C56" s="194"/>
      <c r="D56" s="194"/>
      <c r="E56" s="195"/>
      <c r="F56" s="194"/>
      <c r="G56" s="194"/>
      <c r="H56" s="194"/>
      <c r="I56" s="194"/>
      <c r="J56" s="203"/>
      <c r="K56" s="193"/>
      <c r="L56" s="140"/>
      <c r="M56" s="141"/>
      <c r="N56" s="198"/>
      <c r="O56" s="140"/>
      <c r="P56" s="141"/>
      <c r="Q56" s="142"/>
      <c r="R56" s="199">
        <v>4</v>
      </c>
      <c r="S56" s="200"/>
      <c r="T56" s="17"/>
      <c r="U56" s="17" t="str">
        <f t="shared" si="11"/>
        <v/>
      </c>
      <c r="V56" s="201"/>
      <c r="W56" s="201"/>
      <c r="X56" s="10" t="str">
        <f t="shared" si="10"/>
        <v/>
      </c>
      <c r="Y56" s="201"/>
      <c r="Z56" s="201"/>
      <c r="AA56" s="201"/>
      <c r="AB56" s="201"/>
      <c r="AC56" s="88" t="str">
        <f>IFERROR(IF(AND(U55="Probabilidad",U56="Probabilidad"),(AC55-(+AC55*X56)),IF(U56="Probabilidad",(AC54-(+AC54*X56)),IF(U56="Impacto",AC55,""))),"")</f>
        <v/>
      </c>
      <c r="AD56" s="14" t="str">
        <f t="shared" si="2"/>
        <v/>
      </c>
      <c r="AE56" s="10" t="str">
        <f>IFERROR(IF(AND(U55="Impacto",U56="Impacto"),(AE55-(+AE55*X56)),IF(AND(U55="Probabilidad",U56="Impacto"),(AE54-(+AE54*X56)),IF(U56="Probabilidad",AE55,""))),"")</f>
        <v/>
      </c>
      <c r="AF56" s="14" t="str">
        <f t="shared" si="3"/>
        <v/>
      </c>
      <c r="AG56" s="11" t="str">
        <f t="shared" si="4"/>
        <v/>
      </c>
      <c r="AH56" s="204"/>
      <c r="AI56" s="15"/>
      <c r="AJ56" s="15"/>
      <c r="AK56" s="12"/>
      <c r="AL56" s="12"/>
      <c r="AM56" s="15"/>
      <c r="AN56" s="15"/>
      <c r="AO56" s="12"/>
      <c r="AP56" s="12"/>
      <c r="AQ56" s="15"/>
      <c r="AR56" s="15"/>
      <c r="AS56" s="12"/>
      <c r="AT56" s="12"/>
      <c r="AU56" s="15"/>
      <c r="AV56" s="15"/>
      <c r="AW56" s="12"/>
      <c r="AX56" s="12"/>
      <c r="AY56" s="224"/>
      <c r="AZ56" s="199"/>
      <c r="BA56" s="225"/>
      <c r="BB56" s="12"/>
      <c r="BC56" s="15"/>
      <c r="BD56" s="12"/>
      <c r="BE56" s="15"/>
      <c r="BF56" s="12"/>
      <c r="BG56" s="15"/>
      <c r="BH56" s="12"/>
      <c r="BI56" s="15"/>
      <c r="BJ56" s="16"/>
      <c r="BK56" s="229"/>
      <c r="BL56" s="15"/>
      <c r="BM56" s="15"/>
      <c r="BN56" s="15"/>
      <c r="BO56" s="12"/>
      <c r="BP56" s="15"/>
      <c r="BQ56" s="15"/>
      <c r="BR56" s="12"/>
      <c r="BS56" s="15"/>
      <c r="BT56" s="16"/>
      <c r="BU56" s="15"/>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row>
    <row r="57" spans="1:99" ht="16.5" customHeight="1" x14ac:dyDescent="0.25">
      <c r="A57" s="193"/>
      <c r="B57" s="194"/>
      <c r="C57" s="194"/>
      <c r="D57" s="194"/>
      <c r="E57" s="195"/>
      <c r="F57" s="194"/>
      <c r="G57" s="194"/>
      <c r="H57" s="194"/>
      <c r="I57" s="194"/>
      <c r="J57" s="203"/>
      <c r="K57" s="193"/>
      <c r="L57" s="140"/>
      <c r="M57" s="141"/>
      <c r="N57" s="198"/>
      <c r="O57" s="140"/>
      <c r="P57" s="141"/>
      <c r="Q57" s="142"/>
      <c r="R57" s="199">
        <v>5</v>
      </c>
      <c r="S57" s="200"/>
      <c r="T57" s="17"/>
      <c r="U57" s="17" t="str">
        <f t="shared" si="11"/>
        <v/>
      </c>
      <c r="V57" s="201"/>
      <c r="W57" s="201"/>
      <c r="X57" s="10" t="str">
        <f t="shared" si="10"/>
        <v/>
      </c>
      <c r="Y57" s="201"/>
      <c r="Z57" s="201"/>
      <c r="AA57" s="201"/>
      <c r="AB57" s="201"/>
      <c r="AC57" s="88" t="str">
        <f>IFERROR(IF(AND(U56="Probabilidad",U57="Probabilidad"),(AC56-(+AC56*X57)),IF(U57="Probabilidad",(AC55-(+AC55*X57)),IF(U57="Impacto",AC56,""))),"")</f>
        <v/>
      </c>
      <c r="AD57" s="14" t="str">
        <f t="shared" si="2"/>
        <v/>
      </c>
      <c r="AE57" s="10" t="str">
        <f>IFERROR(IF(AND(U56="Impacto",U57="Impacto"),(AE56-(+AE56*X57)),IF(AND(U56="Probabilidad",U57="Impacto"),(AE55-(+AE55*X57)),IF(U57="Probabilidad",AE56,""))),"")</f>
        <v/>
      </c>
      <c r="AF57" s="14" t="str">
        <f t="shared" si="3"/>
        <v/>
      </c>
      <c r="AG57" s="11" t="str">
        <f t="shared" si="4"/>
        <v/>
      </c>
      <c r="AH57" s="204"/>
      <c r="AI57" s="15"/>
      <c r="AJ57" s="15"/>
      <c r="AK57" s="12"/>
      <c r="AL57" s="12"/>
      <c r="AM57" s="15"/>
      <c r="AN57" s="15"/>
      <c r="AO57" s="12"/>
      <c r="AP57" s="12"/>
      <c r="AQ57" s="15"/>
      <c r="AR57" s="15"/>
      <c r="AS57" s="12"/>
      <c r="AT57" s="12"/>
      <c r="AU57" s="15"/>
      <c r="AV57" s="15"/>
      <c r="AW57" s="12"/>
      <c r="AX57" s="12"/>
      <c r="AY57" s="224"/>
      <c r="AZ57" s="199"/>
      <c r="BA57" s="225"/>
      <c r="BB57" s="12"/>
      <c r="BC57" s="15"/>
      <c r="BD57" s="12"/>
      <c r="BE57" s="15"/>
      <c r="BF57" s="12"/>
      <c r="BG57" s="15"/>
      <c r="BH57" s="12"/>
      <c r="BI57" s="15"/>
      <c r="BJ57" s="16"/>
      <c r="BK57" s="229"/>
      <c r="BL57" s="15"/>
      <c r="BM57" s="15"/>
      <c r="BN57" s="15"/>
      <c r="BO57" s="12"/>
      <c r="BP57" s="15"/>
      <c r="BQ57" s="15"/>
      <c r="BR57" s="12"/>
      <c r="BS57" s="15"/>
      <c r="BT57" s="16"/>
      <c r="BU57" s="15"/>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row>
    <row r="58" spans="1:99" ht="16.5" customHeight="1" x14ac:dyDescent="0.25">
      <c r="A58" s="193"/>
      <c r="B58" s="194"/>
      <c r="C58" s="194"/>
      <c r="D58" s="194"/>
      <c r="E58" s="195"/>
      <c r="F58" s="194"/>
      <c r="G58" s="194"/>
      <c r="H58" s="194"/>
      <c r="I58" s="194"/>
      <c r="J58" s="206"/>
      <c r="K58" s="193"/>
      <c r="L58" s="140"/>
      <c r="M58" s="141"/>
      <c r="N58" s="198"/>
      <c r="O58" s="140"/>
      <c r="P58" s="141"/>
      <c r="Q58" s="142"/>
      <c r="R58" s="199">
        <v>6</v>
      </c>
      <c r="S58" s="200"/>
      <c r="T58" s="17"/>
      <c r="U58" s="17" t="str">
        <f t="shared" si="11"/>
        <v/>
      </c>
      <c r="V58" s="201"/>
      <c r="W58" s="201"/>
      <c r="X58" s="10" t="str">
        <f t="shared" si="10"/>
        <v/>
      </c>
      <c r="Y58" s="201"/>
      <c r="Z58" s="201"/>
      <c r="AA58" s="201"/>
      <c r="AB58" s="201"/>
      <c r="AC58" s="88" t="str">
        <f>IFERROR(IF(AND(U57="Probabilidad",U58="Probabilidad"),(AC57-(+AC57*X58)),IF(U58="Probabilidad",(AC56-(+AC56*X58)),IF(U58="Impacto",AC57,""))),"")</f>
        <v/>
      </c>
      <c r="AD58" s="14" t="str">
        <f t="shared" si="2"/>
        <v/>
      </c>
      <c r="AE58" s="10" t="str">
        <f>IFERROR(IF(AND(U57="Impacto",U58="Impacto"),(AE57-(+AE57*X58)),IF(AND(U57="Probabilidad",U58="Impacto"),(AE56-(+AE56*X58)),IF(U58="Probabilidad",AE57,""))),"")</f>
        <v/>
      </c>
      <c r="AF58" s="14" t="str">
        <f t="shared" si="3"/>
        <v/>
      </c>
      <c r="AG58" s="11" t="str">
        <f t="shared" si="4"/>
        <v/>
      </c>
      <c r="AH58" s="207"/>
      <c r="AI58" s="15"/>
      <c r="AJ58" s="15"/>
      <c r="AK58" s="12"/>
      <c r="AL58" s="12"/>
      <c r="AM58" s="15"/>
      <c r="AN58" s="15"/>
      <c r="AO58" s="12"/>
      <c r="AP58" s="12"/>
      <c r="AQ58" s="15"/>
      <c r="AR58" s="15"/>
      <c r="AS58" s="12"/>
      <c r="AT58" s="12"/>
      <c r="AU58" s="15"/>
      <c r="AV58" s="15"/>
      <c r="AW58" s="12"/>
      <c r="AX58" s="12"/>
      <c r="AY58" s="224"/>
      <c r="AZ58" s="199"/>
      <c r="BA58" s="225"/>
      <c r="BB58" s="12"/>
      <c r="BC58" s="15"/>
      <c r="BD58" s="12"/>
      <c r="BE58" s="15"/>
      <c r="BF58" s="12"/>
      <c r="BG58" s="15"/>
      <c r="BH58" s="12"/>
      <c r="BI58" s="15"/>
      <c r="BJ58" s="16"/>
      <c r="BK58" s="229"/>
      <c r="BL58" s="15"/>
      <c r="BM58" s="15"/>
      <c r="BN58" s="15"/>
      <c r="BO58" s="12"/>
      <c r="BP58" s="15"/>
      <c r="BQ58" s="15"/>
      <c r="BR58" s="12"/>
      <c r="BS58" s="15"/>
      <c r="BT58" s="16"/>
      <c r="BU58" s="15"/>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row>
    <row r="59" spans="1:99" ht="16.5" customHeight="1" x14ac:dyDescent="0.25">
      <c r="A59" s="193">
        <v>10</v>
      </c>
      <c r="B59" s="194"/>
      <c r="C59" s="194"/>
      <c r="D59" s="194"/>
      <c r="E59" s="195"/>
      <c r="F59" s="194"/>
      <c r="G59" s="194"/>
      <c r="H59" s="194"/>
      <c r="I59" s="194"/>
      <c r="J59" s="196"/>
      <c r="K59" s="193"/>
      <c r="L59" s="140" t="str">
        <f>IF(K59&lt;=0,"",IF(K59&lt;=2,"Muy Baja",IF(K59&lt;=24,"Baja",IF(K59&lt;=500,"Media",IF(K59&lt;=5000,"Alta","Muy Alta")))))</f>
        <v/>
      </c>
      <c r="M59" s="141" t="str">
        <f>IF(L59="","",IF(L59="Muy Baja",0.2,IF(L59="Baja",0.4,IF(L59="Media",0.6,IF(L59="Alta",0.8,IF(L59="Muy Alta",1,))))))</f>
        <v/>
      </c>
      <c r="N59" s="198"/>
      <c r="O59" s="140" t="str">
        <f t="shared" ref="O59" si="13">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41" t="str">
        <f>IF(O59="","",IF(O59="Leve",0.2,IF(O59="Menor",0.4,IF(O59="Moderado",0.6,IF(O59="Mayor",0.8,IF(O59="Catastrófico",1,))))))</f>
        <v/>
      </c>
      <c r="Q59" s="142"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199">
        <v>1</v>
      </c>
      <c r="S59" s="200"/>
      <c r="T59" s="17"/>
      <c r="U59" s="17" t="str">
        <f t="shared" si="11"/>
        <v/>
      </c>
      <c r="V59" s="201"/>
      <c r="W59" s="201"/>
      <c r="X59" s="10" t="str">
        <f t="shared" si="10"/>
        <v/>
      </c>
      <c r="Y59" s="201"/>
      <c r="Z59" s="201"/>
      <c r="AA59" s="201"/>
      <c r="AB59" s="201"/>
      <c r="AC59" s="88" t="str">
        <f>IFERROR(IF(U59="Probabilidad",(M59-(+M59*X59)),IF(U59="Impacto",M59,"")),"")</f>
        <v/>
      </c>
      <c r="AD59" s="14" t="str">
        <f>IFERROR(IF(AC59="","",IF(AC59&lt;=0.2,"Muy Baja",IF(AC59&lt;=0.4,"Baja",IF(AC59&lt;=0.6,"Media",IF(AC59&lt;=0.8,"Alta","Muy Alta"))))),"")</f>
        <v/>
      </c>
      <c r="AE59" s="10" t="str">
        <f>IFERROR(IF(U59="Impacto",(P59-(+P59*X59)),IF(U59="Probabilidad",P59,"")),"")</f>
        <v/>
      </c>
      <c r="AF59" s="14" t="str">
        <f t="shared" si="3"/>
        <v/>
      </c>
      <c r="AG59" s="11" t="str">
        <f t="shared" si="4"/>
        <v/>
      </c>
      <c r="AH59" s="202"/>
      <c r="AI59" s="15"/>
      <c r="AJ59" s="15"/>
      <c r="AK59" s="12"/>
      <c r="AL59" s="12"/>
      <c r="AM59" s="15"/>
      <c r="AN59" s="15"/>
      <c r="AO59" s="12"/>
      <c r="AP59" s="12"/>
      <c r="AQ59" s="15"/>
      <c r="AR59" s="15"/>
      <c r="AS59" s="12"/>
      <c r="AT59" s="12"/>
      <c r="AU59" s="15"/>
      <c r="AV59" s="15"/>
      <c r="AW59" s="12"/>
      <c r="AX59" s="12"/>
      <c r="AY59" s="224"/>
      <c r="AZ59" s="199"/>
      <c r="BA59" s="225"/>
      <c r="BB59" s="12"/>
      <c r="BC59" s="15"/>
      <c r="BD59" s="12"/>
      <c r="BE59" s="15"/>
      <c r="BF59" s="12"/>
      <c r="BG59" s="15"/>
      <c r="BH59" s="12"/>
      <c r="BI59" s="15"/>
      <c r="BJ59" s="16"/>
      <c r="BK59" s="229"/>
      <c r="BL59" s="15"/>
      <c r="BM59" s="15"/>
      <c r="BN59" s="15"/>
      <c r="BO59" s="12"/>
      <c r="BP59" s="15"/>
      <c r="BQ59" s="15"/>
      <c r="BR59" s="12"/>
      <c r="BS59" s="15"/>
      <c r="BT59" s="16"/>
      <c r="BU59" s="15"/>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row>
    <row r="60" spans="1:99" ht="16.5" customHeight="1" x14ac:dyDescent="0.25">
      <c r="A60" s="193"/>
      <c r="B60" s="194"/>
      <c r="C60" s="194"/>
      <c r="D60" s="194"/>
      <c r="E60" s="195"/>
      <c r="F60" s="194"/>
      <c r="G60" s="194"/>
      <c r="H60" s="194"/>
      <c r="I60" s="194"/>
      <c r="J60" s="203"/>
      <c r="K60" s="193"/>
      <c r="L60" s="140"/>
      <c r="M60" s="141"/>
      <c r="N60" s="198"/>
      <c r="O60" s="140"/>
      <c r="P60" s="141"/>
      <c r="Q60" s="142"/>
      <c r="R60" s="199">
        <v>2</v>
      </c>
      <c r="S60" s="200"/>
      <c r="T60" s="17"/>
      <c r="U60" s="17" t="str">
        <f t="shared" si="11"/>
        <v/>
      </c>
      <c r="V60" s="201"/>
      <c r="W60" s="201"/>
      <c r="X60" s="10" t="str">
        <f t="shared" si="10"/>
        <v/>
      </c>
      <c r="Y60" s="201"/>
      <c r="Z60" s="201"/>
      <c r="AA60" s="201"/>
      <c r="AB60" s="201"/>
      <c r="AC60" s="88" t="str">
        <f>IFERROR(IF(AND(U59="Probabilidad",U60="Probabilidad"),(AC59-(+AC59*X60)),IF(U60="Probabilidad",(M59-(+M59*X60)),IF(U60="Impacto",AC59,""))),"")</f>
        <v/>
      </c>
      <c r="AD60" s="14" t="str">
        <f t="shared" si="2"/>
        <v/>
      </c>
      <c r="AE60" s="10" t="str">
        <f>IFERROR(IF(AND(U59="Impacto",U60="Impacto"),(AE59-(+AE59*X60)),IF(AND(U59="Probabilidad",U60="Impacto"),(AE59-(+AE59*X60)),IF(U60="Probabilidad",AE59,""))),"")</f>
        <v/>
      </c>
      <c r="AF60" s="14" t="str">
        <f t="shared" si="3"/>
        <v/>
      </c>
      <c r="AG60" s="11" t="str">
        <f t="shared" si="4"/>
        <v/>
      </c>
      <c r="AH60" s="204"/>
      <c r="AI60" s="15"/>
      <c r="AJ60" s="15"/>
      <c r="AK60" s="12"/>
      <c r="AL60" s="12"/>
      <c r="AM60" s="15"/>
      <c r="AN60" s="15"/>
      <c r="AO60" s="12"/>
      <c r="AP60" s="12"/>
      <c r="AQ60" s="15"/>
      <c r="AR60" s="15"/>
      <c r="AS60" s="12"/>
      <c r="AT60" s="12"/>
      <c r="AU60" s="15"/>
      <c r="AV60" s="15"/>
      <c r="AW60" s="12"/>
      <c r="AX60" s="12"/>
      <c r="AY60" s="224"/>
      <c r="AZ60" s="199"/>
      <c r="BA60" s="225"/>
      <c r="BB60" s="12"/>
      <c r="BC60" s="15"/>
      <c r="BD60" s="12"/>
      <c r="BE60" s="15"/>
      <c r="BF60" s="12"/>
      <c r="BG60" s="15"/>
      <c r="BH60" s="12"/>
      <c r="BI60" s="15"/>
      <c r="BJ60" s="16"/>
      <c r="BK60" s="229"/>
      <c r="BL60" s="15"/>
      <c r="BM60" s="15"/>
      <c r="BN60" s="15"/>
      <c r="BO60" s="12"/>
      <c r="BP60" s="15"/>
      <c r="BQ60" s="15"/>
      <c r="BR60" s="12"/>
      <c r="BS60" s="15"/>
      <c r="BT60" s="16"/>
      <c r="BU60" s="15"/>
    </row>
    <row r="61" spans="1:99" ht="16.5" customHeight="1" x14ac:dyDescent="0.25">
      <c r="A61" s="193"/>
      <c r="B61" s="194"/>
      <c r="C61" s="194"/>
      <c r="D61" s="194"/>
      <c r="E61" s="195"/>
      <c r="F61" s="194"/>
      <c r="G61" s="194"/>
      <c r="H61" s="194"/>
      <c r="I61" s="194"/>
      <c r="J61" s="203"/>
      <c r="K61" s="193"/>
      <c r="L61" s="140"/>
      <c r="M61" s="141"/>
      <c r="N61" s="198"/>
      <c r="O61" s="140"/>
      <c r="P61" s="141"/>
      <c r="Q61" s="142"/>
      <c r="R61" s="199">
        <v>3</v>
      </c>
      <c r="S61" s="205"/>
      <c r="T61" s="17"/>
      <c r="U61" s="17" t="str">
        <f t="shared" si="11"/>
        <v/>
      </c>
      <c r="V61" s="201"/>
      <c r="W61" s="201"/>
      <c r="X61" s="10" t="str">
        <f t="shared" si="10"/>
        <v/>
      </c>
      <c r="Y61" s="201"/>
      <c r="Z61" s="201"/>
      <c r="AA61" s="201"/>
      <c r="AB61" s="201"/>
      <c r="AC61" s="88" t="str">
        <f>IFERROR(IF(AND(U60="Probabilidad",U61="Probabilidad"),(AC60-(+AC60*X61)),IF(U61="Probabilidad",(AC59-(+AC59*X61)),IF(U61="Impacto",AC60,""))),"")</f>
        <v/>
      </c>
      <c r="AD61" s="14" t="str">
        <f t="shared" si="2"/>
        <v/>
      </c>
      <c r="AE61" s="10" t="str">
        <f>IFERROR(IF(AND(U60="Impacto",U61="Impacto"),(AE60-(+AE60*X61)),IF(AND(U60="Probabilidad",U61="Impacto"),(AE59-(+AE59*X61)),IF(U61="Probabilidad",AE60,""))),"")</f>
        <v/>
      </c>
      <c r="AF61" s="14" t="str">
        <f t="shared" si="3"/>
        <v/>
      </c>
      <c r="AG61" s="11" t="str">
        <f t="shared" si="4"/>
        <v/>
      </c>
      <c r="AH61" s="204"/>
      <c r="AI61" s="15"/>
      <c r="AJ61" s="15"/>
      <c r="AK61" s="12"/>
      <c r="AL61" s="12"/>
      <c r="AM61" s="15"/>
      <c r="AN61" s="15"/>
      <c r="AO61" s="12"/>
      <c r="AP61" s="12"/>
      <c r="AQ61" s="15"/>
      <c r="AR61" s="15"/>
      <c r="AS61" s="12"/>
      <c r="AT61" s="12"/>
      <c r="AU61" s="15"/>
      <c r="AV61" s="15"/>
      <c r="AW61" s="12"/>
      <c r="AX61" s="12"/>
      <c r="AY61" s="224"/>
      <c r="AZ61" s="199"/>
      <c r="BA61" s="225"/>
      <c r="BB61" s="12"/>
      <c r="BC61" s="15"/>
      <c r="BD61" s="12"/>
      <c r="BE61" s="15"/>
      <c r="BF61" s="12"/>
      <c r="BG61" s="15"/>
      <c r="BH61" s="12"/>
      <c r="BI61" s="15"/>
      <c r="BJ61" s="16"/>
      <c r="BK61" s="229"/>
      <c r="BL61" s="15"/>
      <c r="BM61" s="15"/>
      <c r="BN61" s="15"/>
      <c r="BO61" s="12"/>
      <c r="BP61" s="15"/>
      <c r="BQ61" s="15"/>
      <c r="BR61" s="12"/>
      <c r="BS61" s="15"/>
      <c r="BT61" s="16"/>
      <c r="BU61" s="15"/>
    </row>
    <row r="62" spans="1:99" ht="16.5" customHeight="1" x14ac:dyDescent="0.25">
      <c r="A62" s="193"/>
      <c r="B62" s="194"/>
      <c r="C62" s="194"/>
      <c r="D62" s="194"/>
      <c r="E62" s="195"/>
      <c r="F62" s="194"/>
      <c r="G62" s="194"/>
      <c r="H62" s="194"/>
      <c r="I62" s="194"/>
      <c r="J62" s="203"/>
      <c r="K62" s="193"/>
      <c r="L62" s="140"/>
      <c r="M62" s="141"/>
      <c r="N62" s="198"/>
      <c r="O62" s="140"/>
      <c r="P62" s="141"/>
      <c r="Q62" s="142"/>
      <c r="R62" s="199">
        <v>4</v>
      </c>
      <c r="S62" s="200"/>
      <c r="T62" s="17"/>
      <c r="U62" s="17" t="str">
        <f t="shared" si="11"/>
        <v/>
      </c>
      <c r="V62" s="201"/>
      <c r="W62" s="201"/>
      <c r="X62" s="10" t="str">
        <f t="shared" si="10"/>
        <v/>
      </c>
      <c r="Y62" s="201"/>
      <c r="Z62" s="201"/>
      <c r="AA62" s="201"/>
      <c r="AB62" s="201"/>
      <c r="AC62" s="88" t="str">
        <f>IFERROR(IF(AND(U61="Probabilidad",U62="Probabilidad"),(AC61-(+AC61*X62)),IF(U62="Probabilidad",(AC60-(+AC60*X62)),IF(U62="Impacto",AC61,""))),"")</f>
        <v/>
      </c>
      <c r="AD62" s="14" t="str">
        <f t="shared" si="2"/>
        <v/>
      </c>
      <c r="AE62" s="10" t="str">
        <f>IFERROR(IF(AND(U61="Impacto",U62="Impacto"),(AE61-(+AE61*X62)),IF(AND(U61="Probabilidad",U62="Impacto"),(AE60-(+AE60*X62)),IF(U62="Probabilidad",AE61,""))),"")</f>
        <v/>
      </c>
      <c r="AF62" s="14" t="str">
        <f t="shared" si="3"/>
        <v/>
      </c>
      <c r="AG62" s="11" t="str">
        <f t="shared" si="4"/>
        <v/>
      </c>
      <c r="AH62" s="204"/>
      <c r="AI62" s="15"/>
      <c r="AJ62" s="15"/>
      <c r="AK62" s="12"/>
      <c r="AL62" s="12"/>
      <c r="AM62" s="15"/>
      <c r="AN62" s="15"/>
      <c r="AO62" s="12"/>
      <c r="AP62" s="12"/>
      <c r="AQ62" s="15"/>
      <c r="AR62" s="15"/>
      <c r="AS62" s="12"/>
      <c r="AT62" s="12"/>
      <c r="AU62" s="15"/>
      <c r="AV62" s="15"/>
      <c r="AW62" s="12"/>
      <c r="AX62" s="12"/>
      <c r="AY62" s="224"/>
      <c r="AZ62" s="199"/>
      <c r="BA62" s="225"/>
      <c r="BB62" s="12"/>
      <c r="BC62" s="15"/>
      <c r="BD62" s="12"/>
      <c r="BE62" s="15"/>
      <c r="BF62" s="12"/>
      <c r="BG62" s="15"/>
      <c r="BH62" s="12"/>
      <c r="BI62" s="15"/>
      <c r="BJ62" s="16"/>
      <c r="BK62" s="229"/>
      <c r="BL62" s="15"/>
      <c r="BM62" s="15"/>
      <c r="BN62" s="15"/>
      <c r="BO62" s="12"/>
      <c r="BP62" s="15"/>
      <c r="BQ62" s="15"/>
      <c r="BR62" s="12"/>
      <c r="BS62" s="15"/>
      <c r="BT62" s="16"/>
      <c r="BU62" s="15"/>
    </row>
    <row r="63" spans="1:99" ht="16.5" customHeight="1" x14ac:dyDescent="0.25">
      <c r="A63" s="193"/>
      <c r="B63" s="194"/>
      <c r="C63" s="194"/>
      <c r="D63" s="194"/>
      <c r="E63" s="195"/>
      <c r="F63" s="194"/>
      <c r="G63" s="194"/>
      <c r="H63" s="194"/>
      <c r="I63" s="194"/>
      <c r="J63" s="203"/>
      <c r="K63" s="193"/>
      <c r="L63" s="140"/>
      <c r="M63" s="141"/>
      <c r="N63" s="198"/>
      <c r="O63" s="140"/>
      <c r="P63" s="141"/>
      <c r="Q63" s="142"/>
      <c r="R63" s="199">
        <v>5</v>
      </c>
      <c r="S63" s="200"/>
      <c r="T63" s="17"/>
      <c r="U63" s="17" t="str">
        <f t="shared" si="11"/>
        <v/>
      </c>
      <c r="V63" s="201"/>
      <c r="W63" s="201"/>
      <c r="X63" s="10" t="str">
        <f t="shared" si="10"/>
        <v/>
      </c>
      <c r="Y63" s="201"/>
      <c r="Z63" s="201"/>
      <c r="AA63" s="201"/>
      <c r="AB63" s="201"/>
      <c r="AC63" s="88" t="str">
        <f>IFERROR(IF(AND(U62="Probabilidad",U63="Probabilidad"),(AC62-(+AC62*X63)),IF(U63="Probabilidad",(AC61-(+AC61*X63)),IF(U63="Impacto",AC62,""))),"")</f>
        <v/>
      </c>
      <c r="AD63" s="14" t="str">
        <f t="shared" si="2"/>
        <v/>
      </c>
      <c r="AE63" s="10" t="str">
        <f>IFERROR(IF(AND(U62="Impacto",U63="Impacto"),(AE62-(+AE62*X63)),IF(AND(U62="Probabilidad",U63="Impacto"),(AE61-(+AE61*X63)),IF(U63="Probabilidad",AE62,""))),"")</f>
        <v/>
      </c>
      <c r="AF63" s="14" t="str">
        <f t="shared" si="3"/>
        <v/>
      </c>
      <c r="AG63" s="11" t="str">
        <f t="shared" si="4"/>
        <v/>
      </c>
      <c r="AH63" s="204"/>
      <c r="AI63" s="15"/>
      <c r="AJ63" s="15"/>
      <c r="AK63" s="12"/>
      <c r="AL63" s="12"/>
      <c r="AM63" s="15"/>
      <c r="AN63" s="15"/>
      <c r="AO63" s="12"/>
      <c r="AP63" s="12"/>
      <c r="AQ63" s="15"/>
      <c r="AR63" s="15"/>
      <c r="AS63" s="12"/>
      <c r="AT63" s="12"/>
      <c r="AU63" s="15"/>
      <c r="AV63" s="15"/>
      <c r="AW63" s="12"/>
      <c r="AX63" s="12"/>
      <c r="AY63" s="224"/>
      <c r="AZ63" s="199"/>
      <c r="BA63" s="225"/>
      <c r="BB63" s="12"/>
      <c r="BC63" s="15"/>
      <c r="BD63" s="12"/>
      <c r="BE63" s="15"/>
      <c r="BF63" s="12"/>
      <c r="BG63" s="15"/>
      <c r="BH63" s="12"/>
      <c r="BI63" s="15"/>
      <c r="BJ63" s="16"/>
      <c r="BK63" s="229"/>
      <c r="BL63" s="15"/>
      <c r="BM63" s="15"/>
      <c r="BN63" s="15"/>
      <c r="BO63" s="12"/>
      <c r="BP63" s="15"/>
      <c r="BQ63" s="15"/>
      <c r="BR63" s="12"/>
      <c r="BS63" s="15"/>
      <c r="BT63" s="16"/>
      <c r="BU63" s="15"/>
    </row>
    <row r="64" spans="1:99" ht="16.5" customHeight="1" x14ac:dyDescent="0.25">
      <c r="A64" s="193"/>
      <c r="B64" s="194"/>
      <c r="C64" s="194"/>
      <c r="D64" s="194"/>
      <c r="E64" s="195"/>
      <c r="F64" s="194"/>
      <c r="G64" s="194"/>
      <c r="H64" s="194"/>
      <c r="I64" s="194"/>
      <c r="J64" s="206"/>
      <c r="K64" s="193"/>
      <c r="L64" s="140"/>
      <c r="M64" s="141"/>
      <c r="N64" s="198"/>
      <c r="O64" s="140"/>
      <c r="P64" s="141"/>
      <c r="Q64" s="142"/>
      <c r="R64" s="199">
        <v>6</v>
      </c>
      <c r="S64" s="200"/>
      <c r="T64" s="17"/>
      <c r="U64" s="17" t="str">
        <f t="shared" si="11"/>
        <v/>
      </c>
      <c r="V64" s="201"/>
      <c r="W64" s="201"/>
      <c r="X64" s="10" t="str">
        <f t="shared" si="10"/>
        <v/>
      </c>
      <c r="Y64" s="201"/>
      <c r="Z64" s="201"/>
      <c r="AA64" s="201"/>
      <c r="AB64" s="201"/>
      <c r="AC64" s="88" t="str">
        <f>IFERROR(IF(AND(U63="Probabilidad",U64="Probabilidad"),(AC63-(+AC63*X64)),IF(U64="Probabilidad",(AC62-(+AC62*X64)),IF(U64="Impacto",AC63,""))),"")</f>
        <v/>
      </c>
      <c r="AD64" s="14" t="str">
        <f t="shared" si="2"/>
        <v/>
      </c>
      <c r="AE64" s="10" t="str">
        <f>IFERROR(IF(AND(U63="Impacto",U64="Impacto"),(AE63-(+AE63*X64)),IF(AND(U63="Probabilidad",U64="Impacto"),(AE62-(+AE62*X64)),IF(U64="Probabilidad",AE63,""))),"")</f>
        <v/>
      </c>
      <c r="AF64" s="14" t="str">
        <f t="shared" si="3"/>
        <v/>
      </c>
      <c r="AG64" s="11" t="str">
        <f t="shared" si="4"/>
        <v/>
      </c>
      <c r="AH64" s="207"/>
      <c r="AI64" s="15"/>
      <c r="AJ64" s="15"/>
      <c r="AK64" s="12"/>
      <c r="AL64" s="12"/>
      <c r="AM64" s="15"/>
      <c r="AN64" s="15"/>
      <c r="AO64" s="12"/>
      <c r="AP64" s="12"/>
      <c r="AQ64" s="15"/>
      <c r="AR64" s="15"/>
      <c r="AS64" s="12"/>
      <c r="AT64" s="12"/>
      <c r="AU64" s="15"/>
      <c r="AV64" s="15"/>
      <c r="AW64" s="12"/>
      <c r="AX64" s="12"/>
      <c r="AY64" s="224"/>
      <c r="AZ64" s="199"/>
      <c r="BA64" s="225"/>
      <c r="BB64" s="12"/>
      <c r="BC64" s="15"/>
      <c r="BD64" s="12"/>
      <c r="BE64" s="15"/>
      <c r="BF64" s="12"/>
      <c r="BG64" s="15"/>
      <c r="BH64" s="12"/>
      <c r="BI64" s="15"/>
      <c r="BJ64" s="16"/>
      <c r="BK64" s="229"/>
      <c r="BL64" s="15"/>
      <c r="BM64" s="15"/>
      <c r="BN64" s="15"/>
      <c r="BO64" s="12"/>
      <c r="BP64" s="15"/>
      <c r="BQ64" s="15"/>
      <c r="BR64" s="12"/>
      <c r="BS64" s="15"/>
      <c r="BT64" s="16"/>
      <c r="BU64" s="15"/>
    </row>
  </sheetData>
  <sheetProtection algorithmName="SHA-512" hashValue="xrv8wZgLsbhQA5PYIWXIanjNOVgowl8+4usD77vE1N6+Oc2ysuAHftiPxs2wKs/a8VSzzvgbSD2dc3H9QtRZeQ==" saltValue="BNO796xFaIIKDqXJOTpqdQ==" spinCount="100000" sheet="1" formatCells="0" formatColumns="0" formatRows="0"/>
  <dataConsolidate link="1"/>
  <mergeCells count="259">
    <mergeCell ref="J23:J28"/>
    <mergeCell ref="J29:J34"/>
    <mergeCell ref="J35:J40"/>
    <mergeCell ref="J41:J46"/>
    <mergeCell ref="J47:J52"/>
    <mergeCell ref="J53:J58"/>
    <mergeCell ref="J59:J64"/>
    <mergeCell ref="AF3:AF4"/>
    <mergeCell ref="AU2:AX2"/>
    <mergeCell ref="AU3:AU4"/>
    <mergeCell ref="AV3:AV4"/>
    <mergeCell ref="AW3:AW4"/>
    <mergeCell ref="AX3:AX4"/>
    <mergeCell ref="J3:J4"/>
    <mergeCell ref="J5:J10"/>
    <mergeCell ref="J11:J16"/>
    <mergeCell ref="J17:J22"/>
    <mergeCell ref="N59:N64"/>
    <mergeCell ref="O59:O64"/>
    <mergeCell ref="P59:P64"/>
    <mergeCell ref="Q59:Q64"/>
    <mergeCell ref="N53:N58"/>
    <mergeCell ref="O53:O58"/>
    <mergeCell ref="AH23:AH28"/>
    <mergeCell ref="A53:A58"/>
    <mergeCell ref="F53:F58"/>
    <mergeCell ref="BR2:BU2"/>
    <mergeCell ref="A2:I2"/>
    <mergeCell ref="K2:Q2"/>
    <mergeCell ref="AH29:AH34"/>
    <mergeCell ref="AH35:AH40"/>
    <mergeCell ref="AH41:AH46"/>
    <mergeCell ref="AH47:AH52"/>
    <mergeCell ref="AH53:AH58"/>
    <mergeCell ref="BO2:BQ2"/>
    <mergeCell ref="BO3:BO4"/>
    <mergeCell ref="BP3:BP4"/>
    <mergeCell ref="BQ3:BQ4"/>
    <mergeCell ref="AH5:AH10"/>
    <mergeCell ref="AH11:AH16"/>
    <mergeCell ref="AH17:AH22"/>
    <mergeCell ref="BJ3:BJ4"/>
    <mergeCell ref="BI3:BI4"/>
    <mergeCell ref="BB3:BB4"/>
    <mergeCell ref="BA3:BA4"/>
    <mergeCell ref="AZ3:AZ4"/>
    <mergeCell ref="AI3:AI4"/>
    <mergeCell ref="AI2:AL2"/>
    <mergeCell ref="AH59:AH64"/>
    <mergeCell ref="P29:P34"/>
    <mergeCell ref="Q29:Q34"/>
    <mergeCell ref="P35:P40"/>
    <mergeCell ref="Q35:Q40"/>
    <mergeCell ref="N41:N46"/>
    <mergeCell ref="O41:O46"/>
    <mergeCell ref="N35:N40"/>
    <mergeCell ref="O35:O40"/>
    <mergeCell ref="A59:A64"/>
    <mergeCell ref="F59:F64"/>
    <mergeCell ref="G59:G64"/>
    <mergeCell ref="H59:H64"/>
    <mergeCell ref="E59:E64"/>
    <mergeCell ref="I59:I64"/>
    <mergeCell ref="K59:K64"/>
    <mergeCell ref="L59:L64"/>
    <mergeCell ref="M59:M64"/>
    <mergeCell ref="G53:G58"/>
    <mergeCell ref="H53:H58"/>
    <mergeCell ref="E53:E58"/>
    <mergeCell ref="I53:I58"/>
    <mergeCell ref="K53:K58"/>
    <mergeCell ref="L53:L58"/>
    <mergeCell ref="M53:M58"/>
    <mergeCell ref="P41:P46"/>
    <mergeCell ref="Q41:Q46"/>
    <mergeCell ref="I47:I52"/>
    <mergeCell ref="K47:K52"/>
    <mergeCell ref="L47:L52"/>
    <mergeCell ref="M47:M52"/>
    <mergeCell ref="N47:N52"/>
    <mergeCell ref="I41:I46"/>
    <mergeCell ref="K41:K46"/>
    <mergeCell ref="L41:L46"/>
    <mergeCell ref="M41:M46"/>
    <mergeCell ref="O47:O52"/>
    <mergeCell ref="P47:P52"/>
    <mergeCell ref="Q47:Q52"/>
    <mergeCell ref="P53:P58"/>
    <mergeCell ref="Q53:Q58"/>
    <mergeCell ref="M29:M34"/>
    <mergeCell ref="N29:N34"/>
    <mergeCell ref="K35:K40"/>
    <mergeCell ref="L35:L40"/>
    <mergeCell ref="M35:M40"/>
    <mergeCell ref="O29:O34"/>
    <mergeCell ref="A47:A52"/>
    <mergeCell ref="F47:F52"/>
    <mergeCell ref="G47:G52"/>
    <mergeCell ref="H47:H52"/>
    <mergeCell ref="E47:E52"/>
    <mergeCell ref="A41:A46"/>
    <mergeCell ref="F41:F46"/>
    <mergeCell ref="G41:G46"/>
    <mergeCell ref="H41:H46"/>
    <mergeCell ref="E41:E46"/>
    <mergeCell ref="B29:B34"/>
    <mergeCell ref="C29:C34"/>
    <mergeCell ref="D29:D34"/>
    <mergeCell ref="B35:B40"/>
    <mergeCell ref="C35:C40"/>
    <mergeCell ref="D35:D40"/>
    <mergeCell ref="B41:B46"/>
    <mergeCell ref="A29:A34"/>
    <mergeCell ref="G29:G34"/>
    <mergeCell ref="A35:A40"/>
    <mergeCell ref="F35:F40"/>
    <mergeCell ref="G35:G40"/>
    <mergeCell ref="H35:H40"/>
    <mergeCell ref="E35:E40"/>
    <mergeCell ref="I35:I40"/>
    <mergeCell ref="H29:H34"/>
    <mergeCell ref="E29:E34"/>
    <mergeCell ref="I29:I34"/>
    <mergeCell ref="K29:K34"/>
    <mergeCell ref="L29:L34"/>
    <mergeCell ref="P17:P22"/>
    <mergeCell ref="Q17:Q22"/>
    <mergeCell ref="A23:A28"/>
    <mergeCell ref="F23:F28"/>
    <mergeCell ref="G23:G28"/>
    <mergeCell ref="H23:H28"/>
    <mergeCell ref="E23:E28"/>
    <mergeCell ref="I23:I28"/>
    <mergeCell ref="K23:K28"/>
    <mergeCell ref="L23:L28"/>
    <mergeCell ref="M23:M28"/>
    <mergeCell ref="N23:N28"/>
    <mergeCell ref="O23:O28"/>
    <mergeCell ref="P23:P28"/>
    <mergeCell ref="Q23:Q28"/>
    <mergeCell ref="N17:N22"/>
    <mergeCell ref="O17:O22"/>
    <mergeCell ref="D17:D22"/>
    <mergeCell ref="B23:B28"/>
    <mergeCell ref="C23:C28"/>
    <mergeCell ref="D23:D28"/>
    <mergeCell ref="F29:F34"/>
    <mergeCell ref="A17:A22"/>
    <mergeCell ref="F17:F22"/>
    <mergeCell ref="G17:G22"/>
    <mergeCell ref="H17:H22"/>
    <mergeCell ref="E17:E22"/>
    <mergeCell ref="I17:I22"/>
    <mergeCell ref="K17:K22"/>
    <mergeCell ref="L17:L22"/>
    <mergeCell ref="M17:M22"/>
    <mergeCell ref="B17:B22"/>
    <mergeCell ref="C17:C22"/>
    <mergeCell ref="A11:A16"/>
    <mergeCell ref="F11:F16"/>
    <mergeCell ref="G11:G16"/>
    <mergeCell ref="H11:H16"/>
    <mergeCell ref="E11:E16"/>
    <mergeCell ref="B11:B16"/>
    <mergeCell ref="C11:C16"/>
    <mergeCell ref="D11:D16"/>
    <mergeCell ref="G3:G4"/>
    <mergeCell ref="L3:L4"/>
    <mergeCell ref="M3:M4"/>
    <mergeCell ref="F3:F4"/>
    <mergeCell ref="N3:N4"/>
    <mergeCell ref="I11:I16"/>
    <mergeCell ref="K11:K16"/>
    <mergeCell ref="L11:L16"/>
    <mergeCell ref="M11:M16"/>
    <mergeCell ref="N11:N16"/>
    <mergeCell ref="O11:O16"/>
    <mergeCell ref="P11:P16"/>
    <mergeCell ref="Q11:Q16"/>
    <mergeCell ref="O3:O4"/>
    <mergeCell ref="P3:P4"/>
    <mergeCell ref="I5:I10"/>
    <mergeCell ref="K5:K10"/>
    <mergeCell ref="L5:L10"/>
    <mergeCell ref="A5:A10"/>
    <mergeCell ref="F5:F10"/>
    <mergeCell ref="G5:G10"/>
    <mergeCell ref="H5:H10"/>
    <mergeCell ref="E5:E10"/>
    <mergeCell ref="Q5:Q10"/>
    <mergeCell ref="M5:M10"/>
    <mergeCell ref="N5:N10"/>
    <mergeCell ref="O5:O10"/>
    <mergeCell ref="P5:P10"/>
    <mergeCell ref="B5:B10"/>
    <mergeCell ref="C5:C10"/>
    <mergeCell ref="D5:D10"/>
    <mergeCell ref="A3:A4"/>
    <mergeCell ref="I3:I4"/>
    <mergeCell ref="E3:E4"/>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BS3:BS4"/>
    <mergeCell ref="BT3:BT4"/>
    <mergeCell ref="BL3:BL4"/>
    <mergeCell ref="BN3:BN4"/>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C41:C46"/>
    <mergeCell ref="D41:D46"/>
    <mergeCell ref="B47:B52"/>
    <mergeCell ref="C47:C52"/>
    <mergeCell ref="D47:D52"/>
    <mergeCell ref="B53:B58"/>
    <mergeCell ref="C53:C58"/>
    <mergeCell ref="D53:D58"/>
    <mergeCell ref="B59:B64"/>
    <mergeCell ref="C59:C64"/>
    <mergeCell ref="D59:D64"/>
  </mergeCells>
  <conditionalFormatting sqref="L5 L11">
    <cfRule type="cellIs" dxfId="207" priority="236" operator="equal">
      <formula>"Baja"</formula>
    </cfRule>
    <cfRule type="cellIs" dxfId="206" priority="235" operator="equal">
      <formula>"Media"</formula>
    </cfRule>
    <cfRule type="cellIs" dxfId="205" priority="234" operator="equal">
      <formula>"Alta"</formula>
    </cfRule>
    <cfRule type="cellIs" dxfId="204" priority="233" operator="equal">
      <formula>"Muy Alta"</formula>
    </cfRule>
    <cfRule type="cellIs" dxfId="203" priority="237" operator="equal">
      <formula>"Muy Baja"</formula>
    </cfRule>
  </conditionalFormatting>
  <conditionalFormatting sqref="L17">
    <cfRule type="cellIs" dxfId="202" priority="190" operator="equal">
      <formula>"Baja"</formula>
    </cfRule>
    <cfRule type="cellIs" dxfId="201" priority="191" operator="equal">
      <formula>"Muy Baja"</formula>
    </cfRule>
    <cfRule type="cellIs" dxfId="200" priority="189" operator="equal">
      <formula>"Media"</formula>
    </cfRule>
    <cfRule type="cellIs" dxfId="199" priority="188" operator="equal">
      <formula>"Alta"</formula>
    </cfRule>
    <cfRule type="cellIs" dxfId="198" priority="187" operator="equal">
      <formula>"Muy Alta"</formula>
    </cfRule>
  </conditionalFormatting>
  <conditionalFormatting sqref="L23">
    <cfRule type="cellIs" dxfId="197" priority="166" operator="equal">
      <formula>"Media"</formula>
    </cfRule>
    <cfRule type="cellIs" dxfId="196" priority="164" operator="equal">
      <formula>"Muy Alta"</formula>
    </cfRule>
    <cfRule type="cellIs" dxfId="195" priority="165" operator="equal">
      <formula>"Alta"</formula>
    </cfRule>
    <cfRule type="cellIs" dxfId="194" priority="168" operator="equal">
      <formula>"Muy Baja"</formula>
    </cfRule>
    <cfRule type="cellIs" dxfId="193" priority="167" operator="equal">
      <formula>"Baja"</formula>
    </cfRule>
  </conditionalFormatting>
  <conditionalFormatting sqref="L29">
    <cfRule type="cellIs" dxfId="192" priority="141" operator="equal">
      <formula>"Muy Alta"</formula>
    </cfRule>
    <cfRule type="cellIs" dxfId="191" priority="143" operator="equal">
      <formula>"Media"</formula>
    </cfRule>
    <cfRule type="cellIs" dxfId="190" priority="142" operator="equal">
      <formula>"Alta"</formula>
    </cfRule>
    <cfRule type="cellIs" dxfId="189" priority="144" operator="equal">
      <formula>"Baja"</formula>
    </cfRule>
    <cfRule type="cellIs" dxfId="188" priority="145" operator="equal">
      <formula>"Muy Baja"</formula>
    </cfRule>
  </conditionalFormatting>
  <conditionalFormatting sqref="L35">
    <cfRule type="cellIs" dxfId="187" priority="118" operator="equal">
      <formula>"Muy Alta"</formula>
    </cfRule>
    <cfRule type="cellIs" dxfId="186" priority="119" operator="equal">
      <formula>"Alta"</formula>
    </cfRule>
    <cfRule type="cellIs" dxfId="185" priority="120" operator="equal">
      <formula>"Media"</formula>
    </cfRule>
    <cfRule type="cellIs" dxfId="184" priority="122" operator="equal">
      <formula>"Muy Baja"</formula>
    </cfRule>
    <cfRule type="cellIs" dxfId="183" priority="121" operator="equal">
      <formula>"Baja"</formula>
    </cfRule>
  </conditionalFormatting>
  <conditionalFormatting sqref="L41">
    <cfRule type="cellIs" dxfId="182" priority="99" operator="equal">
      <formula>"Muy Baja"</formula>
    </cfRule>
    <cfRule type="cellIs" dxfId="181" priority="95" operator="equal">
      <formula>"Muy Alta"</formula>
    </cfRule>
    <cfRule type="cellIs" dxfId="180" priority="96" operator="equal">
      <formula>"Alta"</formula>
    </cfRule>
    <cfRule type="cellIs" dxfId="179" priority="97" operator="equal">
      <formula>"Media"</formula>
    </cfRule>
    <cfRule type="cellIs" dxfId="178" priority="98" operator="equal">
      <formula>"Baja"</formula>
    </cfRule>
  </conditionalFormatting>
  <conditionalFormatting sqref="L47">
    <cfRule type="cellIs" dxfId="177" priority="75" operator="equal">
      <formula>"Baja"</formula>
    </cfRule>
    <cfRule type="cellIs" dxfId="176" priority="72" operator="equal">
      <formula>"Muy Alta"</formula>
    </cfRule>
    <cfRule type="cellIs" dxfId="175" priority="74" operator="equal">
      <formula>"Media"</formula>
    </cfRule>
    <cfRule type="cellIs" dxfId="174" priority="76" operator="equal">
      <formula>"Muy Baja"</formula>
    </cfRule>
    <cfRule type="cellIs" dxfId="173" priority="73" operator="equal">
      <formula>"Alta"</formula>
    </cfRule>
  </conditionalFormatting>
  <conditionalFormatting sqref="L53">
    <cfRule type="cellIs" dxfId="172" priority="52" operator="equal">
      <formula>"Baja"</formula>
    </cfRule>
    <cfRule type="cellIs" dxfId="171" priority="53" operator="equal">
      <formula>"Muy Baja"</formula>
    </cfRule>
    <cfRule type="cellIs" dxfId="170" priority="49" operator="equal">
      <formula>"Muy Alta"</formula>
    </cfRule>
    <cfRule type="cellIs" dxfId="169" priority="50" operator="equal">
      <formula>"Alta"</formula>
    </cfRule>
    <cfRule type="cellIs" dxfId="168" priority="51" operator="equal">
      <formula>"Media"</formula>
    </cfRule>
  </conditionalFormatting>
  <conditionalFormatting sqref="L59">
    <cfRule type="cellIs" dxfId="167" priority="27" operator="equal">
      <formula>"Alta"</formula>
    </cfRule>
    <cfRule type="cellIs" dxfId="166" priority="29" operator="equal">
      <formula>"Baja"</formula>
    </cfRule>
    <cfRule type="cellIs" dxfId="165" priority="28" operator="equal">
      <formula>"Media"</formula>
    </cfRule>
    <cfRule type="cellIs" dxfId="164" priority="26" operator="equal">
      <formula>"Muy Alta"</formula>
    </cfRule>
    <cfRule type="cellIs" dxfId="163" priority="30" operator="equal">
      <formula>"Muy Baja"</formula>
    </cfRule>
  </conditionalFormatting>
  <conditionalFormatting sqref="O5 O11 O17 O23 O29 O35 O41 O47 O53 O59">
    <cfRule type="cellIs" dxfId="162" priority="232" operator="equal">
      <formula>"Leve"</formula>
    </cfRule>
    <cfRule type="cellIs" dxfId="161" priority="228" operator="equal">
      <formula>"Catastrófico"</formula>
    </cfRule>
    <cfRule type="cellIs" dxfId="160" priority="229" operator="equal">
      <formula>"Mayor"</formula>
    </cfRule>
    <cfRule type="cellIs" dxfId="159" priority="230" operator="equal">
      <formula>"Moderado"</formula>
    </cfRule>
    <cfRule type="cellIs" dxfId="158" priority="231" operator="equal">
      <formula>"Menor"</formula>
    </cfRule>
  </conditionalFormatting>
  <conditionalFormatting sqref="Q5">
    <cfRule type="cellIs" dxfId="157" priority="226" operator="equal">
      <formula>"Moderado"</formula>
    </cfRule>
    <cfRule type="cellIs" dxfId="156" priority="227" operator="equal">
      <formula>"Bajo"</formula>
    </cfRule>
    <cfRule type="cellIs" dxfId="155" priority="224" operator="equal">
      <formula>"Extremo"</formula>
    </cfRule>
    <cfRule type="cellIs" dxfId="154" priority="225" operator="equal">
      <formula>"Alto"</formula>
    </cfRule>
  </conditionalFormatting>
  <conditionalFormatting sqref="Q11">
    <cfRule type="cellIs" dxfId="153" priority="206" operator="equal">
      <formula>"Extremo"</formula>
    </cfRule>
    <cfRule type="cellIs" dxfId="152" priority="209" operator="equal">
      <formula>"Bajo"</formula>
    </cfRule>
    <cfRule type="cellIs" dxfId="151" priority="208" operator="equal">
      <formula>"Moderado"</formula>
    </cfRule>
    <cfRule type="cellIs" dxfId="150" priority="207" operator="equal">
      <formula>"Alto"</formula>
    </cfRule>
  </conditionalFormatting>
  <conditionalFormatting sqref="Q17">
    <cfRule type="cellIs" dxfId="149" priority="183" operator="equal">
      <formula>"Extremo"</formula>
    </cfRule>
    <cfRule type="cellIs" dxfId="148" priority="186" operator="equal">
      <formula>"Bajo"</formula>
    </cfRule>
    <cfRule type="cellIs" dxfId="147" priority="184" operator="equal">
      <formula>"Alto"</formula>
    </cfRule>
    <cfRule type="cellIs" dxfId="146" priority="185" operator="equal">
      <formula>"Moderado"</formula>
    </cfRule>
  </conditionalFormatting>
  <conditionalFormatting sqref="Q23">
    <cfRule type="cellIs" dxfId="145" priority="160" operator="equal">
      <formula>"Extremo"</formula>
    </cfRule>
    <cfRule type="cellIs" dxfId="144" priority="161" operator="equal">
      <formula>"Alto"</formula>
    </cfRule>
    <cfRule type="cellIs" dxfId="143" priority="162" operator="equal">
      <formula>"Moderado"</formula>
    </cfRule>
    <cfRule type="cellIs" dxfId="142" priority="163" operator="equal">
      <formula>"Bajo"</formula>
    </cfRule>
  </conditionalFormatting>
  <conditionalFormatting sqref="Q29">
    <cfRule type="cellIs" dxfId="141" priority="138" operator="equal">
      <formula>"Alto"</formula>
    </cfRule>
    <cfRule type="cellIs" dxfId="140" priority="137" operator="equal">
      <formula>"Extremo"</formula>
    </cfRule>
    <cfRule type="cellIs" dxfId="139" priority="139" operator="equal">
      <formula>"Moderado"</formula>
    </cfRule>
    <cfRule type="cellIs" dxfId="138" priority="140" operator="equal">
      <formula>"Bajo"</formula>
    </cfRule>
  </conditionalFormatting>
  <conditionalFormatting sqref="Q35">
    <cfRule type="cellIs" dxfId="137" priority="117" operator="equal">
      <formula>"Bajo"</formula>
    </cfRule>
    <cfRule type="cellIs" dxfId="136" priority="116" operator="equal">
      <formula>"Moderado"</formula>
    </cfRule>
    <cfRule type="cellIs" dxfId="135" priority="115" operator="equal">
      <formula>"Alto"</formula>
    </cfRule>
    <cfRule type="cellIs" dxfId="134" priority="114" operator="equal">
      <formula>"Extremo"</formula>
    </cfRule>
  </conditionalFormatting>
  <conditionalFormatting sqref="Q41">
    <cfRule type="cellIs" dxfId="133" priority="94" operator="equal">
      <formula>"Bajo"</formula>
    </cfRule>
    <cfRule type="cellIs" dxfId="132" priority="93" operator="equal">
      <formula>"Moderado"</formula>
    </cfRule>
    <cfRule type="cellIs" dxfId="131" priority="92" operator="equal">
      <formula>"Alto"</formula>
    </cfRule>
    <cfRule type="cellIs" dxfId="130" priority="91" operator="equal">
      <formula>"Extremo"</formula>
    </cfRule>
  </conditionalFormatting>
  <conditionalFormatting sqref="Q47">
    <cfRule type="cellIs" dxfId="129" priority="68" operator="equal">
      <formula>"Extremo"</formula>
    </cfRule>
    <cfRule type="cellIs" dxfId="128" priority="70" operator="equal">
      <formula>"Moderado"</formula>
    </cfRule>
    <cfRule type="cellIs" dxfId="127" priority="71" operator="equal">
      <formula>"Bajo"</formula>
    </cfRule>
    <cfRule type="cellIs" dxfId="126" priority="69" operator="equal">
      <formula>"Alto"</formula>
    </cfRule>
  </conditionalFormatting>
  <conditionalFormatting sqref="Q53">
    <cfRule type="cellIs" dxfId="125" priority="45" operator="equal">
      <formula>"Extremo"</formula>
    </cfRule>
    <cfRule type="cellIs" dxfId="124" priority="46" operator="equal">
      <formula>"Alto"</formula>
    </cfRule>
    <cfRule type="cellIs" dxfId="123" priority="47" operator="equal">
      <formula>"Moderado"</formula>
    </cfRule>
    <cfRule type="cellIs" dxfId="122" priority="48" operator="equal">
      <formula>"Bajo"</formula>
    </cfRule>
  </conditionalFormatting>
  <conditionalFormatting sqref="Q59">
    <cfRule type="cellIs" dxfId="121" priority="23" operator="equal">
      <formula>"Alto"</formula>
    </cfRule>
    <cfRule type="cellIs" dxfId="120" priority="22" operator="equal">
      <formula>"Extremo"</formula>
    </cfRule>
    <cfRule type="cellIs" dxfId="119" priority="25" operator="equal">
      <formula>"Bajo"</formula>
    </cfRule>
    <cfRule type="cellIs" dxfId="118" priority="24" operator="equal">
      <formula>"Moderado"</formula>
    </cfRule>
  </conditionalFormatting>
  <conditionalFormatting sqref="AD5:AD64">
    <cfRule type="cellIs" dxfId="117" priority="20" operator="equal">
      <formula>"Baja"</formula>
    </cfRule>
    <cfRule type="cellIs" dxfId="116" priority="21" operator="equal">
      <formula>"Muy Baja"</formula>
    </cfRule>
    <cfRule type="cellIs" dxfId="115" priority="18" operator="equal">
      <formula>"Alta"</formula>
    </cfRule>
    <cfRule type="cellIs" dxfId="114" priority="17" operator="equal">
      <formula>"Muy Alta"</formula>
    </cfRule>
    <cfRule type="cellIs" dxfId="113" priority="19" operator="equal">
      <formula>"Media"</formula>
    </cfRule>
  </conditionalFormatting>
  <conditionalFormatting sqref="AF5:AF64">
    <cfRule type="cellIs" dxfId="112" priority="1" operator="equal">
      <formula>"Catastrófico"</formula>
    </cfRule>
    <cfRule type="cellIs" dxfId="111" priority="2" operator="equal">
      <formula>"Mayor"</formula>
    </cfRule>
    <cfRule type="cellIs" dxfId="110" priority="5" operator="equal">
      <formula>"Leve"</formula>
    </cfRule>
    <cfRule type="cellIs" dxfId="109" priority="4" operator="equal">
      <formula>"Menor"</formula>
    </cfRule>
    <cfRule type="cellIs" dxfId="108" priority="3" operator="equal">
      <formula>"Moderado"</formula>
    </cfRule>
  </conditionalFormatting>
  <conditionalFormatting sqref="AG5:AG64">
    <cfRule type="cellIs" dxfId="107" priority="11" operator="equal">
      <formula>"Bajo"</formula>
    </cfRule>
    <cfRule type="cellIs" dxfId="106" priority="9" operator="equal">
      <formula>"Alto"</formula>
    </cfRule>
    <cfRule type="cellIs" dxfId="105" priority="8" operator="equal">
      <formula>"Extremo"</formula>
    </cfRule>
    <cfRule type="cellIs" dxfId="104" priority="10" operator="equal">
      <formula>"Moderado"</formula>
    </cfRule>
  </conditionalFormatting>
  <pageMargins left="0.70866141732283472" right="0.70866141732283472" top="1.2204724409448819" bottom="0.74803149606299213" header="0.31496062992125984" footer="0.31496062992125984"/>
  <pageSetup paperSize="9" scale="43" orientation="landscape" r:id="rId1"/>
  <headerFooter>
    <oddHeader>&amp;L&amp;G&amp;C&amp;"Arial,Negrita"&amp;12MAPA Y PLAN DE MANEJO DE RIESGOS Y OPORTUNIDADES</oddHeader>
    <oddFooter>&amp;L&amp;G&amp;C&amp;N
IPB&amp;RDES-FM-12
V14</oddFooter>
  </headerFooter>
  <colBreaks count="3" manualBreakCount="3">
    <brk id="17"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B5:B64</xm:sqref>
        </x14:dataValidation>
        <x14:dataValidation type="list" allowBlank="1" showInputMessage="1" showErrorMessage="1" xr:uid="{6789922C-7009-4358-823D-FB2E9E78A8C8}">
          <x14:formula1>
            <xm:f>Hoja1!$B$30:$B$45</xm:f>
          </x14:formula1>
          <xm:sqref>C5:C64</xm:sqref>
        </x14:dataValidation>
        <x14:dataValidation type="list" allowBlank="1" showInputMessage="1" showErrorMessage="1" xr:uid="{79E4EA97-376E-4D32-9A4B-281971BC3027}">
          <x14:formula1>
            <xm:f>'Opciones Tratamiento'!$E$1:$E$4</xm:f>
          </x14:formula1>
          <xm:sqref>F5:F64</xm:sqref>
        </x14:dataValidation>
        <x14:dataValidation type="list" allowBlank="1" showInputMessage="1" showErrorMessage="1" xr:uid="{527F6F30-81E4-4B32-BD2C-A65AA023C9BF}">
          <x14:formula1>
            <xm:f>Hoja1!$A$3:$A$5</xm:f>
          </x14:formula1>
          <xm:sqref>V5:V64</xm:sqref>
        </x14:dataValidation>
        <x14:dataValidation type="list" allowBlank="1" showInputMessage="1" showErrorMessage="1" xr:uid="{85F0530E-F2BB-406F-BA73-85B7B4C815A7}">
          <x14:formula1>
            <xm:f>Hoja1!$A$6:$A$7</xm:f>
          </x14:formula1>
          <xm:sqref>W5:W64</xm:sqref>
        </x14:dataValidation>
        <x14:dataValidation type="list" allowBlank="1" showInputMessage="1" showErrorMessage="1" xr:uid="{51BE8435-9FE8-471A-B50E-3628D561F6AD}">
          <x14:formula1>
            <xm:f>Hoja1!$A$11:$A$12</xm:f>
          </x14:formula1>
          <xm:sqref>Z5:Z64</xm:sqref>
        </x14:dataValidation>
        <x14:dataValidation type="list" allowBlank="1" showInputMessage="1" showErrorMessage="1" xr:uid="{65DA67C1-8965-410A-8623-7B25469B31B4}">
          <x14:formula1>
            <xm:f>'Opciones Tratamiento'!$B$2:$B$5</xm:f>
          </x14:formula1>
          <xm:sqref>AH5:AH64</xm:sqref>
        </x14:dataValidation>
        <x14:dataValidation type="list" allowBlank="1" showInputMessage="1" showErrorMessage="1" xr:uid="{E6F74DCE-49CD-4778-A2EF-2824BDA98BDA}">
          <x14:formula1>
            <xm:f>'Opciones Tratamiento'!$B$22:$B$24</xm:f>
          </x14:formula1>
          <xm:sqref>BJ5:BJ64</xm:sqref>
        </x14:dataValidation>
        <x14:dataValidation type="list" allowBlank="1" showInputMessage="1" showErrorMessage="1" xr:uid="{2F66127B-362D-4FD8-8ECB-C272E752ABD2}">
          <x14:formula1>
            <xm:f>Hoja1!$A$27:$A$28</xm:f>
          </x14:formula1>
          <xm:sqref>AL5:AL64 AP5:AP64 AT5:AT64 AX5:AX64 BJ5:BJ64</xm:sqref>
        </x14:dataValidation>
        <x14:dataValidation type="list" allowBlank="1" showInputMessage="1" showErrorMessage="1" xr:uid="{C610BF00-7361-458D-A561-4EBC630492C8}">
          <x14:formula1>
            <xm:f>'Opciones Tratamiento'!$B$12:$B$18</xm:f>
          </x14:formula1>
          <xm:sqref>I5:I64</xm:sqref>
        </x14:dataValidation>
        <x14:dataValidation type="list" allowBlank="1" showInputMessage="1" showErrorMessage="1" xr:uid="{185A5DD4-3685-43E7-A03E-0F082EF9112C}">
          <x14:formula1>
            <xm:f>'Opciones Tratamiento'!$J$2:$J$8</xm:f>
          </x14:formula1>
          <xm:sqref>J5:J64</xm:sqref>
        </x14:dataValidation>
        <x14:dataValidation type="list" allowBlank="1" showInputMessage="1" showErrorMessage="1" xr:uid="{20540207-01C6-4A72-AE1D-1F8E497C73DF}">
          <x14:formula1>
            <xm:f>'Opciones Tratamiento'!$J$12:$J$23</xm:f>
          </x14:formula1>
          <xm:sqref>N5:N64</xm:sqref>
        </x14:dataValidation>
        <x14:dataValidation type="list" allowBlank="1" showInputMessage="1" showErrorMessage="1" xr:uid="{21B7451D-57A2-442B-B656-70EAEEBE737E}">
          <x14:formula1>
            <xm:f>Hoja1!$A$8:$A$10</xm:f>
          </x14:formula1>
          <xm:sqref>Y5:Y64</xm:sqref>
        </x14:dataValidation>
        <x14:dataValidation type="list" allowBlank="1" showInputMessage="1" showErrorMessage="1" xr:uid="{5E3B3EE4-30DD-4142-81B9-D7E012EE8BD0}">
          <x14:formula1>
            <xm:f>Hoja1!$A$15:$A$17</xm:f>
          </x14:formula1>
          <xm:sqref>AB5:AB64</xm:sqref>
        </x14:dataValidation>
        <x14:dataValidation type="list" allowBlank="1" showInputMessage="1" showErrorMessage="1" xr:uid="{EED73D3D-D7F1-4A3F-A56E-16DCDDBD119C}">
          <x14:formula1>
            <xm:f>Hoja1!$A$13:$A$14</xm:f>
          </x14:formula1>
          <xm:sqref>AA5:AA64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topLeftCell="K1" zoomScaleNormal="100" zoomScaleSheetLayoutView="10" zoomScalePageLayoutView="55" workbookViewId="0">
      <selection activeCell="U6" sqref="U6"/>
    </sheetView>
  </sheetViews>
  <sheetFormatPr baseColWidth="10" defaultColWidth="11.44140625" defaultRowHeight="33" customHeight="1" x14ac:dyDescent="0.25"/>
  <cols>
    <col min="1" max="1" width="4" style="220" bestFit="1" customWidth="1"/>
    <col min="2" max="4" width="18.6640625" style="174" customWidth="1"/>
    <col min="5" max="5" width="32.44140625" style="221" customWidth="1"/>
    <col min="6" max="7" width="18.6640625" style="174" customWidth="1"/>
    <col min="8" max="9" width="14.109375" style="220" customWidth="1"/>
    <col min="10" max="10" width="18.88671875" style="220" customWidth="1"/>
    <col min="11" max="11" width="19" style="222" customWidth="1"/>
    <col min="12" max="12" width="32.44140625" style="221" customWidth="1"/>
    <col min="13" max="13" width="17.88671875" style="221" hidden="1" customWidth="1"/>
    <col min="14" max="14" width="18.88671875" style="221" hidden="1" customWidth="1"/>
    <col min="15" max="15" width="6.33203125" style="221" hidden="1" customWidth="1"/>
    <col min="16" max="16" width="27" style="221" hidden="1" customWidth="1"/>
    <col min="17" max="17" width="17.5546875" style="221" hidden="1" customWidth="1"/>
    <col min="18" max="18" width="6.33203125" style="221" hidden="1" customWidth="1"/>
    <col min="19" max="19" width="16" style="221" hidden="1" customWidth="1"/>
    <col min="20" max="20" width="5.88671875" style="221" customWidth="1"/>
    <col min="21" max="21" width="31" style="221" customWidth="1"/>
    <col min="22" max="22" width="16.44140625" style="221" hidden="1" customWidth="1"/>
    <col min="23" max="23" width="15.109375" style="221" hidden="1" customWidth="1"/>
    <col min="24" max="24" width="6.88671875" style="221" hidden="1" customWidth="1"/>
    <col min="25" max="25" width="5" style="221" hidden="1" customWidth="1"/>
    <col min="26" max="26" width="5.5546875" style="221" hidden="1" customWidth="1"/>
    <col min="27" max="27" width="7.109375" style="221" hidden="1" customWidth="1"/>
    <col min="28" max="29" width="6.6640625" style="221" hidden="1" customWidth="1"/>
    <col min="30" max="30" width="7.5546875" style="221" hidden="1" customWidth="1"/>
    <col min="31" max="31" width="8.109375" style="221" hidden="1" customWidth="1"/>
    <col min="32" max="32" width="8.6640625" style="221" hidden="1" customWidth="1"/>
    <col min="33" max="33" width="10.44140625" style="221" hidden="1" customWidth="1"/>
    <col min="34" max="34" width="9.33203125" style="221" hidden="1" customWidth="1"/>
    <col min="35" max="35" width="8.44140625" style="221" hidden="1" customWidth="1"/>
    <col min="36" max="36" width="7.33203125" style="221" hidden="1" customWidth="1"/>
    <col min="37" max="38" width="23" style="22" customWidth="1"/>
    <col min="39" max="39" width="16.88671875" style="22" customWidth="1"/>
    <col min="40" max="40" width="19.5546875" style="22" customWidth="1"/>
    <col min="41" max="42" width="23" style="22" hidden="1" customWidth="1"/>
    <col min="43" max="43" width="16.88671875" style="22" hidden="1" customWidth="1"/>
    <col min="44" max="44" width="19.5546875" style="22" hidden="1" customWidth="1"/>
    <col min="45" max="46" width="23" style="22" hidden="1" customWidth="1"/>
    <col min="47" max="47" width="16.88671875" style="22" hidden="1" customWidth="1"/>
    <col min="48" max="48" width="19.5546875" style="22" hidden="1" customWidth="1"/>
    <col min="49" max="50" width="23" style="22" hidden="1" customWidth="1"/>
    <col min="51" max="51" width="16.88671875" style="22" hidden="1" customWidth="1"/>
    <col min="52" max="52" width="19.5546875" style="22" hidden="1" customWidth="1"/>
    <col min="53" max="53" width="23" style="221" customWidth="1"/>
    <col min="54" max="54" width="18.88671875" style="221" customWidth="1"/>
    <col min="55" max="55" width="22.109375" style="221" customWidth="1"/>
    <col min="56" max="56" width="20.5546875" style="22" customWidth="1"/>
    <col min="57" max="57" width="18.5546875" style="22" customWidth="1"/>
    <col min="58" max="58" width="20.5546875" style="22" hidden="1" customWidth="1"/>
    <col min="59" max="59" width="18.5546875" style="22" hidden="1" customWidth="1"/>
    <col min="60" max="60" width="20.5546875" style="22" hidden="1" customWidth="1"/>
    <col min="61" max="61" width="18.5546875" style="22" hidden="1" customWidth="1"/>
    <col min="62" max="62" width="20.5546875" style="22" hidden="1" customWidth="1"/>
    <col min="63" max="63" width="18.5546875" style="22" hidden="1" customWidth="1"/>
    <col min="64" max="64" width="21" style="22" customWidth="1"/>
    <col min="65" max="65" width="20.5546875" style="22" customWidth="1"/>
    <col min="66" max="66" width="23" style="221" customWidth="1"/>
    <col min="67" max="67" width="23" style="22" customWidth="1"/>
    <col min="68" max="68" width="18.5546875" style="22" customWidth="1"/>
    <col min="69" max="69" width="20.5546875" style="22" customWidth="1"/>
    <col min="70" max="70" width="23" style="22" customWidth="1"/>
    <col min="71" max="71" width="18.5546875" style="22" customWidth="1"/>
    <col min="72" max="72" width="20.5546875" style="22" customWidth="1"/>
    <col min="73" max="73" width="23" style="22" customWidth="1"/>
    <col min="74" max="74" width="18.88671875" style="22" customWidth="1"/>
    <col min="75" max="75" width="18.5546875" style="22" customWidth="1"/>
    <col min="76" max="16384" width="11.44140625" style="22"/>
  </cols>
  <sheetData>
    <row r="1" spans="1:101" ht="33" customHeight="1" x14ac:dyDescent="0.25">
      <c r="A1" s="172"/>
      <c r="B1" s="173"/>
      <c r="C1" s="173"/>
      <c r="D1" s="173"/>
      <c r="E1" s="175"/>
      <c r="F1" s="173"/>
      <c r="G1" s="173"/>
      <c r="H1" s="176"/>
      <c r="I1" s="176"/>
      <c r="J1" s="176"/>
      <c r="K1" s="177"/>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row>
    <row r="2" spans="1:101" s="1" customFormat="1" ht="33" customHeight="1" x14ac:dyDescent="0.25">
      <c r="A2" s="178" t="s">
        <v>44</v>
      </c>
      <c r="B2" s="179"/>
      <c r="C2" s="179"/>
      <c r="D2" s="179"/>
      <c r="E2" s="179"/>
      <c r="F2" s="179"/>
      <c r="G2" s="179"/>
      <c r="H2" s="179"/>
      <c r="I2" s="179"/>
      <c r="J2" s="179"/>
      <c r="K2" s="179"/>
      <c r="L2" s="180"/>
      <c r="M2" s="178" t="s">
        <v>45</v>
      </c>
      <c r="N2" s="179"/>
      <c r="O2" s="179"/>
      <c r="P2" s="179"/>
      <c r="Q2" s="179"/>
      <c r="R2" s="179"/>
      <c r="S2" s="180"/>
      <c r="T2" s="182" t="s">
        <v>46</v>
      </c>
      <c r="U2" s="182"/>
      <c r="V2" s="182"/>
      <c r="W2" s="182"/>
      <c r="X2" s="182"/>
      <c r="Y2" s="182"/>
      <c r="Z2" s="182"/>
      <c r="AA2" s="182"/>
      <c r="AB2" s="182"/>
      <c r="AC2" s="182"/>
      <c r="AD2" s="182"/>
      <c r="AE2" s="182" t="s">
        <v>47</v>
      </c>
      <c r="AF2" s="182"/>
      <c r="AG2" s="182"/>
      <c r="AH2" s="182"/>
      <c r="AI2" s="182"/>
      <c r="AJ2" s="182"/>
      <c r="AK2" s="136" t="s">
        <v>178</v>
      </c>
      <c r="AL2" s="136"/>
      <c r="AM2" s="136"/>
      <c r="AN2" s="136"/>
      <c r="AO2" s="136" t="s">
        <v>179</v>
      </c>
      <c r="AP2" s="136"/>
      <c r="AQ2" s="136"/>
      <c r="AR2" s="136"/>
      <c r="AS2" s="136" t="s">
        <v>180</v>
      </c>
      <c r="AT2" s="136"/>
      <c r="AU2" s="136"/>
      <c r="AV2" s="136"/>
      <c r="AW2" s="136" t="s">
        <v>181</v>
      </c>
      <c r="AX2" s="136"/>
      <c r="AY2" s="136"/>
      <c r="AZ2" s="136"/>
      <c r="BA2" s="137" t="s">
        <v>55</v>
      </c>
      <c r="BB2" s="137"/>
      <c r="BC2" s="137"/>
      <c r="BD2" s="137"/>
      <c r="BE2" s="137"/>
      <c r="BF2" s="137"/>
      <c r="BG2" s="137"/>
      <c r="BH2" s="137"/>
      <c r="BI2" s="137"/>
      <c r="BJ2" s="137"/>
      <c r="BK2" s="137"/>
      <c r="BL2" s="137"/>
      <c r="BM2" s="134" t="s">
        <v>61</v>
      </c>
      <c r="BN2" s="134"/>
      <c r="BO2" s="134"/>
      <c r="BP2" s="134"/>
      <c r="BQ2" s="150" t="s">
        <v>110</v>
      </c>
      <c r="BR2" s="150"/>
      <c r="BS2" s="150"/>
      <c r="BT2" s="145" t="s">
        <v>167</v>
      </c>
      <c r="BU2" s="146"/>
      <c r="BV2" s="146"/>
      <c r="BW2" s="147"/>
      <c r="BX2" s="3"/>
      <c r="BY2" s="3"/>
      <c r="BZ2" s="3"/>
      <c r="CA2" s="3"/>
      <c r="CB2" s="3"/>
      <c r="CC2" s="3"/>
      <c r="CD2" s="3"/>
      <c r="CE2" s="3"/>
      <c r="CF2" s="3"/>
      <c r="CG2" s="3"/>
      <c r="CH2" s="3"/>
      <c r="CI2" s="3"/>
      <c r="CJ2" s="3"/>
      <c r="CK2" s="3"/>
      <c r="CL2" s="3"/>
      <c r="CM2" s="3"/>
      <c r="CN2" s="3"/>
      <c r="CO2" s="3"/>
      <c r="CP2" s="3"/>
      <c r="CQ2" s="3"/>
      <c r="CR2" s="3"/>
      <c r="CS2" s="3"/>
      <c r="CT2" s="3"/>
      <c r="CU2" s="3"/>
      <c r="CV2" s="3"/>
      <c r="CW2" s="3"/>
    </row>
    <row r="3" spans="1:101" s="1" customFormat="1" ht="33" customHeight="1" x14ac:dyDescent="0.25">
      <c r="A3" s="183" t="s">
        <v>0</v>
      </c>
      <c r="B3" s="184" t="s">
        <v>49</v>
      </c>
      <c r="C3" s="184" t="s">
        <v>50</v>
      </c>
      <c r="D3" s="184" t="s">
        <v>51</v>
      </c>
      <c r="E3" s="186" t="s">
        <v>1</v>
      </c>
      <c r="F3" s="184" t="s">
        <v>121</v>
      </c>
      <c r="G3" s="184" t="s">
        <v>122</v>
      </c>
      <c r="H3" s="186" t="s">
        <v>2</v>
      </c>
      <c r="I3" s="186" t="s">
        <v>123</v>
      </c>
      <c r="J3" s="186" t="s">
        <v>124</v>
      </c>
      <c r="K3" s="184" t="s">
        <v>308</v>
      </c>
      <c r="L3" s="186" t="s">
        <v>163</v>
      </c>
      <c r="M3" s="184" t="s">
        <v>41</v>
      </c>
      <c r="N3" s="184" t="s">
        <v>23</v>
      </c>
      <c r="O3" s="186" t="s">
        <v>4</v>
      </c>
      <c r="P3" s="184" t="s">
        <v>36</v>
      </c>
      <c r="Q3" s="184" t="s">
        <v>30</v>
      </c>
      <c r="R3" s="186" t="s">
        <v>4</v>
      </c>
      <c r="S3" s="184" t="s">
        <v>33</v>
      </c>
      <c r="T3" s="187" t="s">
        <v>8</v>
      </c>
      <c r="U3" s="188" t="s">
        <v>48</v>
      </c>
      <c r="V3" s="188" t="s">
        <v>201</v>
      </c>
      <c r="W3" s="188" t="s">
        <v>9</v>
      </c>
      <c r="X3" s="188" t="s">
        <v>5</v>
      </c>
      <c r="Y3" s="188"/>
      <c r="Z3" s="188"/>
      <c r="AA3" s="188"/>
      <c r="AB3" s="188"/>
      <c r="AC3" s="188"/>
      <c r="AD3" s="188"/>
      <c r="AE3" s="187" t="s">
        <v>4</v>
      </c>
      <c r="AF3" s="187" t="s">
        <v>31</v>
      </c>
      <c r="AG3" s="187" t="s">
        <v>4</v>
      </c>
      <c r="AH3" s="187" t="s">
        <v>32</v>
      </c>
      <c r="AI3" s="187" t="s">
        <v>34</v>
      </c>
      <c r="AJ3" s="187" t="s">
        <v>19</v>
      </c>
      <c r="AK3" s="133" t="s">
        <v>56</v>
      </c>
      <c r="AL3" s="133" t="s">
        <v>25</v>
      </c>
      <c r="AM3" s="133" t="s">
        <v>17</v>
      </c>
      <c r="AN3" s="133" t="s">
        <v>54</v>
      </c>
      <c r="AO3" s="133" t="s">
        <v>56</v>
      </c>
      <c r="AP3" s="133" t="s">
        <v>25</v>
      </c>
      <c r="AQ3" s="133" t="s">
        <v>17</v>
      </c>
      <c r="AR3" s="133" t="s">
        <v>54</v>
      </c>
      <c r="AS3" s="133" t="s">
        <v>56</v>
      </c>
      <c r="AT3" s="133" t="s">
        <v>25</v>
      </c>
      <c r="AU3" s="133" t="s">
        <v>17</v>
      </c>
      <c r="AV3" s="133" t="s">
        <v>54</v>
      </c>
      <c r="AW3" s="133" t="s">
        <v>56</v>
      </c>
      <c r="AX3" s="133" t="s">
        <v>25</v>
      </c>
      <c r="AY3" s="133" t="s">
        <v>17</v>
      </c>
      <c r="AZ3" s="133" t="s">
        <v>54</v>
      </c>
      <c r="BA3" s="223" t="s">
        <v>57</v>
      </c>
      <c r="BB3" s="223" t="s">
        <v>24</v>
      </c>
      <c r="BC3" s="223" t="s">
        <v>58</v>
      </c>
      <c r="BD3" s="132" t="s">
        <v>26</v>
      </c>
      <c r="BE3" s="132" t="s">
        <v>174</v>
      </c>
      <c r="BF3" s="132" t="s">
        <v>26</v>
      </c>
      <c r="BG3" s="138" t="s">
        <v>175</v>
      </c>
      <c r="BH3" s="132" t="s">
        <v>26</v>
      </c>
      <c r="BI3" s="132" t="s">
        <v>176</v>
      </c>
      <c r="BJ3" s="132" t="s">
        <v>26</v>
      </c>
      <c r="BK3" s="138" t="s">
        <v>177</v>
      </c>
      <c r="BL3" s="132" t="s">
        <v>27</v>
      </c>
      <c r="BM3" s="131" t="s">
        <v>62</v>
      </c>
      <c r="BN3" s="230" t="s">
        <v>63</v>
      </c>
      <c r="BO3" s="131" t="s">
        <v>64</v>
      </c>
      <c r="BP3" s="131" t="s">
        <v>25</v>
      </c>
      <c r="BQ3" s="151" t="s">
        <v>26</v>
      </c>
      <c r="BR3" s="151" t="s">
        <v>111</v>
      </c>
      <c r="BS3" s="151" t="s">
        <v>112</v>
      </c>
      <c r="BT3" s="130" t="s">
        <v>168</v>
      </c>
      <c r="BU3" s="130" t="s">
        <v>169</v>
      </c>
      <c r="BV3" s="130" t="s">
        <v>171</v>
      </c>
      <c r="BW3" s="130" t="s">
        <v>170</v>
      </c>
      <c r="BX3" s="3"/>
      <c r="BY3" s="3"/>
      <c r="BZ3" s="3"/>
      <c r="CA3" s="3"/>
      <c r="CB3" s="3"/>
      <c r="CC3" s="3"/>
      <c r="CD3" s="3"/>
      <c r="CE3" s="3"/>
      <c r="CF3" s="3"/>
      <c r="CG3" s="3"/>
      <c r="CH3" s="3"/>
      <c r="CI3" s="3"/>
      <c r="CJ3" s="3"/>
      <c r="CK3" s="3"/>
      <c r="CL3" s="3"/>
      <c r="CM3" s="3"/>
      <c r="CN3" s="3"/>
      <c r="CO3" s="3"/>
      <c r="CP3" s="3"/>
      <c r="CQ3" s="3"/>
      <c r="CR3" s="3"/>
      <c r="CS3" s="3"/>
      <c r="CT3" s="3"/>
      <c r="CU3" s="3"/>
      <c r="CV3" s="3"/>
      <c r="CW3" s="3"/>
    </row>
    <row r="4" spans="1:101" s="90" customFormat="1" ht="99.75" customHeight="1" x14ac:dyDescent="0.3">
      <c r="A4" s="183"/>
      <c r="B4" s="184"/>
      <c r="C4" s="184"/>
      <c r="D4" s="184"/>
      <c r="E4" s="186"/>
      <c r="F4" s="184"/>
      <c r="G4" s="184"/>
      <c r="H4" s="186"/>
      <c r="I4" s="186"/>
      <c r="J4" s="186"/>
      <c r="K4" s="184"/>
      <c r="L4" s="186"/>
      <c r="M4" s="184"/>
      <c r="N4" s="184"/>
      <c r="O4" s="186"/>
      <c r="P4" s="184"/>
      <c r="Q4" s="186"/>
      <c r="R4" s="186"/>
      <c r="S4" s="184"/>
      <c r="T4" s="187"/>
      <c r="U4" s="188"/>
      <c r="V4" s="188"/>
      <c r="W4" s="188"/>
      <c r="X4" s="190" t="s">
        <v>10</v>
      </c>
      <c r="Y4" s="190" t="s">
        <v>14</v>
      </c>
      <c r="Z4" s="190" t="s">
        <v>18</v>
      </c>
      <c r="AA4" s="190" t="s">
        <v>15</v>
      </c>
      <c r="AB4" s="190" t="s">
        <v>16</v>
      </c>
      <c r="AC4" s="190" t="s">
        <v>17</v>
      </c>
      <c r="AD4" s="191" t="s">
        <v>333</v>
      </c>
      <c r="AE4" s="187"/>
      <c r="AF4" s="187"/>
      <c r="AG4" s="187"/>
      <c r="AH4" s="187"/>
      <c r="AI4" s="187"/>
      <c r="AJ4" s="187"/>
      <c r="AK4" s="133"/>
      <c r="AL4" s="133"/>
      <c r="AM4" s="133"/>
      <c r="AN4" s="133"/>
      <c r="AO4" s="133"/>
      <c r="AP4" s="133"/>
      <c r="AQ4" s="133"/>
      <c r="AR4" s="133"/>
      <c r="AS4" s="133"/>
      <c r="AT4" s="133"/>
      <c r="AU4" s="133"/>
      <c r="AV4" s="133"/>
      <c r="AW4" s="133"/>
      <c r="AX4" s="133"/>
      <c r="AY4" s="133"/>
      <c r="AZ4" s="133"/>
      <c r="BA4" s="223"/>
      <c r="BB4" s="223"/>
      <c r="BC4" s="223"/>
      <c r="BD4" s="132"/>
      <c r="BE4" s="132"/>
      <c r="BF4" s="132"/>
      <c r="BG4" s="139"/>
      <c r="BH4" s="132"/>
      <c r="BI4" s="132"/>
      <c r="BJ4" s="132"/>
      <c r="BK4" s="139"/>
      <c r="BL4" s="132"/>
      <c r="BM4" s="131"/>
      <c r="BN4" s="230"/>
      <c r="BO4" s="131"/>
      <c r="BP4" s="131"/>
      <c r="BQ4" s="151"/>
      <c r="BR4" s="151"/>
      <c r="BS4" s="151"/>
      <c r="BT4" s="130"/>
      <c r="BU4" s="130"/>
      <c r="BV4" s="130"/>
      <c r="BW4" s="130"/>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row>
    <row r="5" spans="1:101" s="24" customFormat="1" ht="61.2" customHeight="1" x14ac:dyDescent="0.3">
      <c r="A5" s="193">
        <v>1</v>
      </c>
      <c r="B5" s="194" t="s">
        <v>74</v>
      </c>
      <c r="C5" s="194" t="s">
        <v>361</v>
      </c>
      <c r="D5" s="194" t="s">
        <v>351</v>
      </c>
      <c r="E5" s="195" t="s">
        <v>400</v>
      </c>
      <c r="F5" s="194" t="s">
        <v>362</v>
      </c>
      <c r="G5" s="194" t="s">
        <v>127</v>
      </c>
      <c r="H5" s="194" t="s">
        <v>216</v>
      </c>
      <c r="I5" s="224" t="s">
        <v>239</v>
      </c>
      <c r="J5" s="224" t="s">
        <v>281</v>
      </c>
      <c r="K5" s="194" t="s">
        <v>37</v>
      </c>
      <c r="L5" s="195" t="s">
        <v>161</v>
      </c>
      <c r="M5" s="193">
        <v>365</v>
      </c>
      <c r="N5" s="140" t="str">
        <f>IF(M5&lt;=0,"",IF(M5&lt;=2,"Muy Baja",IF(M5&lt;=24,"Baja",IF(M5&lt;=500,"Media",IF(M5&lt;=5000,"Alta","Muy Alta")))))</f>
        <v>Media</v>
      </c>
      <c r="O5" s="141">
        <f>IF(N5="","",IF(N5="Muy Baja",0.2,IF(N5="Baja",0.4,IF(N5="Media",0.6,IF(N5="Alta",0.8,IF(N5="Muy Alta",1,))))))</f>
        <v>0.6</v>
      </c>
      <c r="P5" s="198" t="s">
        <v>323</v>
      </c>
      <c r="Q5" s="140"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Mayor</v>
      </c>
      <c r="R5" s="141">
        <f>IF(Q5="","",IF(Q5="Leve",0.2,IF(Q5="Menor",0.4,IF(Q5="Moderado",0.6,IF(Q5="Mayor",0.8,IF(Q5="Catastrófico",1,))))))</f>
        <v>0.8</v>
      </c>
      <c r="S5" s="142"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Alto</v>
      </c>
      <c r="T5" s="199">
        <v>1</v>
      </c>
      <c r="U5" s="200" t="s">
        <v>363</v>
      </c>
      <c r="V5" s="200" t="s">
        <v>354</v>
      </c>
      <c r="W5" s="17" t="str">
        <f t="shared" ref="W5:W36" si="0">IF(OR(X5="Preventivo",X5="Detectivo"),"Probabilidad",IF(X5="Correctivo","Impacto",""))</f>
        <v>Probabilidad</v>
      </c>
      <c r="X5" s="201" t="s">
        <v>11</v>
      </c>
      <c r="Y5" s="201" t="s">
        <v>6</v>
      </c>
      <c r="Z5" s="10" t="str">
        <f t="shared" ref="Z5" si="1">IF(AND(X5="Preventivo",Y5="Automático"),"50%",IF(AND(X5="Preventivo",Y5="Manual"),"40%",IF(AND(X5="Detectivo",Y5="Automático"),"40%",IF(AND(X5="Detectivo",Y5="Manual"),"30%",IF(AND(X5="Correctivo",Y5="Automático"),"35%",IF(AND(X5="Correctivo",Y5="Manual"),"25%",""))))))</f>
        <v>40%</v>
      </c>
      <c r="AA5" s="201" t="s">
        <v>330</v>
      </c>
      <c r="AB5" s="201" t="s">
        <v>332</v>
      </c>
      <c r="AC5" s="201" t="s">
        <v>326</v>
      </c>
      <c r="AD5" s="201" t="s">
        <v>336</v>
      </c>
      <c r="AE5" s="88">
        <f>IFERROR(IF(W5="Probabilidad",(O5-(+O5*Z5)),IF(W5="Impacto",O5,"")),"")</f>
        <v>0.36</v>
      </c>
      <c r="AF5" s="14" t="str">
        <f>IFERROR(IF(AE5="","",IF(AE5&lt;=0.2,"Muy Baja",IF(AE5&lt;=0.4,"Baja",IF(AE5&lt;=0.6,"Media",IF(AE5&lt;=0.8,"Alta","Muy Alta"))))),"")</f>
        <v>Baja</v>
      </c>
      <c r="AG5" s="10">
        <f>IFERROR(IF(W5="Impacto",(R5-(+R5*Z5)),IF(W5="Probabilidad",R5,"")),"")</f>
        <v>0.8</v>
      </c>
      <c r="AH5" s="14" t="str">
        <f>IFERROR(IF(AG5="","",IF(AG5&lt;=0.2,"Leve",IF(AG5&lt;=0.4,"Menor",IF(AG5&lt;=0.6,"Moderado",IF(AG5&lt;=0.8,"Mayor","Catastrófico"))))),"")</f>
        <v>Mayor</v>
      </c>
      <c r="AI5" s="11"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Alto</v>
      </c>
      <c r="AJ5" s="202" t="s">
        <v>42</v>
      </c>
      <c r="AK5" s="15"/>
      <c r="AL5" s="15"/>
      <c r="AM5" s="12"/>
      <c r="AN5" s="12"/>
      <c r="AO5" s="15"/>
      <c r="AP5" s="15"/>
      <c r="AQ5" s="12"/>
      <c r="AR5" s="12"/>
      <c r="AS5" s="15"/>
      <c r="AT5" s="15"/>
      <c r="AU5" s="12"/>
      <c r="AV5" s="12"/>
      <c r="AW5" s="15"/>
      <c r="AX5" s="15"/>
      <c r="AY5" s="12"/>
      <c r="AZ5" s="12"/>
      <c r="BA5" s="224" t="s">
        <v>365</v>
      </c>
      <c r="BB5" s="224" t="s">
        <v>354</v>
      </c>
      <c r="BC5" s="225">
        <v>46387</v>
      </c>
      <c r="BD5" s="12"/>
      <c r="BE5" s="15"/>
      <c r="BF5" s="12"/>
      <c r="BG5" s="15"/>
      <c r="BH5" s="12"/>
      <c r="BI5" s="15"/>
      <c r="BJ5" s="12"/>
      <c r="BK5" s="15"/>
      <c r="BL5" s="16"/>
      <c r="BM5" s="12"/>
      <c r="BN5" s="229" t="s">
        <v>366</v>
      </c>
      <c r="BO5" s="15"/>
      <c r="BP5" s="15"/>
      <c r="BQ5" s="12"/>
      <c r="BR5" s="15"/>
      <c r="BS5" s="15"/>
      <c r="BT5" s="12"/>
      <c r="BU5" s="15"/>
      <c r="BV5" s="16"/>
      <c r="BW5" s="15"/>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row>
    <row r="6" spans="1:101" ht="49.8" customHeight="1" x14ac:dyDescent="0.25">
      <c r="A6" s="193"/>
      <c r="B6" s="194"/>
      <c r="C6" s="194"/>
      <c r="D6" s="194"/>
      <c r="E6" s="195"/>
      <c r="F6" s="194"/>
      <c r="G6" s="194"/>
      <c r="H6" s="194"/>
      <c r="I6" s="224" t="s">
        <v>245</v>
      </c>
      <c r="J6" s="224" t="s">
        <v>289</v>
      </c>
      <c r="K6" s="194"/>
      <c r="L6" s="195"/>
      <c r="M6" s="193"/>
      <c r="N6" s="140"/>
      <c r="O6" s="141"/>
      <c r="P6" s="198"/>
      <c r="Q6" s="140"/>
      <c r="R6" s="141"/>
      <c r="S6" s="142"/>
      <c r="T6" s="199">
        <v>2</v>
      </c>
      <c r="U6" s="200" t="s">
        <v>364</v>
      </c>
      <c r="V6" s="200" t="s">
        <v>354</v>
      </c>
      <c r="W6" s="17" t="str">
        <f t="shared" si="0"/>
        <v>Probabilidad</v>
      </c>
      <c r="X6" s="201" t="s">
        <v>11</v>
      </c>
      <c r="Y6" s="201" t="s">
        <v>6</v>
      </c>
      <c r="Z6" s="10" t="str">
        <f t="shared" ref="Z6:Z64" si="2">IF(AND(X6="Preventivo",Y6="Automático"),"50%",IF(AND(X6="Preventivo",Y6="Manual"),"40%",IF(AND(X6="Detectivo",Y6="Automático"),"40%",IF(AND(X6="Detectivo",Y6="Manual"),"30%",IF(AND(X6="Correctivo",Y6="Automático"),"35%",IF(AND(X6="Correctivo",Y6="Manual"),"25%",""))))))</f>
        <v>40%</v>
      </c>
      <c r="AA6" s="201" t="s">
        <v>327</v>
      </c>
      <c r="AB6" s="201" t="s">
        <v>332</v>
      </c>
      <c r="AC6" s="201" t="s">
        <v>326</v>
      </c>
      <c r="AD6" s="201" t="s">
        <v>336</v>
      </c>
      <c r="AE6" s="88">
        <f>IFERROR(IF(AND(W5="Probabilidad",W6="Probabilidad"),(AE5-(+AE5*Z6)),IF(W6="Probabilidad",(AE5-(+AE5*Z6)),IF(W6="Impacto",AE5,""))),"")</f>
        <v>0.216</v>
      </c>
      <c r="AF6" s="14" t="str">
        <f t="shared" ref="AF6:AF64" si="3">IFERROR(IF(AE6="","",IF(AE6&lt;=0.2,"Muy Baja",IF(AE6&lt;=0.4,"Baja",IF(AE6&lt;=0.6,"Media",IF(AE6&lt;=0.8,"Alta","Muy Alta"))))),"")</f>
        <v>Baja</v>
      </c>
      <c r="AG6" s="10">
        <f>IFERROR(IF(AND(W5="Impacto",W6="Impacto"),(AG5-(+AG5*Z6)),IF(AND(W5="Probabilidad",W6="Impacto"),(AG5-(+AG5*Z6)),IF(W6="Probabilidad",AG5,""))),"")</f>
        <v>0.8</v>
      </c>
      <c r="AH6" s="14" t="str">
        <f t="shared" ref="AH6:AH64" si="4">IFERROR(IF(AG6="","",IF(AG6&lt;=0.2,"Leve",IF(AG6&lt;=0.4,"Menor",IF(AG6&lt;=0.6,"Moderado",IF(AG6&lt;=0.8,"Mayor","Catastrófico"))))),"")</f>
        <v>Mayor</v>
      </c>
      <c r="AI6" s="11" t="str">
        <f t="shared" ref="AI6:AI63" si="5">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Alto</v>
      </c>
      <c r="AJ6" s="204"/>
      <c r="AK6" s="15"/>
      <c r="AL6" s="15"/>
      <c r="AM6" s="12"/>
      <c r="AN6" s="12"/>
      <c r="AO6" s="15"/>
      <c r="AP6" s="15"/>
      <c r="AQ6" s="12"/>
      <c r="AR6" s="12"/>
      <c r="AS6" s="15"/>
      <c r="AT6" s="15"/>
      <c r="AU6" s="12"/>
      <c r="AV6" s="12"/>
      <c r="AW6" s="15"/>
      <c r="AX6" s="15"/>
      <c r="AY6" s="12"/>
      <c r="AZ6" s="12"/>
      <c r="BA6" s="224"/>
      <c r="BB6" s="199"/>
      <c r="BC6" s="225"/>
      <c r="BD6" s="12"/>
      <c r="BE6" s="15"/>
      <c r="BF6" s="12"/>
      <c r="BG6" s="15"/>
      <c r="BH6" s="12"/>
      <c r="BI6" s="15"/>
      <c r="BJ6" s="12"/>
      <c r="BK6" s="15"/>
      <c r="BL6" s="16"/>
      <c r="BM6" s="12"/>
      <c r="BN6" s="224"/>
      <c r="BO6" s="15"/>
      <c r="BP6" s="15"/>
      <c r="BQ6" s="12"/>
      <c r="BR6" s="15"/>
      <c r="BS6" s="15"/>
      <c r="BT6" s="12"/>
      <c r="BU6" s="15"/>
      <c r="BV6" s="16"/>
      <c r="BW6" s="15"/>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row>
    <row r="7" spans="1:101" ht="15.75" customHeight="1" x14ac:dyDescent="0.25">
      <c r="A7" s="193"/>
      <c r="B7" s="194"/>
      <c r="C7" s="194"/>
      <c r="D7" s="194"/>
      <c r="E7" s="195"/>
      <c r="F7" s="194"/>
      <c r="G7" s="194"/>
      <c r="H7" s="194"/>
      <c r="I7" s="224" t="s">
        <v>250</v>
      </c>
      <c r="J7" s="224" t="s">
        <v>291</v>
      </c>
      <c r="K7" s="194"/>
      <c r="L7" s="195"/>
      <c r="M7" s="193"/>
      <c r="N7" s="140"/>
      <c r="O7" s="141"/>
      <c r="P7" s="198"/>
      <c r="Q7" s="140"/>
      <c r="R7" s="141"/>
      <c r="S7" s="142"/>
      <c r="T7" s="199">
        <v>3</v>
      </c>
      <c r="U7" s="228"/>
      <c r="V7" s="17"/>
      <c r="W7" s="17" t="str">
        <f t="shared" si="0"/>
        <v/>
      </c>
      <c r="X7" s="201"/>
      <c r="Y7" s="201"/>
      <c r="Z7" s="10" t="str">
        <f t="shared" si="2"/>
        <v/>
      </c>
      <c r="AA7" s="201"/>
      <c r="AB7" s="201"/>
      <c r="AC7" s="201"/>
      <c r="AD7" s="201"/>
      <c r="AE7" s="88" t="str">
        <f>IFERROR(IF(AND(W6="Probabilidad",W7="Probabilidad"),(AE6-(+AE6*Z7)),IF(W7="Probabilidad",(AE5-(+AE5*Z7)),IF(W7="Impacto",AE6,""))),"")</f>
        <v/>
      </c>
      <c r="AF7" s="14" t="str">
        <f t="shared" si="3"/>
        <v/>
      </c>
      <c r="AG7" s="10" t="str">
        <f>IFERROR(IF(AND(W6="Impacto",W7="Impacto"),(AG6-(+AG6*Z7)),IF(AND(W6="Probabilidad",W7="Impacto"),(AG5-(+AG5*Z7)),IF(W7="Probabilidad",AG6,""))),"")</f>
        <v/>
      </c>
      <c r="AH7" s="14" t="str">
        <f t="shared" si="4"/>
        <v/>
      </c>
      <c r="AI7" s="11" t="str">
        <f t="shared" si="5"/>
        <v/>
      </c>
      <c r="AJ7" s="204"/>
      <c r="AK7" s="15"/>
      <c r="AL7" s="15"/>
      <c r="AM7" s="12"/>
      <c r="AN7" s="12"/>
      <c r="AO7" s="15"/>
      <c r="AP7" s="15"/>
      <c r="AQ7" s="12"/>
      <c r="AR7" s="12"/>
      <c r="AS7" s="15"/>
      <c r="AT7" s="15"/>
      <c r="AU7" s="12"/>
      <c r="AV7" s="12"/>
      <c r="AW7" s="15"/>
      <c r="AX7" s="15"/>
      <c r="AY7" s="12"/>
      <c r="AZ7" s="12"/>
      <c r="BA7" s="224"/>
      <c r="BB7" s="199"/>
      <c r="BC7" s="225"/>
      <c r="BD7" s="12"/>
      <c r="BE7" s="15"/>
      <c r="BF7" s="12"/>
      <c r="BG7" s="15"/>
      <c r="BH7" s="12"/>
      <c r="BI7" s="15"/>
      <c r="BJ7" s="12"/>
      <c r="BK7" s="15"/>
      <c r="BL7" s="16"/>
      <c r="BM7" s="12"/>
      <c r="BN7" s="224"/>
      <c r="BO7" s="15"/>
      <c r="BP7" s="15"/>
      <c r="BQ7" s="12"/>
      <c r="BR7" s="15"/>
      <c r="BS7" s="15"/>
      <c r="BT7" s="12"/>
      <c r="BU7" s="15"/>
      <c r="BV7" s="16"/>
      <c r="BW7" s="15"/>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row>
    <row r="8" spans="1:101" ht="15.75" customHeight="1" x14ac:dyDescent="0.25">
      <c r="A8" s="193"/>
      <c r="B8" s="194"/>
      <c r="C8" s="194"/>
      <c r="D8" s="194"/>
      <c r="E8" s="195"/>
      <c r="F8" s="194"/>
      <c r="G8" s="194"/>
      <c r="H8" s="194"/>
      <c r="I8" s="224" t="s">
        <v>246</v>
      </c>
      <c r="J8" s="224" t="s">
        <v>294</v>
      </c>
      <c r="K8" s="194"/>
      <c r="L8" s="195"/>
      <c r="M8" s="193"/>
      <c r="N8" s="140"/>
      <c r="O8" s="141"/>
      <c r="P8" s="198"/>
      <c r="Q8" s="140"/>
      <c r="R8" s="141"/>
      <c r="S8" s="142"/>
      <c r="T8" s="199">
        <v>4</v>
      </c>
      <c r="U8" s="200"/>
      <c r="V8" s="17"/>
      <c r="W8" s="17" t="str">
        <f t="shared" si="0"/>
        <v/>
      </c>
      <c r="X8" s="201"/>
      <c r="Y8" s="201"/>
      <c r="Z8" s="10" t="str">
        <f t="shared" si="2"/>
        <v/>
      </c>
      <c r="AA8" s="201"/>
      <c r="AB8" s="201"/>
      <c r="AC8" s="201"/>
      <c r="AD8" s="201"/>
      <c r="AE8" s="88" t="str">
        <f t="shared" ref="AE8:AE10" si="6">IFERROR(IF(AND(W7="Probabilidad",W8="Probabilidad"),(AE7-(+AE7*Z8)),IF(W8="Probabilidad",(AE6-(+AE6*Z8)),IF(W8="Impacto",AE7,""))),"")</f>
        <v/>
      </c>
      <c r="AF8" s="14" t="str">
        <f t="shared" si="3"/>
        <v/>
      </c>
      <c r="AG8" s="10" t="str">
        <f>IFERROR(IF(AND(W7="Impacto",W8="Impacto"),(AG7-(+AG7*Z8)),IF(AND(W7="Probabilidad",W8="Impacto"),(AG6-(+AG6*Z8)),IF(W8="Probabilidad",AG7,""))),"")</f>
        <v/>
      </c>
      <c r="AH8" s="14" t="str">
        <f t="shared" si="4"/>
        <v/>
      </c>
      <c r="AI8" s="11" t="str">
        <f t="shared" si="5"/>
        <v/>
      </c>
      <c r="AJ8" s="204"/>
      <c r="AK8" s="15"/>
      <c r="AL8" s="15"/>
      <c r="AM8" s="12"/>
      <c r="AN8" s="12"/>
      <c r="AO8" s="15"/>
      <c r="AP8" s="15"/>
      <c r="AQ8" s="12"/>
      <c r="AR8" s="12"/>
      <c r="AS8" s="15"/>
      <c r="AT8" s="15"/>
      <c r="AU8" s="12"/>
      <c r="AV8" s="12"/>
      <c r="AW8" s="15"/>
      <c r="AX8" s="15"/>
      <c r="AY8" s="12"/>
      <c r="AZ8" s="12"/>
      <c r="BA8" s="224"/>
      <c r="BB8" s="199"/>
      <c r="BC8" s="225"/>
      <c r="BD8" s="12"/>
      <c r="BE8" s="15"/>
      <c r="BF8" s="12"/>
      <c r="BG8" s="15"/>
      <c r="BH8" s="12"/>
      <c r="BI8" s="15"/>
      <c r="BJ8" s="12"/>
      <c r="BK8" s="15"/>
      <c r="BL8" s="16"/>
      <c r="BM8" s="12"/>
      <c r="BN8" s="224"/>
      <c r="BO8" s="15"/>
      <c r="BP8" s="15"/>
      <c r="BQ8" s="12"/>
      <c r="BR8" s="15"/>
      <c r="BS8" s="15"/>
      <c r="BT8" s="12"/>
      <c r="BU8" s="15"/>
      <c r="BV8" s="16"/>
      <c r="BW8" s="15"/>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row>
    <row r="9" spans="1:101" ht="15.75" customHeight="1" x14ac:dyDescent="0.25">
      <c r="A9" s="193"/>
      <c r="B9" s="194"/>
      <c r="C9" s="194"/>
      <c r="D9" s="194"/>
      <c r="E9" s="195"/>
      <c r="F9" s="194"/>
      <c r="G9" s="194"/>
      <c r="H9" s="194"/>
      <c r="I9" s="224" t="s">
        <v>266</v>
      </c>
      <c r="J9" s="224" t="s">
        <v>295</v>
      </c>
      <c r="K9" s="194"/>
      <c r="L9" s="195"/>
      <c r="M9" s="193"/>
      <c r="N9" s="140"/>
      <c r="O9" s="141"/>
      <c r="P9" s="198"/>
      <c r="Q9" s="140"/>
      <c r="R9" s="141"/>
      <c r="S9" s="142"/>
      <c r="T9" s="199">
        <v>5</v>
      </c>
      <c r="U9" s="200"/>
      <c r="V9" s="17"/>
      <c r="W9" s="17" t="str">
        <f t="shared" si="0"/>
        <v/>
      </c>
      <c r="X9" s="201"/>
      <c r="Y9" s="201"/>
      <c r="Z9" s="10" t="str">
        <f t="shared" si="2"/>
        <v/>
      </c>
      <c r="AA9" s="201"/>
      <c r="AB9" s="201"/>
      <c r="AC9" s="201"/>
      <c r="AD9" s="201"/>
      <c r="AE9" s="88" t="str">
        <f t="shared" si="6"/>
        <v/>
      </c>
      <c r="AF9" s="14" t="str">
        <f t="shared" si="3"/>
        <v/>
      </c>
      <c r="AG9" s="10" t="str">
        <f>IFERROR(IF(AND(W8="Impacto",W9="Impacto"),(AG8-(+AG8*Z9)),IF(AND(W8="Probabilidad",W9="Impacto"),(AG7-(+AG7*Z9)),IF(W9="Probabilidad",AG8,""))),"")</f>
        <v/>
      </c>
      <c r="AH9" s="14" t="str">
        <f t="shared" si="4"/>
        <v/>
      </c>
      <c r="AI9" s="11" t="str">
        <f t="shared" si="5"/>
        <v/>
      </c>
      <c r="AJ9" s="204"/>
      <c r="AK9" s="15"/>
      <c r="AL9" s="15"/>
      <c r="AM9" s="12"/>
      <c r="AN9" s="12"/>
      <c r="AO9" s="15"/>
      <c r="AP9" s="15"/>
      <c r="AQ9" s="12"/>
      <c r="AR9" s="12"/>
      <c r="AS9" s="15"/>
      <c r="AT9" s="15"/>
      <c r="AU9" s="12"/>
      <c r="AV9" s="12"/>
      <c r="AW9" s="15"/>
      <c r="AX9" s="15"/>
      <c r="AY9" s="12"/>
      <c r="AZ9" s="12"/>
      <c r="BA9" s="224"/>
      <c r="BB9" s="199"/>
      <c r="BC9" s="225"/>
      <c r="BD9" s="12"/>
      <c r="BE9" s="15"/>
      <c r="BF9" s="12"/>
      <c r="BG9" s="15"/>
      <c r="BH9" s="12"/>
      <c r="BI9" s="15"/>
      <c r="BJ9" s="12"/>
      <c r="BK9" s="15"/>
      <c r="BL9" s="16"/>
      <c r="BM9" s="12"/>
      <c r="BN9" s="224"/>
      <c r="BO9" s="15"/>
      <c r="BP9" s="15"/>
      <c r="BQ9" s="12"/>
      <c r="BR9" s="15"/>
      <c r="BS9" s="15"/>
      <c r="BT9" s="12"/>
      <c r="BU9" s="15"/>
      <c r="BV9" s="16"/>
      <c r="BW9" s="15"/>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row>
    <row r="10" spans="1:101" ht="15.75" customHeight="1" x14ac:dyDescent="0.25">
      <c r="A10" s="193"/>
      <c r="B10" s="194"/>
      <c r="C10" s="194"/>
      <c r="D10" s="194"/>
      <c r="E10" s="195"/>
      <c r="F10" s="194"/>
      <c r="G10" s="194"/>
      <c r="H10" s="194"/>
      <c r="I10" s="224" t="s">
        <v>251</v>
      </c>
      <c r="J10" s="224"/>
      <c r="K10" s="194"/>
      <c r="L10" s="195"/>
      <c r="M10" s="193"/>
      <c r="N10" s="140"/>
      <c r="O10" s="141"/>
      <c r="P10" s="198"/>
      <c r="Q10" s="140"/>
      <c r="R10" s="141"/>
      <c r="S10" s="142"/>
      <c r="T10" s="199">
        <v>6</v>
      </c>
      <c r="U10" s="200"/>
      <c r="V10" s="17"/>
      <c r="W10" s="17" t="str">
        <f t="shared" si="0"/>
        <v/>
      </c>
      <c r="X10" s="201"/>
      <c r="Y10" s="201"/>
      <c r="Z10" s="10" t="str">
        <f t="shared" si="2"/>
        <v/>
      </c>
      <c r="AA10" s="201"/>
      <c r="AB10" s="201"/>
      <c r="AC10" s="201"/>
      <c r="AD10" s="201"/>
      <c r="AE10" s="88" t="str">
        <f t="shared" si="6"/>
        <v/>
      </c>
      <c r="AF10" s="14" t="str">
        <f t="shared" si="3"/>
        <v/>
      </c>
      <c r="AG10" s="10" t="str">
        <f>IFERROR(IF(AND(W9="Impacto",W10="Impacto"),(AG9-(+AG9*Z10)),IF(AND(W9="Probabilidad",W10="Impacto"),(AG8-(+AG8*Z10)),IF(W10="Probabilidad",AG9,""))),"")</f>
        <v/>
      </c>
      <c r="AH10" s="14" t="str">
        <f t="shared" si="4"/>
        <v/>
      </c>
      <c r="AI10" s="11" t="str">
        <f t="shared" si="5"/>
        <v/>
      </c>
      <c r="AJ10" s="207"/>
      <c r="AK10" s="15"/>
      <c r="AL10" s="15"/>
      <c r="AM10" s="12"/>
      <c r="AN10" s="12"/>
      <c r="AO10" s="15"/>
      <c r="AP10" s="15"/>
      <c r="AQ10" s="12"/>
      <c r="AR10" s="12"/>
      <c r="AS10" s="15"/>
      <c r="AT10" s="15"/>
      <c r="AU10" s="12"/>
      <c r="AV10" s="12"/>
      <c r="AW10" s="15"/>
      <c r="AX10" s="15"/>
      <c r="AY10" s="12"/>
      <c r="AZ10" s="12"/>
      <c r="BA10" s="224"/>
      <c r="BB10" s="199"/>
      <c r="BC10" s="225"/>
      <c r="BD10" s="12"/>
      <c r="BE10" s="15"/>
      <c r="BF10" s="12"/>
      <c r="BG10" s="15"/>
      <c r="BH10" s="12"/>
      <c r="BI10" s="15"/>
      <c r="BJ10" s="12"/>
      <c r="BK10" s="15"/>
      <c r="BL10" s="16"/>
      <c r="BM10" s="12"/>
      <c r="BN10" s="224"/>
      <c r="BO10" s="15"/>
      <c r="BP10" s="15"/>
      <c r="BQ10" s="12"/>
      <c r="BR10" s="15"/>
      <c r="BS10" s="15"/>
      <c r="BT10" s="12"/>
      <c r="BU10" s="15"/>
      <c r="BV10" s="16"/>
      <c r="BW10" s="15"/>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row>
    <row r="11" spans="1:101" ht="15.75" customHeight="1" x14ac:dyDescent="0.25">
      <c r="A11" s="193">
        <v>2</v>
      </c>
      <c r="B11" s="194"/>
      <c r="C11" s="194"/>
      <c r="D11" s="194"/>
      <c r="E11" s="195"/>
      <c r="F11" s="194"/>
      <c r="G11" s="194"/>
      <c r="H11" s="194"/>
      <c r="I11" s="224"/>
      <c r="J11" s="224"/>
      <c r="K11" s="194"/>
      <c r="L11" s="195"/>
      <c r="M11" s="193"/>
      <c r="N11" s="140" t="str">
        <f>IF(M11&lt;=0,"",IF(M11&lt;=2,"Muy Baja",IF(M11&lt;=24,"Baja",IF(M11&lt;=500,"Media",IF(M11&lt;=5000,"Alta","Muy Alta")))))</f>
        <v/>
      </c>
      <c r="O11" s="141" t="str">
        <f>IF(N11="","",IF(N11="Muy Baja",0.2,IF(N11="Baja",0.4,IF(N11="Media",0.6,IF(N11="Alta",0.8,IF(N11="Muy Alta",1,))))))</f>
        <v/>
      </c>
      <c r="P11" s="198"/>
      <c r="Q11" s="140" t="str">
        <f t="shared" ref="Q11" si="7">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
      </c>
      <c r="R11" s="141" t="str">
        <f>IF(Q11="","",IF(Q11="Leve",0.2,IF(Q11="Menor",0.4,IF(Q11="Moderado",0.6,IF(Q11="Mayor",0.8,IF(Q11="Catastrófico",1,))))))</f>
        <v/>
      </c>
      <c r="S11" s="142"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199">
        <v>1</v>
      </c>
      <c r="U11" s="200"/>
      <c r="V11" s="17"/>
      <c r="W11" s="17" t="str">
        <f t="shared" si="0"/>
        <v/>
      </c>
      <c r="X11" s="201"/>
      <c r="Y11" s="201"/>
      <c r="Z11" s="10" t="str">
        <f t="shared" si="2"/>
        <v/>
      </c>
      <c r="AA11" s="201"/>
      <c r="AB11" s="201"/>
      <c r="AC11" s="201"/>
      <c r="AD11" s="201"/>
      <c r="AE11" s="88" t="str">
        <f>IFERROR(IF(W11="Probabilidad",(O11-(+O11*Z11)),IF(W11="Impacto",O11,"")),"")</f>
        <v/>
      </c>
      <c r="AF11" s="14" t="str">
        <f>IFERROR(IF(AE11="","",IF(AE11&lt;=0.2,"Muy Baja",IF(AE11&lt;=0.4,"Baja",IF(AE11&lt;=0.6,"Media",IF(AE11&lt;=0.8,"Alta","Muy Alta"))))),"")</f>
        <v/>
      </c>
      <c r="AG11" s="10" t="str">
        <f>IFERROR(IF(W11="Impacto",(R11-(+R11*Z11)),IF(W11="Probabilidad",R11,"")),"")</f>
        <v/>
      </c>
      <c r="AH11" s="14" t="str">
        <f t="shared" si="4"/>
        <v/>
      </c>
      <c r="AI11" s="11" t="str">
        <f t="shared" si="5"/>
        <v/>
      </c>
      <c r="AJ11" s="202"/>
      <c r="AK11" s="15"/>
      <c r="AL11" s="15"/>
      <c r="AM11" s="12"/>
      <c r="AN11" s="12"/>
      <c r="AO11" s="15"/>
      <c r="AP11" s="15"/>
      <c r="AQ11" s="12"/>
      <c r="AR11" s="12"/>
      <c r="AS11" s="15"/>
      <c r="AT11" s="15"/>
      <c r="AU11" s="12"/>
      <c r="AV11" s="12"/>
      <c r="AW11" s="15"/>
      <c r="AX11" s="15"/>
      <c r="AY11" s="12"/>
      <c r="AZ11" s="12"/>
      <c r="BA11" s="224"/>
      <c r="BB11" s="199"/>
      <c r="BC11" s="225"/>
      <c r="BD11" s="12"/>
      <c r="BE11" s="15"/>
      <c r="BF11" s="12"/>
      <c r="BG11" s="15"/>
      <c r="BH11" s="12"/>
      <c r="BI11" s="15"/>
      <c r="BJ11" s="12"/>
      <c r="BK11" s="15"/>
      <c r="BL11" s="16"/>
      <c r="BM11" s="12"/>
      <c r="BN11" s="224"/>
      <c r="BO11" s="15"/>
      <c r="BP11" s="15"/>
      <c r="BQ11" s="12"/>
      <c r="BR11" s="15"/>
      <c r="BS11" s="15"/>
      <c r="BT11" s="12"/>
      <c r="BU11" s="15"/>
      <c r="BV11" s="16"/>
      <c r="BW11" s="15"/>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row>
    <row r="12" spans="1:101" ht="15.75" customHeight="1" x14ac:dyDescent="0.25">
      <c r="A12" s="193"/>
      <c r="B12" s="194"/>
      <c r="C12" s="194"/>
      <c r="D12" s="194"/>
      <c r="E12" s="195"/>
      <c r="F12" s="194"/>
      <c r="G12" s="194"/>
      <c r="H12" s="194"/>
      <c r="I12" s="224"/>
      <c r="J12" s="224"/>
      <c r="K12" s="194"/>
      <c r="L12" s="195"/>
      <c r="M12" s="193"/>
      <c r="N12" s="140"/>
      <c r="O12" s="141"/>
      <c r="P12" s="198"/>
      <c r="Q12" s="140"/>
      <c r="R12" s="141"/>
      <c r="S12" s="142"/>
      <c r="T12" s="199">
        <v>2</v>
      </c>
      <c r="U12" s="200"/>
      <c r="V12" s="17"/>
      <c r="W12" s="17" t="str">
        <f t="shared" si="0"/>
        <v/>
      </c>
      <c r="X12" s="201"/>
      <c r="Y12" s="201"/>
      <c r="Z12" s="10" t="str">
        <f t="shared" si="2"/>
        <v/>
      </c>
      <c r="AA12" s="201"/>
      <c r="AB12" s="201"/>
      <c r="AC12" s="201"/>
      <c r="AD12" s="201"/>
      <c r="AE12" s="88" t="str">
        <f>IFERROR(IF(AND(W11="Probabilidad",W12="Probabilidad"),(AE11-(+AE11*Z12)),IF(W12="Probabilidad",(AE11-(+AE11*Z12)),IF(W12="Impacto",AE11,""))),"")</f>
        <v/>
      </c>
      <c r="AF12" s="14" t="str">
        <f t="shared" si="3"/>
        <v/>
      </c>
      <c r="AG12" s="10" t="str">
        <f>IFERROR(IF(AND(W11="Impacto",W12="Impacto"),(AG11-(+AG11*Z12)),IF(AND(W11="Probabilidad",W12="Impacto"),(AG11-(+AG11*Z12)),IF(W12="Probabilidad",AG11,""))),"")</f>
        <v/>
      </c>
      <c r="AH12" s="14" t="str">
        <f t="shared" si="4"/>
        <v/>
      </c>
      <c r="AI12" s="11" t="str">
        <f t="shared" si="5"/>
        <v/>
      </c>
      <c r="AJ12" s="204"/>
      <c r="AK12" s="15"/>
      <c r="AL12" s="15"/>
      <c r="AM12" s="12"/>
      <c r="AN12" s="12"/>
      <c r="AO12" s="15"/>
      <c r="AP12" s="15"/>
      <c r="AQ12" s="12"/>
      <c r="AR12" s="12"/>
      <c r="AS12" s="15"/>
      <c r="AT12" s="15"/>
      <c r="AU12" s="12"/>
      <c r="AV12" s="12"/>
      <c r="AW12" s="15"/>
      <c r="AX12" s="15"/>
      <c r="AY12" s="12"/>
      <c r="AZ12" s="12"/>
      <c r="BA12" s="224"/>
      <c r="BB12" s="199"/>
      <c r="BC12" s="225"/>
      <c r="BD12" s="12"/>
      <c r="BE12" s="15"/>
      <c r="BF12" s="12"/>
      <c r="BG12" s="15"/>
      <c r="BH12" s="12"/>
      <c r="BI12" s="15"/>
      <c r="BJ12" s="12"/>
      <c r="BK12" s="15"/>
      <c r="BL12" s="16"/>
      <c r="BM12" s="12"/>
      <c r="BN12" s="224"/>
      <c r="BO12" s="15"/>
      <c r="BP12" s="15"/>
      <c r="BQ12" s="12"/>
      <c r="BR12" s="15"/>
      <c r="BS12" s="15"/>
      <c r="BT12" s="12"/>
      <c r="BU12" s="15"/>
      <c r="BV12" s="16"/>
      <c r="BW12" s="15"/>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row>
    <row r="13" spans="1:101" ht="15.75" customHeight="1" x14ac:dyDescent="0.25">
      <c r="A13" s="193"/>
      <c r="B13" s="194"/>
      <c r="C13" s="194"/>
      <c r="D13" s="194"/>
      <c r="E13" s="195"/>
      <c r="F13" s="194"/>
      <c r="G13" s="194"/>
      <c r="H13" s="194"/>
      <c r="I13" s="224"/>
      <c r="J13" s="224"/>
      <c r="K13" s="194"/>
      <c r="L13" s="195"/>
      <c r="M13" s="193"/>
      <c r="N13" s="140"/>
      <c r="O13" s="141"/>
      <c r="P13" s="198"/>
      <c r="Q13" s="140"/>
      <c r="R13" s="141"/>
      <c r="S13" s="142"/>
      <c r="T13" s="199">
        <v>3</v>
      </c>
      <c r="U13" s="228"/>
      <c r="V13" s="17"/>
      <c r="W13" s="17" t="str">
        <f t="shared" si="0"/>
        <v/>
      </c>
      <c r="X13" s="201"/>
      <c r="Y13" s="201"/>
      <c r="Z13" s="10" t="str">
        <f t="shared" si="2"/>
        <v/>
      </c>
      <c r="AA13" s="201"/>
      <c r="AB13" s="201"/>
      <c r="AC13" s="201"/>
      <c r="AD13" s="201"/>
      <c r="AE13" s="88" t="str">
        <f>IFERROR(IF(AND(W12="Probabilidad",W13="Probabilidad"),(AE12-(+AE12*Z13)),IF(W13="Probabilidad",(AE11-(+AE11*Z13)),IF(W13="Impacto",AE12,""))),"")</f>
        <v/>
      </c>
      <c r="AF13" s="14" t="str">
        <f t="shared" si="3"/>
        <v/>
      </c>
      <c r="AG13" s="10" t="str">
        <f>IFERROR(IF(AND(W12="Impacto",W13="Impacto"),(AG12-(+AG12*Z13)),IF(AND(W12="Probabilidad",W13="Impacto"),(AG11-(+AG11*Z13)),IF(W13="Probabilidad",AG12,""))),"")</f>
        <v/>
      </c>
      <c r="AH13" s="14" t="str">
        <f t="shared" si="4"/>
        <v/>
      </c>
      <c r="AI13" s="11" t="str">
        <f t="shared" si="5"/>
        <v/>
      </c>
      <c r="AJ13" s="204"/>
      <c r="AK13" s="15"/>
      <c r="AL13" s="15"/>
      <c r="AM13" s="12"/>
      <c r="AN13" s="12"/>
      <c r="AO13" s="15"/>
      <c r="AP13" s="15"/>
      <c r="AQ13" s="12"/>
      <c r="AR13" s="12"/>
      <c r="AS13" s="15"/>
      <c r="AT13" s="15"/>
      <c r="AU13" s="12"/>
      <c r="AV13" s="12"/>
      <c r="AW13" s="15"/>
      <c r="AX13" s="15"/>
      <c r="AY13" s="12"/>
      <c r="AZ13" s="12"/>
      <c r="BA13" s="224"/>
      <c r="BB13" s="199"/>
      <c r="BC13" s="225"/>
      <c r="BD13" s="12"/>
      <c r="BE13" s="15"/>
      <c r="BF13" s="12"/>
      <c r="BG13" s="15"/>
      <c r="BH13" s="12"/>
      <c r="BI13" s="15"/>
      <c r="BJ13" s="12"/>
      <c r="BK13" s="15"/>
      <c r="BL13" s="16"/>
      <c r="BM13" s="12"/>
      <c r="BN13" s="224"/>
      <c r="BO13" s="15"/>
      <c r="BP13" s="15"/>
      <c r="BQ13" s="12"/>
      <c r="BR13" s="15"/>
      <c r="BS13" s="15"/>
      <c r="BT13" s="12"/>
      <c r="BU13" s="15"/>
      <c r="BV13" s="16"/>
      <c r="BW13" s="15"/>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row>
    <row r="14" spans="1:101" ht="15.75" customHeight="1" x14ac:dyDescent="0.25">
      <c r="A14" s="193"/>
      <c r="B14" s="194"/>
      <c r="C14" s="194"/>
      <c r="D14" s="194"/>
      <c r="E14" s="195"/>
      <c r="F14" s="194"/>
      <c r="G14" s="194"/>
      <c r="H14" s="194"/>
      <c r="I14" s="224"/>
      <c r="J14" s="224"/>
      <c r="K14" s="194"/>
      <c r="L14" s="195"/>
      <c r="M14" s="193"/>
      <c r="N14" s="140"/>
      <c r="O14" s="141"/>
      <c r="P14" s="198"/>
      <c r="Q14" s="140"/>
      <c r="R14" s="141"/>
      <c r="S14" s="142"/>
      <c r="T14" s="199">
        <v>4</v>
      </c>
      <c r="U14" s="200"/>
      <c r="V14" s="17"/>
      <c r="W14" s="17" t="str">
        <f t="shared" si="0"/>
        <v/>
      </c>
      <c r="X14" s="201"/>
      <c r="Y14" s="201"/>
      <c r="Z14" s="10" t="str">
        <f t="shared" si="2"/>
        <v/>
      </c>
      <c r="AA14" s="201"/>
      <c r="AB14" s="201"/>
      <c r="AC14" s="201"/>
      <c r="AD14" s="201"/>
      <c r="AE14" s="88" t="str">
        <f t="shared" ref="AE14:AE16" si="8">IFERROR(IF(AND(W13="Probabilidad",W14="Probabilidad"),(AE13-(+AE13*Z14)),IF(W14="Probabilidad",(AE12-(+AE12*Z14)),IF(W14="Impacto",AE13,""))),"")</f>
        <v/>
      </c>
      <c r="AF14" s="14" t="str">
        <f t="shared" si="3"/>
        <v/>
      </c>
      <c r="AG14" s="10" t="str">
        <f>IFERROR(IF(AND(W13="Impacto",W14="Impacto"),(AG13-(+AG13*Z14)),IF(AND(W13="Probabilidad",W14="Impacto"),(AG12-(+AG12*Z14)),IF(W14="Probabilidad",AG13,""))),"")</f>
        <v/>
      </c>
      <c r="AH14" s="14" t="str">
        <f t="shared" si="4"/>
        <v/>
      </c>
      <c r="AI14" s="11" t="str">
        <f t="shared" si="5"/>
        <v/>
      </c>
      <c r="AJ14" s="204"/>
      <c r="AK14" s="15"/>
      <c r="AL14" s="15"/>
      <c r="AM14" s="12"/>
      <c r="AN14" s="12"/>
      <c r="AO14" s="15"/>
      <c r="AP14" s="15"/>
      <c r="AQ14" s="12"/>
      <c r="AR14" s="12"/>
      <c r="AS14" s="15"/>
      <c r="AT14" s="15"/>
      <c r="AU14" s="12"/>
      <c r="AV14" s="12"/>
      <c r="AW14" s="15"/>
      <c r="AX14" s="15"/>
      <c r="AY14" s="12"/>
      <c r="AZ14" s="12"/>
      <c r="BA14" s="224"/>
      <c r="BB14" s="199"/>
      <c r="BC14" s="225"/>
      <c r="BD14" s="12"/>
      <c r="BE14" s="15"/>
      <c r="BF14" s="12"/>
      <c r="BG14" s="15"/>
      <c r="BH14" s="12"/>
      <c r="BI14" s="15"/>
      <c r="BJ14" s="12"/>
      <c r="BK14" s="15"/>
      <c r="BL14" s="16"/>
      <c r="BM14" s="12"/>
      <c r="BN14" s="224"/>
      <c r="BO14" s="15"/>
      <c r="BP14" s="15"/>
      <c r="BQ14" s="12"/>
      <c r="BR14" s="15"/>
      <c r="BS14" s="15"/>
      <c r="BT14" s="12"/>
      <c r="BU14" s="15"/>
      <c r="BV14" s="16"/>
      <c r="BW14" s="15"/>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row>
    <row r="15" spans="1:101" ht="15.75" customHeight="1" x14ac:dyDescent="0.25">
      <c r="A15" s="193"/>
      <c r="B15" s="194"/>
      <c r="C15" s="194"/>
      <c r="D15" s="194"/>
      <c r="E15" s="195"/>
      <c r="F15" s="194"/>
      <c r="G15" s="194"/>
      <c r="H15" s="194"/>
      <c r="I15" s="224"/>
      <c r="J15" s="224"/>
      <c r="K15" s="194"/>
      <c r="L15" s="195"/>
      <c r="M15" s="193"/>
      <c r="N15" s="140"/>
      <c r="O15" s="141"/>
      <c r="P15" s="198"/>
      <c r="Q15" s="140"/>
      <c r="R15" s="141"/>
      <c r="S15" s="142"/>
      <c r="T15" s="199">
        <v>5</v>
      </c>
      <c r="U15" s="200"/>
      <c r="V15" s="17"/>
      <c r="W15" s="17" t="str">
        <f t="shared" si="0"/>
        <v/>
      </c>
      <c r="X15" s="201"/>
      <c r="Y15" s="201"/>
      <c r="Z15" s="10" t="str">
        <f t="shared" si="2"/>
        <v/>
      </c>
      <c r="AA15" s="201"/>
      <c r="AB15" s="201"/>
      <c r="AC15" s="201"/>
      <c r="AD15" s="201"/>
      <c r="AE15" s="88" t="str">
        <f t="shared" si="8"/>
        <v/>
      </c>
      <c r="AF15" s="14" t="str">
        <f t="shared" si="3"/>
        <v/>
      </c>
      <c r="AG15" s="10" t="str">
        <f>IFERROR(IF(AND(W14="Impacto",W15="Impacto"),(AG14-(+AG14*Z15)),IF(AND(W14="Probabilidad",W15="Impacto"),(AG13-(+AG13*Z15)),IF(W15="Probabilidad",AG14,""))),"")</f>
        <v/>
      </c>
      <c r="AH15" s="14" t="str">
        <f t="shared" si="4"/>
        <v/>
      </c>
      <c r="AI15" s="11" t="str">
        <f t="shared" si="5"/>
        <v/>
      </c>
      <c r="AJ15" s="204"/>
      <c r="AK15" s="15"/>
      <c r="AL15" s="15"/>
      <c r="AM15" s="12"/>
      <c r="AN15" s="12"/>
      <c r="AO15" s="15"/>
      <c r="AP15" s="15"/>
      <c r="AQ15" s="12"/>
      <c r="AR15" s="12"/>
      <c r="AS15" s="15"/>
      <c r="AT15" s="15"/>
      <c r="AU15" s="12"/>
      <c r="AV15" s="12"/>
      <c r="AW15" s="15"/>
      <c r="AX15" s="15"/>
      <c r="AY15" s="12"/>
      <c r="AZ15" s="12"/>
      <c r="BA15" s="224"/>
      <c r="BB15" s="199"/>
      <c r="BC15" s="225"/>
      <c r="BD15" s="12"/>
      <c r="BE15" s="15"/>
      <c r="BF15" s="12"/>
      <c r="BG15" s="15"/>
      <c r="BH15" s="12"/>
      <c r="BI15" s="15"/>
      <c r="BJ15" s="12"/>
      <c r="BK15" s="15"/>
      <c r="BL15" s="16"/>
      <c r="BM15" s="12"/>
      <c r="BN15" s="224"/>
      <c r="BO15" s="15"/>
      <c r="BP15" s="15"/>
      <c r="BQ15" s="12"/>
      <c r="BR15" s="15"/>
      <c r="BS15" s="15"/>
      <c r="BT15" s="12"/>
      <c r="BU15" s="15"/>
      <c r="BV15" s="16"/>
      <c r="BW15" s="15"/>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row>
    <row r="16" spans="1:101" ht="15.75" customHeight="1" x14ac:dyDescent="0.25">
      <c r="A16" s="193"/>
      <c r="B16" s="194"/>
      <c r="C16" s="194"/>
      <c r="D16" s="194"/>
      <c r="E16" s="195"/>
      <c r="F16" s="194"/>
      <c r="G16" s="194"/>
      <c r="H16" s="194"/>
      <c r="I16" s="224"/>
      <c r="J16" s="224"/>
      <c r="K16" s="194"/>
      <c r="L16" s="195"/>
      <c r="M16" s="193"/>
      <c r="N16" s="140"/>
      <c r="O16" s="141"/>
      <c r="P16" s="198"/>
      <c r="Q16" s="140"/>
      <c r="R16" s="141"/>
      <c r="S16" s="142"/>
      <c r="T16" s="199">
        <v>6</v>
      </c>
      <c r="U16" s="200"/>
      <c r="V16" s="17"/>
      <c r="W16" s="17" t="str">
        <f t="shared" si="0"/>
        <v/>
      </c>
      <c r="X16" s="201"/>
      <c r="Y16" s="201"/>
      <c r="Z16" s="10" t="str">
        <f t="shared" si="2"/>
        <v/>
      </c>
      <c r="AA16" s="201"/>
      <c r="AB16" s="201"/>
      <c r="AC16" s="201"/>
      <c r="AD16" s="201"/>
      <c r="AE16" s="88" t="str">
        <f t="shared" si="8"/>
        <v/>
      </c>
      <c r="AF16" s="14" t="str">
        <f t="shared" si="3"/>
        <v/>
      </c>
      <c r="AG16" s="10" t="str">
        <f>IFERROR(IF(AND(W15="Impacto",W16="Impacto"),(AG15-(+AG15*Z16)),IF(AND(W15="Probabilidad",W16="Impacto"),(AG14-(+AG14*Z16)),IF(W16="Probabilidad",AG15,""))),"")</f>
        <v/>
      </c>
      <c r="AH16" s="14" t="str">
        <f t="shared" si="4"/>
        <v/>
      </c>
      <c r="AI16" s="11" t="str">
        <f t="shared" si="5"/>
        <v/>
      </c>
      <c r="AJ16" s="207"/>
      <c r="AK16" s="15"/>
      <c r="AL16" s="15"/>
      <c r="AM16" s="12"/>
      <c r="AN16" s="12"/>
      <c r="AO16" s="15"/>
      <c r="AP16" s="15"/>
      <c r="AQ16" s="12"/>
      <c r="AR16" s="12"/>
      <c r="AS16" s="15"/>
      <c r="AT16" s="15"/>
      <c r="AU16" s="12"/>
      <c r="AV16" s="12"/>
      <c r="AW16" s="15"/>
      <c r="AX16" s="15"/>
      <c r="AY16" s="12"/>
      <c r="AZ16" s="12"/>
      <c r="BA16" s="224"/>
      <c r="BB16" s="199"/>
      <c r="BC16" s="225"/>
      <c r="BD16" s="12"/>
      <c r="BE16" s="15"/>
      <c r="BF16" s="12"/>
      <c r="BG16" s="15"/>
      <c r="BH16" s="12"/>
      <c r="BI16" s="15"/>
      <c r="BJ16" s="12"/>
      <c r="BK16" s="15"/>
      <c r="BL16" s="16"/>
      <c r="BM16" s="12"/>
      <c r="BN16" s="224"/>
      <c r="BO16" s="15"/>
      <c r="BP16" s="15"/>
      <c r="BQ16" s="12"/>
      <c r="BR16" s="15"/>
      <c r="BS16" s="15"/>
      <c r="BT16" s="12"/>
      <c r="BU16" s="15"/>
      <c r="BV16" s="16"/>
      <c r="BW16" s="15"/>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row>
    <row r="17" spans="1:101" ht="15.75" customHeight="1" x14ac:dyDescent="0.25">
      <c r="A17" s="193">
        <v>3</v>
      </c>
      <c r="B17" s="194"/>
      <c r="C17" s="194"/>
      <c r="D17" s="194"/>
      <c r="E17" s="195"/>
      <c r="F17" s="194"/>
      <c r="G17" s="194"/>
      <c r="H17" s="194"/>
      <c r="I17" s="224"/>
      <c r="J17" s="224"/>
      <c r="K17" s="194"/>
      <c r="L17" s="195"/>
      <c r="M17" s="193"/>
      <c r="N17" s="140" t="str">
        <f>IF(M17&lt;=0,"",IF(M17&lt;=2,"Muy Baja",IF(M17&lt;=24,"Baja",IF(M17&lt;=500,"Media",IF(M17&lt;=5000,"Alta","Muy Alta")))))</f>
        <v/>
      </c>
      <c r="O17" s="141" t="str">
        <f>IF(N17="","",IF(N17="Muy Baja",0.2,IF(N17="Baja",0.4,IF(N17="Media",0.6,IF(N17="Alta",0.8,IF(N17="Muy Alta",1,))))))</f>
        <v/>
      </c>
      <c r="P17" s="198"/>
      <c r="Q17" s="140" t="str">
        <f t="shared" ref="Q17" si="9">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
      </c>
      <c r="R17" s="141" t="str">
        <f>IF(Q17="","",IF(Q17="Leve",0.2,IF(Q17="Menor",0.4,IF(Q17="Moderado",0.6,IF(Q17="Mayor",0.8,IF(Q17="Catastrófico",1,))))))</f>
        <v/>
      </c>
      <c r="S17" s="142"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
      </c>
      <c r="T17" s="199">
        <v>1</v>
      </c>
      <c r="U17" s="200"/>
      <c r="V17" s="17"/>
      <c r="W17" s="17" t="str">
        <f t="shared" si="0"/>
        <v/>
      </c>
      <c r="X17" s="201"/>
      <c r="Y17" s="201"/>
      <c r="Z17" s="10" t="str">
        <f t="shared" si="2"/>
        <v/>
      </c>
      <c r="AA17" s="201"/>
      <c r="AB17" s="201"/>
      <c r="AC17" s="201"/>
      <c r="AD17" s="201"/>
      <c r="AE17" s="88" t="str">
        <f>IFERROR(IF(W17="Probabilidad",(O17-(+O17*Z17)),IF(W17="Impacto",O17,"")),"")</f>
        <v/>
      </c>
      <c r="AF17" s="14" t="str">
        <f>IFERROR(IF(AE17="","",IF(AE17&lt;=0.2,"Muy Baja",IF(AE17&lt;=0.4,"Baja",IF(AE17&lt;=0.6,"Media",IF(AE17&lt;=0.8,"Alta","Muy Alta"))))),"")</f>
        <v/>
      </c>
      <c r="AG17" s="10" t="str">
        <f>IFERROR(IF(W17="Impacto",(R17-(+R17*Z17)),IF(W17="Probabilidad",R17,"")),"")</f>
        <v/>
      </c>
      <c r="AH17" s="14" t="str">
        <f t="shared" si="4"/>
        <v/>
      </c>
      <c r="AI17" s="11" t="str">
        <f t="shared" si="5"/>
        <v/>
      </c>
      <c r="AJ17" s="202"/>
      <c r="AK17" s="15"/>
      <c r="AL17" s="15"/>
      <c r="AM17" s="12"/>
      <c r="AN17" s="12"/>
      <c r="AO17" s="15"/>
      <c r="AP17" s="15"/>
      <c r="AQ17" s="12"/>
      <c r="AR17" s="12"/>
      <c r="AS17" s="15"/>
      <c r="AT17" s="15"/>
      <c r="AU17" s="12"/>
      <c r="AV17" s="12"/>
      <c r="AW17" s="15"/>
      <c r="AX17" s="15"/>
      <c r="AY17" s="12"/>
      <c r="AZ17" s="12"/>
      <c r="BA17" s="224"/>
      <c r="BB17" s="199"/>
      <c r="BC17" s="225"/>
      <c r="BD17" s="12"/>
      <c r="BE17" s="15"/>
      <c r="BF17" s="12"/>
      <c r="BG17" s="15"/>
      <c r="BH17" s="12"/>
      <c r="BI17" s="15"/>
      <c r="BJ17" s="12"/>
      <c r="BK17" s="15"/>
      <c r="BL17" s="16"/>
      <c r="BM17" s="12"/>
      <c r="BN17" s="224"/>
      <c r="BO17" s="15"/>
      <c r="BP17" s="15"/>
      <c r="BQ17" s="12"/>
      <c r="BR17" s="15"/>
      <c r="BS17" s="15"/>
      <c r="BT17" s="12"/>
      <c r="BU17" s="15"/>
      <c r="BV17" s="16"/>
      <c r="BW17" s="15"/>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row>
    <row r="18" spans="1:101" ht="15.75" customHeight="1" x14ac:dyDescent="0.25">
      <c r="A18" s="193"/>
      <c r="B18" s="194"/>
      <c r="C18" s="194"/>
      <c r="D18" s="194"/>
      <c r="E18" s="195"/>
      <c r="F18" s="194"/>
      <c r="G18" s="194"/>
      <c r="H18" s="194"/>
      <c r="I18" s="224"/>
      <c r="J18" s="224"/>
      <c r="K18" s="194"/>
      <c r="L18" s="195"/>
      <c r="M18" s="193"/>
      <c r="N18" s="140"/>
      <c r="O18" s="141"/>
      <c r="P18" s="198"/>
      <c r="Q18" s="140"/>
      <c r="R18" s="141"/>
      <c r="S18" s="142"/>
      <c r="T18" s="199">
        <v>2</v>
      </c>
      <c r="U18" s="200"/>
      <c r="V18" s="17"/>
      <c r="W18" s="17" t="str">
        <f t="shared" si="0"/>
        <v/>
      </c>
      <c r="X18" s="201"/>
      <c r="Y18" s="201"/>
      <c r="Z18" s="10" t="str">
        <f t="shared" si="2"/>
        <v/>
      </c>
      <c r="AA18" s="201"/>
      <c r="AB18" s="201"/>
      <c r="AC18" s="201"/>
      <c r="AD18" s="201"/>
      <c r="AE18" s="88" t="str">
        <f>IFERROR(IF(AND(W17="Probabilidad",W18="Probabilidad"),(AE17-(+AE17*Z18)),IF(W18="Probabilidad",(AE17-(+AE17*Z18)),IF(W18="Impacto",AE17,""))),"")</f>
        <v/>
      </c>
      <c r="AF18" s="14" t="str">
        <f t="shared" si="3"/>
        <v/>
      </c>
      <c r="AG18" s="10" t="str">
        <f>IFERROR(IF(AND(W17="Impacto",W18="Impacto"),(AG17-(+AG17*Z18)),IF(AND(W17="Probabilidad",W18="Impacto"),(AG17-(+AG17*Z18)),IF(W18="Probabilidad",AG17,""))),"")</f>
        <v/>
      </c>
      <c r="AH18" s="14" t="str">
        <f t="shared" si="4"/>
        <v/>
      </c>
      <c r="AI18" s="11" t="str">
        <f t="shared" si="5"/>
        <v/>
      </c>
      <c r="AJ18" s="204"/>
      <c r="AK18" s="15"/>
      <c r="AL18" s="15"/>
      <c r="AM18" s="12"/>
      <c r="AN18" s="12"/>
      <c r="AO18" s="15"/>
      <c r="AP18" s="15"/>
      <c r="AQ18" s="12"/>
      <c r="AR18" s="12"/>
      <c r="AS18" s="15"/>
      <c r="AT18" s="15"/>
      <c r="AU18" s="12"/>
      <c r="AV18" s="12"/>
      <c r="AW18" s="15"/>
      <c r="AX18" s="15"/>
      <c r="AY18" s="12"/>
      <c r="AZ18" s="12"/>
      <c r="BA18" s="224"/>
      <c r="BB18" s="199"/>
      <c r="BC18" s="225"/>
      <c r="BD18" s="12"/>
      <c r="BE18" s="15"/>
      <c r="BF18" s="12"/>
      <c r="BG18" s="15"/>
      <c r="BH18" s="12"/>
      <c r="BI18" s="15"/>
      <c r="BJ18" s="12"/>
      <c r="BK18" s="15"/>
      <c r="BL18" s="16"/>
      <c r="BM18" s="12"/>
      <c r="BN18" s="224"/>
      <c r="BO18" s="15"/>
      <c r="BP18" s="15"/>
      <c r="BQ18" s="12"/>
      <c r="BR18" s="15"/>
      <c r="BS18" s="15"/>
      <c r="BT18" s="12"/>
      <c r="BU18" s="15"/>
      <c r="BV18" s="16"/>
      <c r="BW18" s="15"/>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row>
    <row r="19" spans="1:101" ht="15.75" customHeight="1" x14ac:dyDescent="0.25">
      <c r="A19" s="193"/>
      <c r="B19" s="194"/>
      <c r="C19" s="194"/>
      <c r="D19" s="194"/>
      <c r="E19" s="195"/>
      <c r="F19" s="194"/>
      <c r="G19" s="194"/>
      <c r="H19" s="194"/>
      <c r="I19" s="224"/>
      <c r="J19" s="224"/>
      <c r="K19" s="194"/>
      <c r="L19" s="195"/>
      <c r="M19" s="193"/>
      <c r="N19" s="140"/>
      <c r="O19" s="141"/>
      <c r="P19" s="198"/>
      <c r="Q19" s="140"/>
      <c r="R19" s="141"/>
      <c r="S19" s="142"/>
      <c r="T19" s="199">
        <v>3</v>
      </c>
      <c r="U19" s="228"/>
      <c r="V19" s="17"/>
      <c r="W19" s="17" t="str">
        <f t="shared" si="0"/>
        <v/>
      </c>
      <c r="X19" s="201"/>
      <c r="Y19" s="201"/>
      <c r="Z19" s="10" t="str">
        <f t="shared" si="2"/>
        <v/>
      </c>
      <c r="AA19" s="201"/>
      <c r="AB19" s="201"/>
      <c r="AC19" s="201"/>
      <c r="AD19" s="201"/>
      <c r="AE19" s="88" t="str">
        <f>IFERROR(IF(AND(W18="Probabilidad",W19="Probabilidad"),(AE18-(+AE18*Z19)),IF(W19="Probabilidad",(AE17-(+AE17*Z19)),IF(W19="Impacto",AE18,""))),"")</f>
        <v/>
      </c>
      <c r="AF19" s="14" t="str">
        <f t="shared" si="3"/>
        <v/>
      </c>
      <c r="AG19" s="10" t="str">
        <f>IFERROR(IF(AND(W18="Impacto",W19="Impacto"),(AG18-(+AG18*Z19)),IF(AND(W18="Probabilidad",W19="Impacto"),(AG17-(+AG17*Z19)),IF(W19="Probabilidad",AG18,""))),"")</f>
        <v/>
      </c>
      <c r="AH19" s="14" t="str">
        <f t="shared" si="4"/>
        <v/>
      </c>
      <c r="AI19" s="11" t="str">
        <f t="shared" si="5"/>
        <v/>
      </c>
      <c r="AJ19" s="204"/>
      <c r="AK19" s="15"/>
      <c r="AL19" s="15"/>
      <c r="AM19" s="12"/>
      <c r="AN19" s="12"/>
      <c r="AO19" s="15"/>
      <c r="AP19" s="15"/>
      <c r="AQ19" s="12"/>
      <c r="AR19" s="12"/>
      <c r="AS19" s="15"/>
      <c r="AT19" s="15"/>
      <c r="AU19" s="12"/>
      <c r="AV19" s="12"/>
      <c r="AW19" s="15"/>
      <c r="AX19" s="15"/>
      <c r="AY19" s="12"/>
      <c r="AZ19" s="12"/>
      <c r="BA19" s="224"/>
      <c r="BB19" s="199"/>
      <c r="BC19" s="225"/>
      <c r="BD19" s="12"/>
      <c r="BE19" s="15"/>
      <c r="BF19" s="12"/>
      <c r="BG19" s="15"/>
      <c r="BH19" s="12"/>
      <c r="BI19" s="15"/>
      <c r="BJ19" s="12"/>
      <c r="BK19" s="15"/>
      <c r="BL19" s="16"/>
      <c r="BM19" s="12"/>
      <c r="BN19" s="224"/>
      <c r="BO19" s="15"/>
      <c r="BP19" s="15"/>
      <c r="BQ19" s="12"/>
      <c r="BR19" s="15"/>
      <c r="BS19" s="15"/>
      <c r="BT19" s="12"/>
      <c r="BU19" s="15"/>
      <c r="BV19" s="16"/>
      <c r="BW19" s="15"/>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row>
    <row r="20" spans="1:101" ht="15.75" customHeight="1" x14ac:dyDescent="0.25">
      <c r="A20" s="193"/>
      <c r="B20" s="194"/>
      <c r="C20" s="194"/>
      <c r="D20" s="194"/>
      <c r="E20" s="195"/>
      <c r="F20" s="194"/>
      <c r="G20" s="194"/>
      <c r="H20" s="194"/>
      <c r="I20" s="224"/>
      <c r="J20" s="224"/>
      <c r="K20" s="194"/>
      <c r="L20" s="195"/>
      <c r="M20" s="193"/>
      <c r="N20" s="140"/>
      <c r="O20" s="141"/>
      <c r="P20" s="198"/>
      <c r="Q20" s="140"/>
      <c r="R20" s="141"/>
      <c r="S20" s="142"/>
      <c r="T20" s="199">
        <v>4</v>
      </c>
      <c r="U20" s="200"/>
      <c r="V20" s="17"/>
      <c r="W20" s="17" t="str">
        <f t="shared" si="0"/>
        <v/>
      </c>
      <c r="X20" s="201"/>
      <c r="Y20" s="201"/>
      <c r="Z20" s="10" t="str">
        <f t="shared" si="2"/>
        <v/>
      </c>
      <c r="AA20" s="201"/>
      <c r="AB20" s="201"/>
      <c r="AC20" s="201"/>
      <c r="AD20" s="201"/>
      <c r="AE20" s="88" t="str">
        <f t="shared" ref="AE20:AE22" si="10">IFERROR(IF(AND(W19="Probabilidad",W20="Probabilidad"),(AE19-(+AE19*Z20)),IF(W20="Probabilidad",(AE18-(+AE18*Z20)),IF(W20="Impacto",AE19,""))),"")</f>
        <v/>
      </c>
      <c r="AF20" s="14" t="str">
        <f t="shared" si="3"/>
        <v/>
      </c>
      <c r="AG20" s="10" t="str">
        <f>IFERROR(IF(AND(W19="Impacto",W20="Impacto"),(AG19-(+AG19*Z20)),IF(AND(W19="Probabilidad",W20="Impacto"),(AG18-(+AG18*Z20)),IF(W20="Probabilidad",AG19,""))),"")</f>
        <v/>
      </c>
      <c r="AH20" s="14" t="str">
        <f t="shared" si="4"/>
        <v/>
      </c>
      <c r="AI20" s="11" t="str">
        <f t="shared" si="5"/>
        <v/>
      </c>
      <c r="AJ20" s="204"/>
      <c r="AK20" s="15"/>
      <c r="AL20" s="15"/>
      <c r="AM20" s="12"/>
      <c r="AN20" s="12"/>
      <c r="AO20" s="15"/>
      <c r="AP20" s="15"/>
      <c r="AQ20" s="12"/>
      <c r="AR20" s="12"/>
      <c r="AS20" s="15"/>
      <c r="AT20" s="15"/>
      <c r="AU20" s="12"/>
      <c r="AV20" s="12"/>
      <c r="AW20" s="15"/>
      <c r="AX20" s="15"/>
      <c r="AY20" s="12"/>
      <c r="AZ20" s="12"/>
      <c r="BA20" s="224"/>
      <c r="BB20" s="199"/>
      <c r="BC20" s="225"/>
      <c r="BD20" s="12"/>
      <c r="BE20" s="15"/>
      <c r="BF20" s="12"/>
      <c r="BG20" s="15"/>
      <c r="BH20" s="12"/>
      <c r="BI20" s="15"/>
      <c r="BJ20" s="12"/>
      <c r="BK20" s="15"/>
      <c r="BL20" s="16"/>
      <c r="BM20" s="12"/>
      <c r="BN20" s="224"/>
      <c r="BO20" s="15"/>
      <c r="BP20" s="15"/>
      <c r="BQ20" s="12"/>
      <c r="BR20" s="15"/>
      <c r="BS20" s="15"/>
      <c r="BT20" s="12"/>
      <c r="BU20" s="15"/>
      <c r="BV20" s="16"/>
      <c r="BW20" s="15"/>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row>
    <row r="21" spans="1:101" ht="15.75" customHeight="1" x14ac:dyDescent="0.25">
      <c r="A21" s="193"/>
      <c r="B21" s="194"/>
      <c r="C21" s="194"/>
      <c r="D21" s="194"/>
      <c r="E21" s="195"/>
      <c r="F21" s="194"/>
      <c r="G21" s="194"/>
      <c r="H21" s="194"/>
      <c r="I21" s="224"/>
      <c r="J21" s="224"/>
      <c r="K21" s="194"/>
      <c r="L21" s="195"/>
      <c r="M21" s="193"/>
      <c r="N21" s="140"/>
      <c r="O21" s="141"/>
      <c r="P21" s="198"/>
      <c r="Q21" s="140"/>
      <c r="R21" s="141"/>
      <c r="S21" s="142"/>
      <c r="T21" s="199">
        <v>5</v>
      </c>
      <c r="U21" s="200"/>
      <c r="V21" s="17"/>
      <c r="W21" s="17" t="str">
        <f t="shared" si="0"/>
        <v/>
      </c>
      <c r="X21" s="201"/>
      <c r="Y21" s="201"/>
      <c r="Z21" s="10" t="str">
        <f t="shared" si="2"/>
        <v/>
      </c>
      <c r="AA21" s="201"/>
      <c r="AB21" s="201"/>
      <c r="AC21" s="201"/>
      <c r="AD21" s="201"/>
      <c r="AE21" s="88" t="str">
        <f t="shared" si="10"/>
        <v/>
      </c>
      <c r="AF21" s="14" t="str">
        <f t="shared" si="3"/>
        <v/>
      </c>
      <c r="AG21" s="10" t="str">
        <f>IFERROR(IF(AND(W20="Impacto",W21="Impacto"),(AG20-(+AG20*Z21)),IF(AND(W20="Probabilidad",W21="Impacto"),(AG19-(+AG19*Z21)),IF(W21="Probabilidad",AG20,""))),"")</f>
        <v/>
      </c>
      <c r="AH21" s="14" t="str">
        <f t="shared" si="4"/>
        <v/>
      </c>
      <c r="AI21" s="11" t="str">
        <f t="shared" si="5"/>
        <v/>
      </c>
      <c r="AJ21" s="204"/>
      <c r="AK21" s="15"/>
      <c r="AL21" s="15"/>
      <c r="AM21" s="12"/>
      <c r="AN21" s="12"/>
      <c r="AO21" s="15"/>
      <c r="AP21" s="15"/>
      <c r="AQ21" s="12"/>
      <c r="AR21" s="12"/>
      <c r="AS21" s="15"/>
      <c r="AT21" s="15"/>
      <c r="AU21" s="12"/>
      <c r="AV21" s="12"/>
      <c r="AW21" s="15"/>
      <c r="AX21" s="15"/>
      <c r="AY21" s="12"/>
      <c r="AZ21" s="12"/>
      <c r="BA21" s="224"/>
      <c r="BB21" s="199"/>
      <c r="BC21" s="225"/>
      <c r="BD21" s="12"/>
      <c r="BE21" s="15"/>
      <c r="BF21" s="12"/>
      <c r="BG21" s="15"/>
      <c r="BH21" s="12"/>
      <c r="BI21" s="15"/>
      <c r="BJ21" s="12"/>
      <c r="BK21" s="15"/>
      <c r="BL21" s="16"/>
      <c r="BM21" s="12"/>
      <c r="BN21" s="224"/>
      <c r="BO21" s="15"/>
      <c r="BP21" s="15"/>
      <c r="BQ21" s="12"/>
      <c r="BR21" s="15"/>
      <c r="BS21" s="15"/>
      <c r="BT21" s="12"/>
      <c r="BU21" s="15"/>
      <c r="BV21" s="16"/>
      <c r="BW21" s="15"/>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row>
    <row r="22" spans="1:101" ht="15.75" customHeight="1" x14ac:dyDescent="0.25">
      <c r="A22" s="193"/>
      <c r="B22" s="194"/>
      <c r="C22" s="194"/>
      <c r="D22" s="194"/>
      <c r="E22" s="195"/>
      <c r="F22" s="194"/>
      <c r="G22" s="194"/>
      <c r="H22" s="194"/>
      <c r="I22" s="224"/>
      <c r="J22" s="224"/>
      <c r="K22" s="194"/>
      <c r="L22" s="195"/>
      <c r="M22" s="193"/>
      <c r="N22" s="140"/>
      <c r="O22" s="141"/>
      <c r="P22" s="198"/>
      <c r="Q22" s="140"/>
      <c r="R22" s="141"/>
      <c r="S22" s="142"/>
      <c r="T22" s="199">
        <v>6</v>
      </c>
      <c r="U22" s="200"/>
      <c r="V22" s="17"/>
      <c r="W22" s="17" t="str">
        <f t="shared" si="0"/>
        <v/>
      </c>
      <c r="X22" s="201"/>
      <c r="Y22" s="201"/>
      <c r="Z22" s="10" t="str">
        <f t="shared" si="2"/>
        <v/>
      </c>
      <c r="AA22" s="201"/>
      <c r="AB22" s="201"/>
      <c r="AC22" s="201"/>
      <c r="AD22" s="201"/>
      <c r="AE22" s="88" t="str">
        <f t="shared" si="10"/>
        <v/>
      </c>
      <c r="AF22" s="14" t="str">
        <f t="shared" si="3"/>
        <v/>
      </c>
      <c r="AG22" s="10" t="str">
        <f>IFERROR(IF(AND(W21="Impacto",W22="Impacto"),(AG21-(+AG21*Z22)),IF(AND(W21="Probabilidad",W22="Impacto"),(AG20-(+AG20*Z22)),IF(W22="Probabilidad",AG21,""))),"")</f>
        <v/>
      </c>
      <c r="AH22" s="14" t="str">
        <f t="shared" si="4"/>
        <v/>
      </c>
      <c r="AI22" s="11" t="str">
        <f t="shared" si="5"/>
        <v/>
      </c>
      <c r="AJ22" s="207"/>
      <c r="AK22" s="15"/>
      <c r="AL22" s="15"/>
      <c r="AM22" s="12"/>
      <c r="AN22" s="12"/>
      <c r="AO22" s="15"/>
      <c r="AP22" s="15"/>
      <c r="AQ22" s="12"/>
      <c r="AR22" s="12"/>
      <c r="AS22" s="15"/>
      <c r="AT22" s="15"/>
      <c r="AU22" s="12"/>
      <c r="AV22" s="12"/>
      <c r="AW22" s="15"/>
      <c r="AX22" s="15"/>
      <c r="AY22" s="12"/>
      <c r="AZ22" s="12"/>
      <c r="BA22" s="224"/>
      <c r="BB22" s="199"/>
      <c r="BC22" s="225"/>
      <c r="BD22" s="12"/>
      <c r="BE22" s="15"/>
      <c r="BF22" s="12"/>
      <c r="BG22" s="15"/>
      <c r="BH22" s="12"/>
      <c r="BI22" s="15"/>
      <c r="BJ22" s="12"/>
      <c r="BK22" s="15"/>
      <c r="BL22" s="16"/>
      <c r="BM22" s="12"/>
      <c r="BN22" s="224"/>
      <c r="BO22" s="15"/>
      <c r="BP22" s="15"/>
      <c r="BQ22" s="12"/>
      <c r="BR22" s="15"/>
      <c r="BS22" s="15"/>
      <c r="BT22" s="12"/>
      <c r="BU22" s="15"/>
      <c r="BV22" s="16"/>
      <c r="BW22" s="15"/>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row>
    <row r="23" spans="1:101" ht="15.75" customHeight="1" x14ac:dyDescent="0.25">
      <c r="A23" s="193">
        <v>4</v>
      </c>
      <c r="B23" s="194"/>
      <c r="C23" s="194"/>
      <c r="D23" s="194"/>
      <c r="E23" s="195"/>
      <c r="F23" s="194"/>
      <c r="G23" s="194"/>
      <c r="H23" s="194"/>
      <c r="I23" s="224"/>
      <c r="J23" s="224"/>
      <c r="K23" s="194"/>
      <c r="L23" s="195"/>
      <c r="M23" s="193"/>
      <c r="N23" s="140" t="str">
        <f>IF(M23&lt;=0,"",IF(M23&lt;=2,"Muy Baja",IF(M23&lt;=24,"Baja",IF(M23&lt;=500,"Media",IF(M23&lt;=5000,"Alta","Muy Alta")))))</f>
        <v/>
      </c>
      <c r="O23" s="141" t="str">
        <f>IF(N23="","",IF(N23="Muy Baja",0.2,IF(N23="Baja",0.4,IF(N23="Media",0.6,IF(N23="Alta",0.8,IF(N23="Muy Alta",1,))))))</f>
        <v/>
      </c>
      <c r="P23" s="198"/>
      <c r="Q23" s="140" t="str">
        <f t="shared" ref="Q23" si="11">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41" t="str">
        <f>IF(Q23="","",IF(Q23="Leve",0.2,IF(Q23="Menor",0.4,IF(Q23="Moderado",0.6,IF(Q23="Mayor",0.8,IF(Q23="Catastrófico",1,))))))</f>
        <v/>
      </c>
      <c r="S23" s="142"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99">
        <v>1</v>
      </c>
      <c r="U23" s="200"/>
      <c r="V23" s="17"/>
      <c r="W23" s="17" t="str">
        <f t="shared" si="0"/>
        <v/>
      </c>
      <c r="X23" s="201"/>
      <c r="Y23" s="201"/>
      <c r="Z23" s="10" t="str">
        <f t="shared" si="2"/>
        <v/>
      </c>
      <c r="AA23" s="201"/>
      <c r="AB23" s="201"/>
      <c r="AC23" s="201"/>
      <c r="AD23" s="201"/>
      <c r="AE23" s="88" t="str">
        <f>IFERROR(IF(W23="Probabilidad",(O23-(+O23*Z23)),IF(W23="Impacto",O23,"")),"")</f>
        <v/>
      </c>
      <c r="AF23" s="14" t="str">
        <f>IFERROR(IF(AE23="","",IF(AE23&lt;=0.2,"Muy Baja",IF(AE23&lt;=0.4,"Baja",IF(AE23&lt;=0.6,"Media",IF(AE23&lt;=0.8,"Alta","Muy Alta"))))),"")</f>
        <v/>
      </c>
      <c r="AG23" s="10" t="str">
        <f>IFERROR(IF(W23="Impacto",(R23-(+R23*Z23)),IF(W23="Probabilidad",R23,"")),"")</f>
        <v/>
      </c>
      <c r="AH23" s="14" t="str">
        <f t="shared" si="4"/>
        <v/>
      </c>
      <c r="AI23" s="11" t="str">
        <f t="shared" si="5"/>
        <v/>
      </c>
      <c r="AJ23" s="202"/>
      <c r="AK23" s="15"/>
      <c r="AL23" s="15"/>
      <c r="AM23" s="12"/>
      <c r="AN23" s="12"/>
      <c r="AO23" s="15"/>
      <c r="AP23" s="15"/>
      <c r="AQ23" s="12"/>
      <c r="AR23" s="12"/>
      <c r="AS23" s="15"/>
      <c r="AT23" s="15"/>
      <c r="AU23" s="12"/>
      <c r="AV23" s="12"/>
      <c r="AW23" s="15"/>
      <c r="AX23" s="15"/>
      <c r="AY23" s="12"/>
      <c r="AZ23" s="12"/>
      <c r="BA23" s="224"/>
      <c r="BB23" s="199"/>
      <c r="BC23" s="225"/>
      <c r="BD23" s="12"/>
      <c r="BE23" s="15"/>
      <c r="BF23" s="12"/>
      <c r="BG23" s="15"/>
      <c r="BH23" s="12"/>
      <c r="BI23" s="15"/>
      <c r="BJ23" s="12"/>
      <c r="BK23" s="15"/>
      <c r="BL23" s="16"/>
      <c r="BM23" s="12"/>
      <c r="BN23" s="224"/>
      <c r="BO23" s="15"/>
      <c r="BP23" s="15"/>
      <c r="BQ23" s="12"/>
      <c r="BR23" s="15"/>
      <c r="BS23" s="15"/>
      <c r="BT23" s="12"/>
      <c r="BU23" s="15"/>
      <c r="BV23" s="16"/>
      <c r="BW23" s="15"/>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row>
    <row r="24" spans="1:101" ht="15.75" customHeight="1" x14ac:dyDescent="0.25">
      <c r="A24" s="193"/>
      <c r="B24" s="194"/>
      <c r="C24" s="194"/>
      <c r="D24" s="194"/>
      <c r="E24" s="195"/>
      <c r="F24" s="194"/>
      <c r="G24" s="194"/>
      <c r="H24" s="194"/>
      <c r="I24" s="224"/>
      <c r="J24" s="224"/>
      <c r="K24" s="194"/>
      <c r="L24" s="195"/>
      <c r="M24" s="193"/>
      <c r="N24" s="140"/>
      <c r="O24" s="141"/>
      <c r="P24" s="198"/>
      <c r="Q24" s="140"/>
      <c r="R24" s="141"/>
      <c r="S24" s="142"/>
      <c r="T24" s="199">
        <v>2</v>
      </c>
      <c r="U24" s="200"/>
      <c r="V24" s="17"/>
      <c r="W24" s="17" t="str">
        <f t="shared" si="0"/>
        <v/>
      </c>
      <c r="X24" s="201"/>
      <c r="Y24" s="201"/>
      <c r="Z24" s="10" t="str">
        <f t="shared" si="2"/>
        <v/>
      </c>
      <c r="AA24" s="201"/>
      <c r="AB24" s="201"/>
      <c r="AC24" s="201"/>
      <c r="AD24" s="201"/>
      <c r="AE24" s="88" t="str">
        <f>IFERROR(IF(AND(W23="Probabilidad",W24="Probabilidad"),(AE23-(+AE23*Z24)),IF(W24="Probabilidad",(AE23-(+AE23*Z24)),IF(W24="Impacto",AE23,""))),"")</f>
        <v/>
      </c>
      <c r="AF24" s="14" t="str">
        <f t="shared" si="3"/>
        <v/>
      </c>
      <c r="AG24" s="10" t="str">
        <f>IFERROR(IF(AND(W23="Impacto",W24="Impacto"),(AG23-(+AG23*Z24)),IF(AND(W23="Probabilidad",W24="Impacto"),(AG23-(+AG23*Z24)),IF(W24="Probabilidad",AG23,""))),"")</f>
        <v/>
      </c>
      <c r="AH24" s="14" t="str">
        <f t="shared" si="4"/>
        <v/>
      </c>
      <c r="AI24" s="11" t="str">
        <f t="shared" si="5"/>
        <v/>
      </c>
      <c r="AJ24" s="204"/>
      <c r="AK24" s="15"/>
      <c r="AL24" s="15"/>
      <c r="AM24" s="12"/>
      <c r="AN24" s="12"/>
      <c r="AO24" s="15"/>
      <c r="AP24" s="15"/>
      <c r="AQ24" s="12"/>
      <c r="AR24" s="12"/>
      <c r="AS24" s="15"/>
      <c r="AT24" s="15"/>
      <c r="AU24" s="12"/>
      <c r="AV24" s="12"/>
      <c r="AW24" s="15"/>
      <c r="AX24" s="15"/>
      <c r="AY24" s="12"/>
      <c r="AZ24" s="12"/>
      <c r="BA24" s="224"/>
      <c r="BB24" s="199"/>
      <c r="BC24" s="225"/>
      <c r="BD24" s="12"/>
      <c r="BE24" s="15"/>
      <c r="BF24" s="12"/>
      <c r="BG24" s="15"/>
      <c r="BH24" s="12"/>
      <c r="BI24" s="15"/>
      <c r="BJ24" s="12"/>
      <c r="BK24" s="15"/>
      <c r="BL24" s="16"/>
      <c r="BM24" s="12"/>
      <c r="BN24" s="224"/>
      <c r="BO24" s="15"/>
      <c r="BP24" s="15"/>
      <c r="BQ24" s="12"/>
      <c r="BR24" s="15"/>
      <c r="BS24" s="15"/>
      <c r="BT24" s="12"/>
      <c r="BU24" s="15"/>
      <c r="BV24" s="16"/>
      <c r="BW24" s="15"/>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row>
    <row r="25" spans="1:101" ht="15.75" customHeight="1" x14ac:dyDescent="0.25">
      <c r="A25" s="193"/>
      <c r="B25" s="194"/>
      <c r="C25" s="194"/>
      <c r="D25" s="194"/>
      <c r="E25" s="195"/>
      <c r="F25" s="194"/>
      <c r="G25" s="194"/>
      <c r="H25" s="194"/>
      <c r="I25" s="224"/>
      <c r="J25" s="224"/>
      <c r="K25" s="194"/>
      <c r="L25" s="195"/>
      <c r="M25" s="193"/>
      <c r="N25" s="140"/>
      <c r="O25" s="141"/>
      <c r="P25" s="198"/>
      <c r="Q25" s="140"/>
      <c r="R25" s="141"/>
      <c r="S25" s="142"/>
      <c r="T25" s="199">
        <v>3</v>
      </c>
      <c r="U25" s="228"/>
      <c r="V25" s="17"/>
      <c r="W25" s="17" t="str">
        <f t="shared" si="0"/>
        <v/>
      </c>
      <c r="X25" s="201"/>
      <c r="Y25" s="201"/>
      <c r="Z25" s="10" t="str">
        <f t="shared" si="2"/>
        <v/>
      </c>
      <c r="AA25" s="201"/>
      <c r="AB25" s="201"/>
      <c r="AC25" s="201"/>
      <c r="AD25" s="201"/>
      <c r="AE25" s="88" t="str">
        <f>IFERROR(IF(AND(W24="Probabilidad",W25="Probabilidad"),(AE24-(+AE24*Z25)),IF(W25="Probabilidad",(AE23-(+AE23*Z25)),IF(W25="Impacto",AE24,""))),"")</f>
        <v/>
      </c>
      <c r="AF25" s="14" t="str">
        <f t="shared" si="3"/>
        <v/>
      </c>
      <c r="AG25" s="10" t="str">
        <f>IFERROR(IF(AND(W24="Impacto",W25="Impacto"),(AG24-(+AG24*Z25)),IF(AND(W24="Probabilidad",W25="Impacto"),(AG23-(+AG23*Z25)),IF(W25="Probabilidad",AG24,""))),"")</f>
        <v/>
      </c>
      <c r="AH25" s="14" t="str">
        <f t="shared" si="4"/>
        <v/>
      </c>
      <c r="AI25" s="11" t="str">
        <f t="shared" si="5"/>
        <v/>
      </c>
      <c r="AJ25" s="204"/>
      <c r="AK25" s="15"/>
      <c r="AL25" s="15"/>
      <c r="AM25" s="12"/>
      <c r="AN25" s="12"/>
      <c r="AO25" s="15"/>
      <c r="AP25" s="15"/>
      <c r="AQ25" s="12"/>
      <c r="AR25" s="12"/>
      <c r="AS25" s="15"/>
      <c r="AT25" s="15"/>
      <c r="AU25" s="12"/>
      <c r="AV25" s="12"/>
      <c r="AW25" s="15"/>
      <c r="AX25" s="15"/>
      <c r="AY25" s="12"/>
      <c r="AZ25" s="12"/>
      <c r="BA25" s="224"/>
      <c r="BB25" s="199"/>
      <c r="BC25" s="225"/>
      <c r="BD25" s="12"/>
      <c r="BE25" s="15"/>
      <c r="BF25" s="12"/>
      <c r="BG25" s="15"/>
      <c r="BH25" s="12"/>
      <c r="BI25" s="15"/>
      <c r="BJ25" s="12"/>
      <c r="BK25" s="15"/>
      <c r="BL25" s="16"/>
      <c r="BM25" s="12"/>
      <c r="BN25" s="224"/>
      <c r="BO25" s="15"/>
      <c r="BP25" s="15"/>
      <c r="BQ25" s="12"/>
      <c r="BR25" s="15"/>
      <c r="BS25" s="15"/>
      <c r="BT25" s="12"/>
      <c r="BU25" s="15"/>
      <c r="BV25" s="16"/>
      <c r="BW25" s="15"/>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row>
    <row r="26" spans="1:101" ht="15.75" customHeight="1" x14ac:dyDescent="0.25">
      <c r="A26" s="193"/>
      <c r="B26" s="194"/>
      <c r="C26" s="194"/>
      <c r="D26" s="194"/>
      <c r="E26" s="195"/>
      <c r="F26" s="194"/>
      <c r="G26" s="194"/>
      <c r="H26" s="194"/>
      <c r="I26" s="224"/>
      <c r="J26" s="224"/>
      <c r="K26" s="194"/>
      <c r="L26" s="195"/>
      <c r="M26" s="193"/>
      <c r="N26" s="140"/>
      <c r="O26" s="141"/>
      <c r="P26" s="198"/>
      <c r="Q26" s="140"/>
      <c r="R26" s="141"/>
      <c r="S26" s="142"/>
      <c r="T26" s="199">
        <v>4</v>
      </c>
      <c r="U26" s="200"/>
      <c r="V26" s="17"/>
      <c r="W26" s="17" t="str">
        <f t="shared" si="0"/>
        <v/>
      </c>
      <c r="X26" s="201"/>
      <c r="Y26" s="201"/>
      <c r="Z26" s="10" t="str">
        <f t="shared" si="2"/>
        <v/>
      </c>
      <c r="AA26" s="201"/>
      <c r="AB26" s="201"/>
      <c r="AC26" s="201"/>
      <c r="AD26" s="201"/>
      <c r="AE26" s="88" t="str">
        <f t="shared" ref="AE26:AE28" si="12">IFERROR(IF(AND(W25="Probabilidad",W26="Probabilidad"),(AE25-(+AE25*Z26)),IF(W26="Probabilidad",(AE24-(+AE24*Z26)),IF(W26="Impacto",AE25,""))),"")</f>
        <v/>
      </c>
      <c r="AF26" s="14" t="str">
        <f t="shared" si="3"/>
        <v/>
      </c>
      <c r="AG26" s="10" t="str">
        <f>IFERROR(IF(AND(W25="Impacto",W26="Impacto"),(AG25-(+AG25*Z26)),IF(AND(W25="Probabilidad",W26="Impacto"),(AG24-(+AG24*Z26)),IF(W26="Probabilidad",AG25,""))),"")</f>
        <v/>
      </c>
      <c r="AH26" s="14" t="str">
        <f t="shared" si="4"/>
        <v/>
      </c>
      <c r="AI26" s="11" t="str">
        <f t="shared" si="5"/>
        <v/>
      </c>
      <c r="AJ26" s="204"/>
      <c r="AK26" s="15"/>
      <c r="AL26" s="15"/>
      <c r="AM26" s="12"/>
      <c r="AN26" s="12"/>
      <c r="AO26" s="15"/>
      <c r="AP26" s="15"/>
      <c r="AQ26" s="12"/>
      <c r="AR26" s="12"/>
      <c r="AS26" s="15"/>
      <c r="AT26" s="15"/>
      <c r="AU26" s="12"/>
      <c r="AV26" s="12"/>
      <c r="AW26" s="15"/>
      <c r="AX26" s="15"/>
      <c r="AY26" s="12"/>
      <c r="AZ26" s="12"/>
      <c r="BA26" s="224"/>
      <c r="BB26" s="199"/>
      <c r="BC26" s="225"/>
      <c r="BD26" s="12"/>
      <c r="BE26" s="15"/>
      <c r="BF26" s="12"/>
      <c r="BG26" s="15"/>
      <c r="BH26" s="12"/>
      <c r="BI26" s="15"/>
      <c r="BJ26" s="12"/>
      <c r="BK26" s="15"/>
      <c r="BL26" s="16"/>
      <c r="BM26" s="12"/>
      <c r="BN26" s="224"/>
      <c r="BO26" s="15"/>
      <c r="BP26" s="15"/>
      <c r="BQ26" s="12"/>
      <c r="BR26" s="15"/>
      <c r="BS26" s="15"/>
      <c r="BT26" s="12"/>
      <c r="BU26" s="15"/>
      <c r="BV26" s="16"/>
      <c r="BW26" s="15"/>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row>
    <row r="27" spans="1:101" ht="15.75" customHeight="1" x14ac:dyDescent="0.25">
      <c r="A27" s="193"/>
      <c r="B27" s="194"/>
      <c r="C27" s="194"/>
      <c r="D27" s="194"/>
      <c r="E27" s="195"/>
      <c r="F27" s="194"/>
      <c r="G27" s="194"/>
      <c r="H27" s="194"/>
      <c r="I27" s="224"/>
      <c r="J27" s="224"/>
      <c r="K27" s="194"/>
      <c r="L27" s="195"/>
      <c r="M27" s="193"/>
      <c r="N27" s="140"/>
      <c r="O27" s="141"/>
      <c r="P27" s="198"/>
      <c r="Q27" s="140"/>
      <c r="R27" s="141"/>
      <c r="S27" s="142"/>
      <c r="T27" s="199">
        <v>5</v>
      </c>
      <c r="U27" s="200"/>
      <c r="V27" s="17"/>
      <c r="W27" s="17" t="str">
        <f t="shared" si="0"/>
        <v/>
      </c>
      <c r="X27" s="201"/>
      <c r="Y27" s="201"/>
      <c r="Z27" s="10" t="str">
        <f t="shared" si="2"/>
        <v/>
      </c>
      <c r="AA27" s="201"/>
      <c r="AB27" s="201"/>
      <c r="AC27" s="201"/>
      <c r="AD27" s="201"/>
      <c r="AE27" s="88" t="str">
        <f t="shared" si="12"/>
        <v/>
      </c>
      <c r="AF27" s="14" t="str">
        <f>IFERROR(IF(AE27="","",IF(AE27&lt;=0.2,"Muy Baja",IF(AE27&lt;=0.4,"Baja",IF(AE27&lt;=0.6,"Media",IF(AE27&lt;=0.8,"Alta","Muy Alta"))))),"")</f>
        <v/>
      </c>
      <c r="AG27" s="10" t="str">
        <f>IFERROR(IF(AND(W26="Impacto",W27="Impacto"),(AG26-(+AG26*Z27)),IF(AND(W26="Probabilidad",W27="Impacto"),(AG25-(+AG25*Z27)),IF(W27="Probabilidad",AG26,""))),"")</f>
        <v/>
      </c>
      <c r="AH27" s="14" t="str">
        <f t="shared" si="4"/>
        <v/>
      </c>
      <c r="AI27" s="11" t="str">
        <f t="shared" si="5"/>
        <v/>
      </c>
      <c r="AJ27" s="204"/>
      <c r="AK27" s="15"/>
      <c r="AL27" s="15"/>
      <c r="AM27" s="12"/>
      <c r="AN27" s="12"/>
      <c r="AO27" s="15"/>
      <c r="AP27" s="15"/>
      <c r="AQ27" s="12"/>
      <c r="AR27" s="12"/>
      <c r="AS27" s="15"/>
      <c r="AT27" s="15"/>
      <c r="AU27" s="12"/>
      <c r="AV27" s="12"/>
      <c r="AW27" s="15"/>
      <c r="AX27" s="15"/>
      <c r="AY27" s="12"/>
      <c r="AZ27" s="12"/>
      <c r="BA27" s="224"/>
      <c r="BB27" s="199"/>
      <c r="BC27" s="225"/>
      <c r="BD27" s="12"/>
      <c r="BE27" s="15"/>
      <c r="BF27" s="12"/>
      <c r="BG27" s="15"/>
      <c r="BH27" s="12"/>
      <c r="BI27" s="15"/>
      <c r="BJ27" s="12"/>
      <c r="BK27" s="15"/>
      <c r="BL27" s="16"/>
      <c r="BM27" s="12"/>
      <c r="BN27" s="224"/>
      <c r="BO27" s="15"/>
      <c r="BP27" s="15"/>
      <c r="BQ27" s="12"/>
      <c r="BR27" s="15"/>
      <c r="BS27" s="15"/>
      <c r="BT27" s="12"/>
      <c r="BU27" s="15"/>
      <c r="BV27" s="16"/>
      <c r="BW27" s="15"/>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row>
    <row r="28" spans="1:101" ht="15.75" customHeight="1" x14ac:dyDescent="0.25">
      <c r="A28" s="193"/>
      <c r="B28" s="194"/>
      <c r="C28" s="194"/>
      <c r="D28" s="194"/>
      <c r="E28" s="195"/>
      <c r="F28" s="194"/>
      <c r="G28" s="194"/>
      <c r="H28" s="194"/>
      <c r="I28" s="224"/>
      <c r="J28" s="224"/>
      <c r="K28" s="194"/>
      <c r="L28" s="195"/>
      <c r="M28" s="193"/>
      <c r="N28" s="140"/>
      <c r="O28" s="141"/>
      <c r="P28" s="198"/>
      <c r="Q28" s="140"/>
      <c r="R28" s="141"/>
      <c r="S28" s="142"/>
      <c r="T28" s="199">
        <v>6</v>
      </c>
      <c r="U28" s="200"/>
      <c r="V28" s="17"/>
      <c r="W28" s="17" t="str">
        <f t="shared" si="0"/>
        <v/>
      </c>
      <c r="X28" s="201"/>
      <c r="Y28" s="201"/>
      <c r="Z28" s="10" t="str">
        <f t="shared" si="2"/>
        <v/>
      </c>
      <c r="AA28" s="201"/>
      <c r="AB28" s="201"/>
      <c r="AC28" s="201"/>
      <c r="AD28" s="201"/>
      <c r="AE28" s="88" t="str">
        <f t="shared" si="12"/>
        <v/>
      </c>
      <c r="AF28" s="14" t="str">
        <f t="shared" si="3"/>
        <v/>
      </c>
      <c r="AG28" s="10" t="str">
        <f>IFERROR(IF(AND(W27="Impacto",W28="Impacto"),(AG27-(+AG27*Z28)),IF(AND(W27="Probabilidad",W28="Impacto"),(AG26-(+AG26*Z28)),IF(W28="Probabilidad",AG27,""))),"")</f>
        <v/>
      </c>
      <c r="AH28" s="14" t="str">
        <f t="shared" si="4"/>
        <v/>
      </c>
      <c r="AI28" s="11" t="str">
        <f t="shared" si="5"/>
        <v/>
      </c>
      <c r="AJ28" s="207"/>
      <c r="AK28" s="15"/>
      <c r="AL28" s="15"/>
      <c r="AM28" s="12"/>
      <c r="AN28" s="12"/>
      <c r="AO28" s="15"/>
      <c r="AP28" s="15"/>
      <c r="AQ28" s="12"/>
      <c r="AR28" s="12"/>
      <c r="AS28" s="15"/>
      <c r="AT28" s="15"/>
      <c r="AU28" s="12"/>
      <c r="AV28" s="12"/>
      <c r="AW28" s="15"/>
      <c r="AX28" s="15"/>
      <c r="AY28" s="12"/>
      <c r="AZ28" s="12"/>
      <c r="BA28" s="224"/>
      <c r="BB28" s="199"/>
      <c r="BC28" s="225"/>
      <c r="BD28" s="12"/>
      <c r="BE28" s="15"/>
      <c r="BF28" s="12"/>
      <c r="BG28" s="15"/>
      <c r="BH28" s="12"/>
      <c r="BI28" s="15"/>
      <c r="BJ28" s="12"/>
      <c r="BK28" s="15"/>
      <c r="BL28" s="16"/>
      <c r="BM28" s="12"/>
      <c r="BN28" s="224"/>
      <c r="BO28" s="15"/>
      <c r="BP28" s="15"/>
      <c r="BQ28" s="12"/>
      <c r="BR28" s="15"/>
      <c r="BS28" s="15"/>
      <c r="BT28" s="12"/>
      <c r="BU28" s="15"/>
      <c r="BV28" s="16"/>
      <c r="BW28" s="15"/>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row>
    <row r="29" spans="1:101" ht="15.75" customHeight="1" x14ac:dyDescent="0.25">
      <c r="A29" s="193">
        <v>5</v>
      </c>
      <c r="B29" s="194"/>
      <c r="C29" s="194"/>
      <c r="D29" s="194"/>
      <c r="E29" s="195"/>
      <c r="F29" s="194"/>
      <c r="G29" s="194"/>
      <c r="H29" s="194"/>
      <c r="I29" s="224"/>
      <c r="J29" s="224"/>
      <c r="K29" s="194"/>
      <c r="L29" s="195"/>
      <c r="M29" s="193"/>
      <c r="N29" s="140" t="str">
        <f>IF(M29&lt;=0,"",IF(M29&lt;=2,"Muy Baja",IF(M29&lt;=24,"Baja",IF(M29&lt;=500,"Media",IF(M29&lt;=5000,"Alta","Muy Alta")))))</f>
        <v/>
      </c>
      <c r="O29" s="141" t="str">
        <f>IF(N29="","",IF(N29="Muy Baja",0.2,IF(N29="Baja",0.4,IF(N29="Media",0.6,IF(N29="Alta",0.8,IF(N29="Muy Alta",1,))))))</f>
        <v/>
      </c>
      <c r="P29" s="198"/>
      <c r="Q29" s="140" t="str">
        <f t="shared" ref="Q29" si="13">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41" t="str">
        <f>IF(Q29="","",IF(Q29="Leve",0.2,IF(Q29="Menor",0.4,IF(Q29="Moderado",0.6,IF(Q29="Mayor",0.8,IF(Q29="Catastrófico",1,))))))</f>
        <v/>
      </c>
      <c r="S29" s="142"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99">
        <v>1</v>
      </c>
      <c r="U29" s="200"/>
      <c r="V29" s="17"/>
      <c r="W29" s="17" t="str">
        <f t="shared" si="0"/>
        <v/>
      </c>
      <c r="X29" s="201"/>
      <c r="Y29" s="201"/>
      <c r="Z29" s="10" t="str">
        <f t="shared" si="2"/>
        <v/>
      </c>
      <c r="AA29" s="201"/>
      <c r="AB29" s="201"/>
      <c r="AC29" s="201"/>
      <c r="AD29" s="201"/>
      <c r="AE29" s="88" t="str">
        <f>IFERROR(IF(W29="Probabilidad",(O29-(+O29*Z29)),IF(W29="Impacto",O29,"")),"")</f>
        <v/>
      </c>
      <c r="AF29" s="14" t="str">
        <f>IFERROR(IF(AE29="","",IF(AE29&lt;=0.2,"Muy Baja",IF(AE29&lt;=0.4,"Baja",IF(AE29&lt;=0.6,"Media",IF(AE29&lt;=0.8,"Alta","Muy Alta"))))),"")</f>
        <v/>
      </c>
      <c r="AG29" s="10" t="str">
        <f>IFERROR(IF(W29="Impacto",(R29-(+R29*Z29)),IF(W29="Probabilidad",R29,"")),"")</f>
        <v/>
      </c>
      <c r="AH29" s="14" t="str">
        <f t="shared" si="4"/>
        <v/>
      </c>
      <c r="AI29" s="11" t="str">
        <f t="shared" si="5"/>
        <v/>
      </c>
      <c r="AJ29" s="202"/>
      <c r="AK29" s="15"/>
      <c r="AL29" s="15"/>
      <c r="AM29" s="12"/>
      <c r="AN29" s="12"/>
      <c r="AO29" s="15"/>
      <c r="AP29" s="15"/>
      <c r="AQ29" s="12"/>
      <c r="AR29" s="12"/>
      <c r="AS29" s="15"/>
      <c r="AT29" s="15"/>
      <c r="AU29" s="12"/>
      <c r="AV29" s="12"/>
      <c r="AW29" s="15"/>
      <c r="AX29" s="15"/>
      <c r="AY29" s="12"/>
      <c r="AZ29" s="12"/>
      <c r="BA29" s="224"/>
      <c r="BB29" s="199"/>
      <c r="BC29" s="225"/>
      <c r="BD29" s="12"/>
      <c r="BE29" s="15"/>
      <c r="BF29" s="12"/>
      <c r="BG29" s="15"/>
      <c r="BH29" s="12"/>
      <c r="BI29" s="15"/>
      <c r="BJ29" s="12"/>
      <c r="BK29" s="15"/>
      <c r="BL29" s="16"/>
      <c r="BM29" s="12"/>
      <c r="BN29" s="224"/>
      <c r="BO29" s="15"/>
      <c r="BP29" s="15"/>
      <c r="BQ29" s="12"/>
      <c r="BR29" s="15"/>
      <c r="BS29" s="15"/>
      <c r="BT29" s="12"/>
      <c r="BU29" s="15"/>
      <c r="BV29" s="16"/>
      <c r="BW29" s="15"/>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row>
    <row r="30" spans="1:101" ht="15.75" customHeight="1" x14ac:dyDescent="0.25">
      <c r="A30" s="193"/>
      <c r="B30" s="194"/>
      <c r="C30" s="194"/>
      <c r="D30" s="194"/>
      <c r="E30" s="195"/>
      <c r="F30" s="194"/>
      <c r="G30" s="194"/>
      <c r="H30" s="194"/>
      <c r="I30" s="224"/>
      <c r="J30" s="224"/>
      <c r="K30" s="194"/>
      <c r="L30" s="195"/>
      <c r="M30" s="193"/>
      <c r="N30" s="140"/>
      <c r="O30" s="141"/>
      <c r="P30" s="198"/>
      <c r="Q30" s="140"/>
      <c r="R30" s="141"/>
      <c r="S30" s="142"/>
      <c r="T30" s="199">
        <v>2</v>
      </c>
      <c r="U30" s="200"/>
      <c r="V30" s="17"/>
      <c r="W30" s="17" t="str">
        <f t="shared" si="0"/>
        <v/>
      </c>
      <c r="X30" s="201"/>
      <c r="Y30" s="201"/>
      <c r="Z30" s="10" t="str">
        <f t="shared" si="2"/>
        <v/>
      </c>
      <c r="AA30" s="201"/>
      <c r="AB30" s="201"/>
      <c r="AC30" s="201"/>
      <c r="AD30" s="201"/>
      <c r="AE30" s="88" t="str">
        <f>IFERROR(IF(AND(W29="Probabilidad",W30="Probabilidad"),(AE29-(+AE29*Z30)),IF(W30="Probabilidad",(AE29-(+AE29*Z30)),IF(W30="Impacto",AE29,""))),"")</f>
        <v/>
      </c>
      <c r="AF30" s="14" t="str">
        <f t="shared" si="3"/>
        <v/>
      </c>
      <c r="AG30" s="10" t="str">
        <f>IFERROR(IF(AND(W29="Impacto",W30="Impacto"),(AG29-(+AG29*Z30)),IF(AND(W29="Probabilidad",W30="Impacto"),(AG29-(+AG29*Z30)),IF(W30="Probabilidad",AG29,""))),"")</f>
        <v/>
      </c>
      <c r="AH30" s="14" t="str">
        <f t="shared" si="4"/>
        <v/>
      </c>
      <c r="AI30" s="11" t="str">
        <f t="shared" si="5"/>
        <v/>
      </c>
      <c r="AJ30" s="204"/>
      <c r="AK30" s="15"/>
      <c r="AL30" s="15"/>
      <c r="AM30" s="12"/>
      <c r="AN30" s="12"/>
      <c r="AO30" s="15"/>
      <c r="AP30" s="15"/>
      <c r="AQ30" s="12"/>
      <c r="AR30" s="12"/>
      <c r="AS30" s="15"/>
      <c r="AT30" s="15"/>
      <c r="AU30" s="12"/>
      <c r="AV30" s="12"/>
      <c r="AW30" s="15"/>
      <c r="AX30" s="15"/>
      <c r="AY30" s="12"/>
      <c r="AZ30" s="12"/>
      <c r="BA30" s="224"/>
      <c r="BB30" s="199"/>
      <c r="BC30" s="225"/>
      <c r="BD30" s="12"/>
      <c r="BE30" s="15"/>
      <c r="BF30" s="12"/>
      <c r="BG30" s="15"/>
      <c r="BH30" s="12"/>
      <c r="BI30" s="15"/>
      <c r="BJ30" s="12"/>
      <c r="BK30" s="15"/>
      <c r="BL30" s="16"/>
      <c r="BM30" s="12"/>
      <c r="BN30" s="224"/>
      <c r="BO30" s="15"/>
      <c r="BP30" s="15"/>
      <c r="BQ30" s="12"/>
      <c r="BR30" s="15"/>
      <c r="BS30" s="15"/>
      <c r="BT30" s="12"/>
      <c r="BU30" s="15"/>
      <c r="BV30" s="16"/>
      <c r="BW30" s="15"/>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row>
    <row r="31" spans="1:101" ht="15.75" customHeight="1" x14ac:dyDescent="0.25">
      <c r="A31" s="193"/>
      <c r="B31" s="194"/>
      <c r="C31" s="194"/>
      <c r="D31" s="194"/>
      <c r="E31" s="195"/>
      <c r="F31" s="194"/>
      <c r="G31" s="194"/>
      <c r="H31" s="194"/>
      <c r="I31" s="224"/>
      <c r="J31" s="224"/>
      <c r="K31" s="194"/>
      <c r="L31" s="195"/>
      <c r="M31" s="193"/>
      <c r="N31" s="140"/>
      <c r="O31" s="141"/>
      <c r="P31" s="198"/>
      <c r="Q31" s="140"/>
      <c r="R31" s="141"/>
      <c r="S31" s="142"/>
      <c r="T31" s="199">
        <v>3</v>
      </c>
      <c r="U31" s="228"/>
      <c r="V31" s="17"/>
      <c r="W31" s="17" t="str">
        <f t="shared" si="0"/>
        <v/>
      </c>
      <c r="X31" s="201"/>
      <c r="Y31" s="201"/>
      <c r="Z31" s="10" t="str">
        <f t="shared" si="2"/>
        <v/>
      </c>
      <c r="AA31" s="201"/>
      <c r="AB31" s="201"/>
      <c r="AC31" s="201"/>
      <c r="AD31" s="201"/>
      <c r="AE31" s="88" t="str">
        <f>IFERROR(IF(AND(W30="Probabilidad",W31="Probabilidad"),(AE30-(+AE30*Z31)),IF(W31="Probabilidad",(AE29-(+AE29*Z31)),IF(W31="Impacto",AE30,""))),"")</f>
        <v/>
      </c>
      <c r="AF31" s="14" t="str">
        <f t="shared" si="3"/>
        <v/>
      </c>
      <c r="AG31" s="10" t="str">
        <f>IFERROR(IF(AND(W30="Impacto",W31="Impacto"),(AG30-(+AG30*Z31)),IF(AND(W30="Probabilidad",W31="Impacto"),(AG29-(+AG29*Z31)),IF(W31="Probabilidad",AG30,""))),"")</f>
        <v/>
      </c>
      <c r="AH31" s="14" t="str">
        <f t="shared" si="4"/>
        <v/>
      </c>
      <c r="AI31" s="11" t="str">
        <f t="shared" si="5"/>
        <v/>
      </c>
      <c r="AJ31" s="204"/>
      <c r="AK31" s="15"/>
      <c r="AL31" s="15"/>
      <c r="AM31" s="12"/>
      <c r="AN31" s="12"/>
      <c r="AO31" s="15"/>
      <c r="AP31" s="15"/>
      <c r="AQ31" s="12"/>
      <c r="AR31" s="12"/>
      <c r="AS31" s="15"/>
      <c r="AT31" s="15"/>
      <c r="AU31" s="12"/>
      <c r="AV31" s="12"/>
      <c r="AW31" s="15"/>
      <c r="AX31" s="15"/>
      <c r="AY31" s="12"/>
      <c r="AZ31" s="12"/>
      <c r="BA31" s="224"/>
      <c r="BB31" s="199"/>
      <c r="BC31" s="225"/>
      <c r="BD31" s="12"/>
      <c r="BE31" s="15"/>
      <c r="BF31" s="12"/>
      <c r="BG31" s="15"/>
      <c r="BH31" s="12"/>
      <c r="BI31" s="15"/>
      <c r="BJ31" s="12"/>
      <c r="BK31" s="15"/>
      <c r="BL31" s="16"/>
      <c r="BM31" s="12"/>
      <c r="BN31" s="224"/>
      <c r="BO31" s="15"/>
      <c r="BP31" s="15"/>
      <c r="BQ31" s="12"/>
      <c r="BR31" s="15"/>
      <c r="BS31" s="15"/>
      <c r="BT31" s="12"/>
      <c r="BU31" s="15"/>
      <c r="BV31" s="16"/>
      <c r="BW31" s="15"/>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row>
    <row r="32" spans="1:101" ht="15.75" customHeight="1" x14ac:dyDescent="0.25">
      <c r="A32" s="193"/>
      <c r="B32" s="194"/>
      <c r="C32" s="194"/>
      <c r="D32" s="194"/>
      <c r="E32" s="195"/>
      <c r="F32" s="194"/>
      <c r="G32" s="194"/>
      <c r="H32" s="194"/>
      <c r="I32" s="224"/>
      <c r="J32" s="224"/>
      <c r="K32" s="194"/>
      <c r="L32" s="195"/>
      <c r="M32" s="193"/>
      <c r="N32" s="140"/>
      <c r="O32" s="141"/>
      <c r="P32" s="198"/>
      <c r="Q32" s="140"/>
      <c r="R32" s="141"/>
      <c r="S32" s="142"/>
      <c r="T32" s="199">
        <v>4</v>
      </c>
      <c r="U32" s="200"/>
      <c r="V32" s="17"/>
      <c r="W32" s="17" t="str">
        <f t="shared" si="0"/>
        <v/>
      </c>
      <c r="X32" s="201"/>
      <c r="Y32" s="201"/>
      <c r="Z32" s="10" t="str">
        <f t="shared" si="2"/>
        <v/>
      </c>
      <c r="AA32" s="201"/>
      <c r="AB32" s="201"/>
      <c r="AC32" s="201"/>
      <c r="AD32" s="201"/>
      <c r="AE32" s="88" t="str">
        <f t="shared" ref="AE32:AE34" si="14">IFERROR(IF(AND(W31="Probabilidad",W32="Probabilidad"),(AE31-(+AE31*Z32)),IF(W32="Probabilidad",(AE30-(+AE30*Z32)),IF(W32="Impacto",AE31,""))),"")</f>
        <v/>
      </c>
      <c r="AF32" s="14" t="str">
        <f t="shared" si="3"/>
        <v/>
      </c>
      <c r="AG32" s="10" t="str">
        <f>IFERROR(IF(AND(W31="Impacto",W32="Impacto"),(AG31-(+AG31*Z32)),IF(AND(W31="Probabilidad",W32="Impacto"),(AG30-(+AG30*Z32)),IF(W32="Probabilidad",AG31,""))),"")</f>
        <v/>
      </c>
      <c r="AH32" s="14" t="str">
        <f t="shared" si="4"/>
        <v/>
      </c>
      <c r="AI32" s="11" t="str">
        <f t="shared" si="5"/>
        <v/>
      </c>
      <c r="AJ32" s="204"/>
      <c r="AK32" s="15"/>
      <c r="AL32" s="15"/>
      <c r="AM32" s="12"/>
      <c r="AN32" s="12"/>
      <c r="AO32" s="15"/>
      <c r="AP32" s="15"/>
      <c r="AQ32" s="12"/>
      <c r="AR32" s="12"/>
      <c r="AS32" s="15"/>
      <c r="AT32" s="15"/>
      <c r="AU32" s="12"/>
      <c r="AV32" s="12"/>
      <c r="AW32" s="15"/>
      <c r="AX32" s="15"/>
      <c r="AY32" s="12"/>
      <c r="AZ32" s="12"/>
      <c r="BA32" s="224"/>
      <c r="BB32" s="199"/>
      <c r="BC32" s="225"/>
      <c r="BD32" s="12"/>
      <c r="BE32" s="15"/>
      <c r="BF32" s="12"/>
      <c r="BG32" s="15"/>
      <c r="BH32" s="12"/>
      <c r="BI32" s="15"/>
      <c r="BJ32" s="12"/>
      <c r="BK32" s="15"/>
      <c r="BL32" s="16"/>
      <c r="BM32" s="12"/>
      <c r="BN32" s="224"/>
      <c r="BO32" s="15"/>
      <c r="BP32" s="15"/>
      <c r="BQ32" s="12"/>
      <c r="BR32" s="15"/>
      <c r="BS32" s="15"/>
      <c r="BT32" s="12"/>
      <c r="BU32" s="15"/>
      <c r="BV32" s="16"/>
      <c r="BW32" s="15"/>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row>
    <row r="33" spans="1:101" ht="15.75" customHeight="1" x14ac:dyDescent="0.25">
      <c r="A33" s="193"/>
      <c r="B33" s="194"/>
      <c r="C33" s="194"/>
      <c r="D33" s="194"/>
      <c r="E33" s="195"/>
      <c r="F33" s="194"/>
      <c r="G33" s="194"/>
      <c r="H33" s="194"/>
      <c r="I33" s="224"/>
      <c r="J33" s="224"/>
      <c r="K33" s="194"/>
      <c r="L33" s="195"/>
      <c r="M33" s="193"/>
      <c r="N33" s="140"/>
      <c r="O33" s="141"/>
      <c r="P33" s="198"/>
      <c r="Q33" s="140"/>
      <c r="R33" s="141"/>
      <c r="S33" s="142"/>
      <c r="T33" s="199">
        <v>5</v>
      </c>
      <c r="U33" s="200"/>
      <c r="V33" s="17"/>
      <c r="W33" s="17" t="str">
        <f t="shared" si="0"/>
        <v/>
      </c>
      <c r="X33" s="201"/>
      <c r="Y33" s="201"/>
      <c r="Z33" s="10" t="str">
        <f t="shared" si="2"/>
        <v/>
      </c>
      <c r="AA33" s="201"/>
      <c r="AB33" s="201"/>
      <c r="AC33" s="201"/>
      <c r="AD33" s="201"/>
      <c r="AE33" s="88" t="str">
        <f t="shared" si="14"/>
        <v/>
      </c>
      <c r="AF33" s="14" t="str">
        <f t="shared" si="3"/>
        <v/>
      </c>
      <c r="AG33" s="10" t="str">
        <f>IFERROR(IF(AND(W32="Impacto",W33="Impacto"),(AG32-(+AG32*Z33)),IF(AND(W32="Probabilidad",W33="Impacto"),(AG31-(+AG31*Z33)),IF(W33="Probabilidad",AG32,""))),"")</f>
        <v/>
      </c>
      <c r="AH33" s="14" t="str">
        <f t="shared" si="4"/>
        <v/>
      </c>
      <c r="AI33" s="11" t="str">
        <f t="shared" si="5"/>
        <v/>
      </c>
      <c r="AJ33" s="204"/>
      <c r="AK33" s="15"/>
      <c r="AL33" s="15"/>
      <c r="AM33" s="12"/>
      <c r="AN33" s="12"/>
      <c r="AO33" s="15"/>
      <c r="AP33" s="15"/>
      <c r="AQ33" s="12"/>
      <c r="AR33" s="12"/>
      <c r="AS33" s="15"/>
      <c r="AT33" s="15"/>
      <c r="AU33" s="12"/>
      <c r="AV33" s="12"/>
      <c r="AW33" s="15"/>
      <c r="AX33" s="15"/>
      <c r="AY33" s="12"/>
      <c r="AZ33" s="12"/>
      <c r="BA33" s="224"/>
      <c r="BB33" s="199"/>
      <c r="BC33" s="225"/>
      <c r="BD33" s="12"/>
      <c r="BE33" s="15"/>
      <c r="BF33" s="12"/>
      <c r="BG33" s="15"/>
      <c r="BH33" s="12"/>
      <c r="BI33" s="15"/>
      <c r="BJ33" s="12"/>
      <c r="BK33" s="15"/>
      <c r="BL33" s="16"/>
      <c r="BM33" s="12"/>
      <c r="BN33" s="224"/>
      <c r="BO33" s="15"/>
      <c r="BP33" s="15"/>
      <c r="BQ33" s="12"/>
      <c r="BR33" s="15"/>
      <c r="BS33" s="15"/>
      <c r="BT33" s="12"/>
      <c r="BU33" s="15"/>
      <c r="BV33" s="16"/>
      <c r="BW33" s="15"/>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row>
    <row r="34" spans="1:101" ht="15.75" customHeight="1" x14ac:dyDescent="0.25">
      <c r="A34" s="193"/>
      <c r="B34" s="194"/>
      <c r="C34" s="194"/>
      <c r="D34" s="194"/>
      <c r="E34" s="195"/>
      <c r="F34" s="194"/>
      <c r="G34" s="194"/>
      <c r="H34" s="194"/>
      <c r="I34" s="224"/>
      <c r="J34" s="224"/>
      <c r="K34" s="194"/>
      <c r="L34" s="195"/>
      <c r="M34" s="193"/>
      <c r="N34" s="140"/>
      <c r="O34" s="141"/>
      <c r="P34" s="198"/>
      <c r="Q34" s="140"/>
      <c r="R34" s="141"/>
      <c r="S34" s="142"/>
      <c r="T34" s="199">
        <v>6</v>
      </c>
      <c r="U34" s="200"/>
      <c r="V34" s="17"/>
      <c r="W34" s="17" t="str">
        <f t="shared" si="0"/>
        <v/>
      </c>
      <c r="X34" s="201"/>
      <c r="Y34" s="201"/>
      <c r="Z34" s="10" t="str">
        <f t="shared" si="2"/>
        <v/>
      </c>
      <c r="AA34" s="201"/>
      <c r="AB34" s="201"/>
      <c r="AC34" s="201"/>
      <c r="AD34" s="201"/>
      <c r="AE34" s="88" t="str">
        <f t="shared" si="14"/>
        <v/>
      </c>
      <c r="AF34" s="14" t="str">
        <f t="shared" si="3"/>
        <v/>
      </c>
      <c r="AG34" s="10" t="str">
        <f>IFERROR(IF(AND(W33="Impacto",W34="Impacto"),(AG33-(+AG33*Z34)),IF(AND(W33="Probabilidad",W34="Impacto"),(AG32-(+AG32*Z34)),IF(W34="Probabilidad",AG33,""))),"")</f>
        <v/>
      </c>
      <c r="AH34" s="14" t="str">
        <f t="shared" si="4"/>
        <v/>
      </c>
      <c r="AI34" s="11" t="str">
        <f t="shared" si="5"/>
        <v/>
      </c>
      <c r="AJ34" s="207"/>
      <c r="AK34" s="15"/>
      <c r="AL34" s="15"/>
      <c r="AM34" s="12"/>
      <c r="AN34" s="12"/>
      <c r="AO34" s="15"/>
      <c r="AP34" s="15"/>
      <c r="AQ34" s="12"/>
      <c r="AR34" s="12"/>
      <c r="AS34" s="15"/>
      <c r="AT34" s="15"/>
      <c r="AU34" s="12"/>
      <c r="AV34" s="12"/>
      <c r="AW34" s="15"/>
      <c r="AX34" s="15"/>
      <c r="AY34" s="12"/>
      <c r="AZ34" s="12"/>
      <c r="BA34" s="224"/>
      <c r="BB34" s="199"/>
      <c r="BC34" s="225"/>
      <c r="BD34" s="12"/>
      <c r="BE34" s="15"/>
      <c r="BF34" s="12"/>
      <c r="BG34" s="15"/>
      <c r="BH34" s="12"/>
      <c r="BI34" s="15"/>
      <c r="BJ34" s="12"/>
      <c r="BK34" s="15"/>
      <c r="BL34" s="16"/>
      <c r="BM34" s="12"/>
      <c r="BN34" s="224"/>
      <c r="BO34" s="15"/>
      <c r="BP34" s="15"/>
      <c r="BQ34" s="12"/>
      <c r="BR34" s="15"/>
      <c r="BS34" s="15"/>
      <c r="BT34" s="12"/>
      <c r="BU34" s="15"/>
      <c r="BV34" s="16"/>
      <c r="BW34" s="15"/>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row>
    <row r="35" spans="1:101" ht="15.75" customHeight="1" x14ac:dyDescent="0.25">
      <c r="A35" s="193">
        <v>6</v>
      </c>
      <c r="B35" s="194"/>
      <c r="C35" s="194"/>
      <c r="D35" s="194"/>
      <c r="E35" s="195"/>
      <c r="F35" s="194"/>
      <c r="G35" s="194"/>
      <c r="H35" s="194"/>
      <c r="I35" s="224"/>
      <c r="J35" s="224"/>
      <c r="K35" s="194"/>
      <c r="L35" s="195"/>
      <c r="M35" s="193"/>
      <c r="N35" s="140" t="str">
        <f>IF(M35&lt;=0,"",IF(M35&lt;=2,"Muy Baja",IF(M35&lt;=24,"Baja",IF(M35&lt;=500,"Media",IF(M35&lt;=5000,"Alta","Muy Alta")))))</f>
        <v/>
      </c>
      <c r="O35" s="141" t="str">
        <f>IF(N35="","",IF(N35="Muy Baja",0.2,IF(N35="Baja",0.4,IF(N35="Media",0.6,IF(N35="Alta",0.8,IF(N35="Muy Alta",1,))))))</f>
        <v/>
      </c>
      <c r="P35" s="198"/>
      <c r="Q35" s="140" t="str">
        <f t="shared" ref="Q35" si="15">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41" t="str">
        <f>IF(Q35="","",IF(Q35="Leve",0.2,IF(Q35="Menor",0.4,IF(Q35="Moderado",0.6,IF(Q35="Mayor",0.8,IF(Q35="Catastrófico",1,))))))</f>
        <v/>
      </c>
      <c r="S35" s="142"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99">
        <v>1</v>
      </c>
      <c r="U35" s="200"/>
      <c r="V35" s="17"/>
      <c r="W35" s="17" t="str">
        <f t="shared" si="0"/>
        <v/>
      </c>
      <c r="X35" s="201"/>
      <c r="Y35" s="201"/>
      <c r="Z35" s="10" t="str">
        <f t="shared" si="2"/>
        <v/>
      </c>
      <c r="AA35" s="201"/>
      <c r="AB35" s="201"/>
      <c r="AC35" s="201"/>
      <c r="AD35" s="201"/>
      <c r="AE35" s="88" t="str">
        <f>IFERROR(IF(W35="Probabilidad",(O35-(+O35*Z35)),IF(W35="Impacto",O35,"")),"")</f>
        <v/>
      </c>
      <c r="AF35" s="14" t="str">
        <f>IFERROR(IF(AE35="","",IF(AE35&lt;=0.2,"Muy Baja",IF(AE35&lt;=0.4,"Baja",IF(AE35&lt;=0.6,"Media",IF(AE35&lt;=0.8,"Alta","Muy Alta"))))),"")</f>
        <v/>
      </c>
      <c r="AG35" s="10" t="str">
        <f>IFERROR(IF(W35="Impacto",(R35-(+R35*Z35)),IF(W35="Probabilidad",R35,"")),"")</f>
        <v/>
      </c>
      <c r="AH35" s="14" t="str">
        <f t="shared" si="4"/>
        <v/>
      </c>
      <c r="AI35" s="11" t="str">
        <f t="shared" si="5"/>
        <v/>
      </c>
      <c r="AJ35" s="202"/>
      <c r="AK35" s="15"/>
      <c r="AL35" s="15"/>
      <c r="AM35" s="12"/>
      <c r="AN35" s="12"/>
      <c r="AO35" s="15"/>
      <c r="AP35" s="15"/>
      <c r="AQ35" s="12"/>
      <c r="AR35" s="12"/>
      <c r="AS35" s="15"/>
      <c r="AT35" s="15"/>
      <c r="AU35" s="12"/>
      <c r="AV35" s="12"/>
      <c r="AW35" s="15"/>
      <c r="AX35" s="15"/>
      <c r="AY35" s="12"/>
      <c r="AZ35" s="12"/>
      <c r="BA35" s="224"/>
      <c r="BB35" s="199"/>
      <c r="BC35" s="225"/>
      <c r="BD35" s="12"/>
      <c r="BE35" s="15"/>
      <c r="BF35" s="12"/>
      <c r="BG35" s="15"/>
      <c r="BH35" s="12"/>
      <c r="BI35" s="15"/>
      <c r="BJ35" s="12"/>
      <c r="BK35" s="15"/>
      <c r="BL35" s="16"/>
      <c r="BM35" s="12"/>
      <c r="BN35" s="224"/>
      <c r="BO35" s="15"/>
      <c r="BP35" s="15"/>
      <c r="BQ35" s="12"/>
      <c r="BR35" s="15"/>
      <c r="BS35" s="15"/>
      <c r="BT35" s="12"/>
      <c r="BU35" s="15"/>
      <c r="BV35" s="16"/>
      <c r="BW35" s="15"/>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row>
    <row r="36" spans="1:101" ht="15.75" customHeight="1" x14ac:dyDescent="0.25">
      <c r="A36" s="193"/>
      <c r="B36" s="194"/>
      <c r="C36" s="194"/>
      <c r="D36" s="194"/>
      <c r="E36" s="195"/>
      <c r="F36" s="194"/>
      <c r="G36" s="194"/>
      <c r="H36" s="194"/>
      <c r="I36" s="224"/>
      <c r="J36" s="224"/>
      <c r="K36" s="194"/>
      <c r="L36" s="195"/>
      <c r="M36" s="193"/>
      <c r="N36" s="140"/>
      <c r="O36" s="141"/>
      <c r="P36" s="198"/>
      <c r="Q36" s="140"/>
      <c r="R36" s="141"/>
      <c r="S36" s="142"/>
      <c r="T36" s="199">
        <v>2</v>
      </c>
      <c r="U36" s="200"/>
      <c r="V36" s="17"/>
      <c r="W36" s="17" t="str">
        <f t="shared" si="0"/>
        <v/>
      </c>
      <c r="X36" s="201"/>
      <c r="Y36" s="201"/>
      <c r="Z36" s="10" t="str">
        <f t="shared" si="2"/>
        <v/>
      </c>
      <c r="AA36" s="201"/>
      <c r="AB36" s="201"/>
      <c r="AC36" s="201"/>
      <c r="AD36" s="201"/>
      <c r="AE36" s="88" t="str">
        <f>IFERROR(IF(AND(W35="Probabilidad",W36="Probabilidad"),(AE35-(+AE35*Z36)),IF(W36="Probabilidad",(AE35-(+AE35*Z36)),IF(W36="Impacto",AE35,""))),"")</f>
        <v/>
      </c>
      <c r="AF36" s="14" t="str">
        <f t="shared" si="3"/>
        <v/>
      </c>
      <c r="AG36" s="10" t="str">
        <f>IFERROR(IF(AND(W35="Impacto",W36="Impacto"),(AG35-(+AG35*Z36)),IF(AND(W35="Probabilidad",W36="Impacto"),(AG35-(+AG35*Z36)),IF(W36="Probabilidad",AG35,""))),"")</f>
        <v/>
      </c>
      <c r="AH36" s="14" t="str">
        <f t="shared" si="4"/>
        <v/>
      </c>
      <c r="AI36" s="11" t="str">
        <f t="shared" si="5"/>
        <v/>
      </c>
      <c r="AJ36" s="204"/>
      <c r="AK36" s="15"/>
      <c r="AL36" s="15"/>
      <c r="AM36" s="12"/>
      <c r="AN36" s="12"/>
      <c r="AO36" s="15"/>
      <c r="AP36" s="15"/>
      <c r="AQ36" s="12"/>
      <c r="AR36" s="12"/>
      <c r="AS36" s="15"/>
      <c r="AT36" s="15"/>
      <c r="AU36" s="12"/>
      <c r="AV36" s="12"/>
      <c r="AW36" s="15"/>
      <c r="AX36" s="15"/>
      <c r="AY36" s="12"/>
      <c r="AZ36" s="12"/>
      <c r="BA36" s="224"/>
      <c r="BB36" s="199"/>
      <c r="BC36" s="225"/>
      <c r="BD36" s="12"/>
      <c r="BE36" s="15"/>
      <c r="BF36" s="12"/>
      <c r="BG36" s="15"/>
      <c r="BH36" s="12"/>
      <c r="BI36" s="15"/>
      <c r="BJ36" s="12"/>
      <c r="BK36" s="15"/>
      <c r="BL36" s="16"/>
      <c r="BM36" s="12"/>
      <c r="BN36" s="224"/>
      <c r="BO36" s="15"/>
      <c r="BP36" s="15"/>
      <c r="BQ36" s="12"/>
      <c r="BR36" s="15"/>
      <c r="BS36" s="15"/>
      <c r="BT36" s="12"/>
      <c r="BU36" s="15"/>
      <c r="BV36" s="16"/>
      <c r="BW36" s="15"/>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row>
    <row r="37" spans="1:101" ht="15.75" customHeight="1" x14ac:dyDescent="0.25">
      <c r="A37" s="193"/>
      <c r="B37" s="194"/>
      <c r="C37" s="194"/>
      <c r="D37" s="194"/>
      <c r="E37" s="195"/>
      <c r="F37" s="194"/>
      <c r="G37" s="194"/>
      <c r="H37" s="194"/>
      <c r="I37" s="224"/>
      <c r="J37" s="224"/>
      <c r="K37" s="194"/>
      <c r="L37" s="195"/>
      <c r="M37" s="193"/>
      <c r="N37" s="140"/>
      <c r="O37" s="141"/>
      <c r="P37" s="198"/>
      <c r="Q37" s="140"/>
      <c r="R37" s="141"/>
      <c r="S37" s="142"/>
      <c r="T37" s="199">
        <v>3</v>
      </c>
      <c r="U37" s="228"/>
      <c r="V37" s="17"/>
      <c r="W37" s="17" t="str">
        <f t="shared" ref="W37:W64" si="16">IF(OR(X37="Preventivo",X37="Detectivo"),"Probabilidad",IF(X37="Correctivo","Impacto",""))</f>
        <v/>
      </c>
      <c r="X37" s="201"/>
      <c r="Y37" s="201"/>
      <c r="Z37" s="10" t="str">
        <f t="shared" si="2"/>
        <v/>
      </c>
      <c r="AA37" s="201"/>
      <c r="AB37" s="201"/>
      <c r="AC37" s="201"/>
      <c r="AD37" s="201"/>
      <c r="AE37" s="88" t="str">
        <f>IFERROR(IF(AND(W36="Probabilidad",W37="Probabilidad"),(AE36-(+AE36*Z37)),IF(W37="Probabilidad",(AE35-(+AE35*Z37)),IF(W37="Impacto",AE36,""))),"")</f>
        <v/>
      </c>
      <c r="AF37" s="14" t="str">
        <f t="shared" si="3"/>
        <v/>
      </c>
      <c r="AG37" s="10" t="str">
        <f>IFERROR(IF(AND(W36="Impacto",W37="Impacto"),(AG36-(+AG36*Z37)),IF(AND(W36="Probabilidad",W37="Impacto"),(AG35-(+AG35*Z37)),IF(W37="Probabilidad",AG36,""))),"")</f>
        <v/>
      </c>
      <c r="AH37" s="14" t="str">
        <f t="shared" si="4"/>
        <v/>
      </c>
      <c r="AI37" s="11" t="str">
        <f t="shared" si="5"/>
        <v/>
      </c>
      <c r="AJ37" s="204"/>
      <c r="AK37" s="15"/>
      <c r="AL37" s="15"/>
      <c r="AM37" s="12"/>
      <c r="AN37" s="12"/>
      <c r="AO37" s="15"/>
      <c r="AP37" s="15"/>
      <c r="AQ37" s="12"/>
      <c r="AR37" s="12"/>
      <c r="AS37" s="15"/>
      <c r="AT37" s="15"/>
      <c r="AU37" s="12"/>
      <c r="AV37" s="12"/>
      <c r="AW37" s="15"/>
      <c r="AX37" s="15"/>
      <c r="AY37" s="12"/>
      <c r="AZ37" s="12"/>
      <c r="BA37" s="224"/>
      <c r="BB37" s="199"/>
      <c r="BC37" s="225"/>
      <c r="BD37" s="12"/>
      <c r="BE37" s="15"/>
      <c r="BF37" s="12"/>
      <c r="BG37" s="15"/>
      <c r="BH37" s="12"/>
      <c r="BI37" s="15"/>
      <c r="BJ37" s="12"/>
      <c r="BK37" s="15"/>
      <c r="BL37" s="16"/>
      <c r="BM37" s="12"/>
      <c r="BN37" s="224"/>
      <c r="BO37" s="15"/>
      <c r="BP37" s="15"/>
      <c r="BQ37" s="12"/>
      <c r="BR37" s="15"/>
      <c r="BS37" s="15"/>
      <c r="BT37" s="12"/>
      <c r="BU37" s="15"/>
      <c r="BV37" s="16"/>
      <c r="BW37" s="15"/>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row>
    <row r="38" spans="1:101" ht="15.75" customHeight="1" x14ac:dyDescent="0.25">
      <c r="A38" s="193"/>
      <c r="B38" s="194"/>
      <c r="C38" s="194"/>
      <c r="D38" s="194"/>
      <c r="E38" s="195"/>
      <c r="F38" s="194"/>
      <c r="G38" s="194"/>
      <c r="H38" s="194"/>
      <c r="I38" s="224"/>
      <c r="J38" s="224"/>
      <c r="K38" s="194"/>
      <c r="L38" s="195"/>
      <c r="M38" s="193"/>
      <c r="N38" s="140"/>
      <c r="O38" s="141"/>
      <c r="P38" s="198"/>
      <c r="Q38" s="140"/>
      <c r="R38" s="141"/>
      <c r="S38" s="142"/>
      <c r="T38" s="199">
        <v>4</v>
      </c>
      <c r="U38" s="200"/>
      <c r="V38" s="17"/>
      <c r="W38" s="17" t="str">
        <f t="shared" si="16"/>
        <v/>
      </c>
      <c r="X38" s="201"/>
      <c r="Y38" s="201"/>
      <c r="Z38" s="10" t="str">
        <f t="shared" si="2"/>
        <v/>
      </c>
      <c r="AA38" s="201"/>
      <c r="AB38" s="201"/>
      <c r="AC38" s="201"/>
      <c r="AD38" s="201"/>
      <c r="AE38" s="88" t="str">
        <f t="shared" ref="AE38:AE40" si="17">IFERROR(IF(AND(W37="Probabilidad",W38="Probabilidad"),(AE37-(+AE37*Z38)),IF(W38="Probabilidad",(AE36-(+AE36*Z38)),IF(W38="Impacto",AE37,""))),"")</f>
        <v/>
      </c>
      <c r="AF38" s="14" t="str">
        <f t="shared" si="3"/>
        <v/>
      </c>
      <c r="AG38" s="10" t="str">
        <f>IFERROR(IF(AND(W37="Impacto",W38="Impacto"),(AG37-(+AG37*Z38)),IF(AND(W37="Probabilidad",W38="Impacto"),(AG36-(+AG36*Z38)),IF(W38="Probabilidad",AG37,""))),"")</f>
        <v/>
      </c>
      <c r="AH38" s="14" t="str">
        <f t="shared" si="4"/>
        <v/>
      </c>
      <c r="AI38" s="11" t="str">
        <f t="shared" si="5"/>
        <v/>
      </c>
      <c r="AJ38" s="204"/>
      <c r="AK38" s="15"/>
      <c r="AL38" s="15"/>
      <c r="AM38" s="12"/>
      <c r="AN38" s="12"/>
      <c r="AO38" s="15"/>
      <c r="AP38" s="15"/>
      <c r="AQ38" s="12"/>
      <c r="AR38" s="12"/>
      <c r="AS38" s="15"/>
      <c r="AT38" s="15"/>
      <c r="AU38" s="12"/>
      <c r="AV38" s="12"/>
      <c r="AW38" s="15"/>
      <c r="AX38" s="15"/>
      <c r="AY38" s="12"/>
      <c r="AZ38" s="12"/>
      <c r="BA38" s="224"/>
      <c r="BB38" s="199"/>
      <c r="BC38" s="225"/>
      <c r="BD38" s="12"/>
      <c r="BE38" s="15"/>
      <c r="BF38" s="12"/>
      <c r="BG38" s="15"/>
      <c r="BH38" s="12"/>
      <c r="BI38" s="15"/>
      <c r="BJ38" s="12"/>
      <c r="BK38" s="15"/>
      <c r="BL38" s="16"/>
      <c r="BM38" s="12"/>
      <c r="BN38" s="224"/>
      <c r="BO38" s="15"/>
      <c r="BP38" s="15"/>
      <c r="BQ38" s="12"/>
      <c r="BR38" s="15"/>
      <c r="BS38" s="15"/>
      <c r="BT38" s="12"/>
      <c r="BU38" s="15"/>
      <c r="BV38" s="16"/>
      <c r="BW38" s="15"/>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row>
    <row r="39" spans="1:101" ht="15.75" customHeight="1" x14ac:dyDescent="0.25">
      <c r="A39" s="193"/>
      <c r="B39" s="194"/>
      <c r="C39" s="194"/>
      <c r="D39" s="194"/>
      <c r="E39" s="195"/>
      <c r="F39" s="194"/>
      <c r="G39" s="194"/>
      <c r="H39" s="194"/>
      <c r="I39" s="224"/>
      <c r="J39" s="224"/>
      <c r="K39" s="194"/>
      <c r="L39" s="195"/>
      <c r="M39" s="193"/>
      <c r="N39" s="140"/>
      <c r="O39" s="141"/>
      <c r="P39" s="198"/>
      <c r="Q39" s="140"/>
      <c r="R39" s="141"/>
      <c r="S39" s="142"/>
      <c r="T39" s="199">
        <v>5</v>
      </c>
      <c r="U39" s="200"/>
      <c r="V39" s="17"/>
      <c r="W39" s="17" t="str">
        <f t="shared" si="16"/>
        <v/>
      </c>
      <c r="X39" s="201"/>
      <c r="Y39" s="201"/>
      <c r="Z39" s="10" t="str">
        <f t="shared" si="2"/>
        <v/>
      </c>
      <c r="AA39" s="201"/>
      <c r="AB39" s="201"/>
      <c r="AC39" s="201"/>
      <c r="AD39" s="201"/>
      <c r="AE39" s="88" t="str">
        <f t="shared" si="17"/>
        <v/>
      </c>
      <c r="AF39" s="14" t="str">
        <f t="shared" si="3"/>
        <v/>
      </c>
      <c r="AG39" s="10" t="str">
        <f>IFERROR(IF(AND(W38="Impacto",W39="Impacto"),(AG38-(+AG38*Z39)),IF(AND(W38="Probabilidad",W39="Impacto"),(AG37-(+AG37*Z39)),IF(W39="Probabilidad",AG38,""))),"")</f>
        <v/>
      </c>
      <c r="AH39" s="14" t="str">
        <f t="shared" si="4"/>
        <v/>
      </c>
      <c r="AI39" s="11" t="str">
        <f t="shared" si="5"/>
        <v/>
      </c>
      <c r="AJ39" s="204"/>
      <c r="AK39" s="15"/>
      <c r="AL39" s="15"/>
      <c r="AM39" s="12"/>
      <c r="AN39" s="12"/>
      <c r="AO39" s="15"/>
      <c r="AP39" s="15"/>
      <c r="AQ39" s="12"/>
      <c r="AR39" s="12"/>
      <c r="AS39" s="15"/>
      <c r="AT39" s="15"/>
      <c r="AU39" s="12"/>
      <c r="AV39" s="12"/>
      <c r="AW39" s="15"/>
      <c r="AX39" s="15"/>
      <c r="AY39" s="12"/>
      <c r="AZ39" s="12"/>
      <c r="BA39" s="224"/>
      <c r="BB39" s="199"/>
      <c r="BC39" s="225"/>
      <c r="BD39" s="12"/>
      <c r="BE39" s="15"/>
      <c r="BF39" s="12"/>
      <c r="BG39" s="15"/>
      <c r="BH39" s="12"/>
      <c r="BI39" s="15"/>
      <c r="BJ39" s="12"/>
      <c r="BK39" s="15"/>
      <c r="BL39" s="16"/>
      <c r="BM39" s="12"/>
      <c r="BN39" s="224"/>
      <c r="BO39" s="15"/>
      <c r="BP39" s="15"/>
      <c r="BQ39" s="12"/>
      <c r="BR39" s="15"/>
      <c r="BS39" s="15"/>
      <c r="BT39" s="12"/>
      <c r="BU39" s="15"/>
      <c r="BV39" s="16"/>
      <c r="BW39" s="15"/>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row>
    <row r="40" spans="1:101" ht="15.75" customHeight="1" x14ac:dyDescent="0.25">
      <c r="A40" s="193"/>
      <c r="B40" s="194"/>
      <c r="C40" s="194"/>
      <c r="D40" s="194"/>
      <c r="E40" s="195"/>
      <c r="F40" s="194"/>
      <c r="G40" s="194"/>
      <c r="H40" s="194"/>
      <c r="I40" s="224"/>
      <c r="J40" s="224"/>
      <c r="K40" s="194"/>
      <c r="L40" s="195"/>
      <c r="M40" s="193"/>
      <c r="N40" s="140"/>
      <c r="O40" s="141"/>
      <c r="P40" s="198"/>
      <c r="Q40" s="140"/>
      <c r="R40" s="141"/>
      <c r="S40" s="142"/>
      <c r="T40" s="199">
        <v>6</v>
      </c>
      <c r="U40" s="200"/>
      <c r="V40" s="17"/>
      <c r="W40" s="17" t="str">
        <f t="shared" si="16"/>
        <v/>
      </c>
      <c r="X40" s="201"/>
      <c r="Y40" s="201"/>
      <c r="Z40" s="10" t="str">
        <f t="shared" si="2"/>
        <v/>
      </c>
      <c r="AA40" s="201"/>
      <c r="AB40" s="201"/>
      <c r="AC40" s="201"/>
      <c r="AD40" s="201"/>
      <c r="AE40" s="88" t="str">
        <f t="shared" si="17"/>
        <v/>
      </c>
      <c r="AF40" s="14" t="str">
        <f t="shared" si="3"/>
        <v/>
      </c>
      <c r="AG40" s="10" t="str">
        <f>IFERROR(IF(AND(W39="Impacto",W40="Impacto"),(AG39-(+AG39*Z40)),IF(AND(W39="Probabilidad",W40="Impacto"),(AG38-(+AG38*Z40)),IF(W40="Probabilidad",AG39,""))),"")</f>
        <v/>
      </c>
      <c r="AH40" s="14" t="str">
        <f t="shared" si="4"/>
        <v/>
      </c>
      <c r="AI40" s="11" t="str">
        <f t="shared" si="5"/>
        <v/>
      </c>
      <c r="AJ40" s="207"/>
      <c r="AK40" s="15"/>
      <c r="AL40" s="15"/>
      <c r="AM40" s="12"/>
      <c r="AN40" s="12"/>
      <c r="AO40" s="15"/>
      <c r="AP40" s="15"/>
      <c r="AQ40" s="12"/>
      <c r="AR40" s="12"/>
      <c r="AS40" s="15"/>
      <c r="AT40" s="15"/>
      <c r="AU40" s="12"/>
      <c r="AV40" s="12"/>
      <c r="AW40" s="15"/>
      <c r="AX40" s="15"/>
      <c r="AY40" s="12"/>
      <c r="AZ40" s="12"/>
      <c r="BA40" s="224"/>
      <c r="BB40" s="199"/>
      <c r="BC40" s="225"/>
      <c r="BD40" s="12"/>
      <c r="BE40" s="15"/>
      <c r="BF40" s="12"/>
      <c r="BG40" s="15"/>
      <c r="BH40" s="12"/>
      <c r="BI40" s="15"/>
      <c r="BJ40" s="12"/>
      <c r="BK40" s="15"/>
      <c r="BL40" s="16"/>
      <c r="BM40" s="12"/>
      <c r="BN40" s="224"/>
      <c r="BO40" s="15"/>
      <c r="BP40" s="15"/>
      <c r="BQ40" s="12"/>
      <c r="BR40" s="15"/>
      <c r="BS40" s="15"/>
      <c r="BT40" s="12"/>
      <c r="BU40" s="15"/>
      <c r="BV40" s="16"/>
      <c r="BW40" s="15"/>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row>
    <row r="41" spans="1:101" ht="15.75" customHeight="1" x14ac:dyDescent="0.25">
      <c r="A41" s="193">
        <v>7</v>
      </c>
      <c r="B41" s="194"/>
      <c r="C41" s="194"/>
      <c r="D41" s="194"/>
      <c r="E41" s="195"/>
      <c r="F41" s="194"/>
      <c r="G41" s="194"/>
      <c r="H41" s="194"/>
      <c r="I41" s="224"/>
      <c r="J41" s="224"/>
      <c r="K41" s="194"/>
      <c r="L41" s="195"/>
      <c r="M41" s="193"/>
      <c r="N41" s="140" t="str">
        <f>IF(M41&lt;=0,"",IF(M41&lt;=2,"Muy Baja",IF(M41&lt;=24,"Baja",IF(M41&lt;=500,"Media",IF(M41&lt;=5000,"Alta","Muy Alta")))))</f>
        <v/>
      </c>
      <c r="O41" s="141" t="str">
        <f>IF(N41="","",IF(N41="Muy Baja",0.2,IF(N41="Baja",0.4,IF(N41="Media",0.6,IF(N41="Alta",0.8,IF(N41="Muy Alta",1,))))))</f>
        <v/>
      </c>
      <c r="P41" s="198"/>
      <c r="Q41" s="140" t="str">
        <f t="shared" ref="Q41" si="18">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41" t="str">
        <f>IF(Q41="","",IF(Q41="Leve",0.2,IF(Q41="Menor",0.4,IF(Q41="Moderado",0.6,IF(Q41="Mayor",0.8,IF(Q41="Catastrófico",1,))))))</f>
        <v/>
      </c>
      <c r="S41" s="142"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99">
        <v>1</v>
      </c>
      <c r="U41" s="200"/>
      <c r="V41" s="17"/>
      <c r="W41" s="17" t="str">
        <f t="shared" si="16"/>
        <v/>
      </c>
      <c r="X41" s="201"/>
      <c r="Y41" s="201"/>
      <c r="Z41" s="10" t="str">
        <f t="shared" si="2"/>
        <v/>
      </c>
      <c r="AA41" s="201"/>
      <c r="AB41" s="201"/>
      <c r="AC41" s="201"/>
      <c r="AD41" s="201"/>
      <c r="AE41" s="88" t="str">
        <f>IFERROR(IF(W41="Probabilidad",(O41-(+O41*Z41)),IF(W41="Impacto",O41,"")),"")</f>
        <v/>
      </c>
      <c r="AF41" s="14" t="str">
        <f>IFERROR(IF(AE41="","",IF(AE41&lt;=0.2,"Muy Baja",IF(AE41&lt;=0.4,"Baja",IF(AE41&lt;=0.6,"Media",IF(AE41&lt;=0.8,"Alta","Muy Alta"))))),"")</f>
        <v/>
      </c>
      <c r="AG41" s="10" t="str">
        <f>IFERROR(IF(W41="Impacto",(R41-(+R41*Z41)),IF(W41="Probabilidad",R41,"")),"")</f>
        <v/>
      </c>
      <c r="AH41" s="14" t="str">
        <f t="shared" si="4"/>
        <v/>
      </c>
      <c r="AI41" s="11" t="str">
        <f t="shared" si="5"/>
        <v/>
      </c>
      <c r="AJ41" s="202"/>
      <c r="AK41" s="15"/>
      <c r="AL41" s="15"/>
      <c r="AM41" s="12"/>
      <c r="AN41" s="12"/>
      <c r="AO41" s="15"/>
      <c r="AP41" s="15"/>
      <c r="AQ41" s="12"/>
      <c r="AR41" s="12"/>
      <c r="AS41" s="15"/>
      <c r="AT41" s="15"/>
      <c r="AU41" s="12"/>
      <c r="AV41" s="12"/>
      <c r="AW41" s="15"/>
      <c r="AX41" s="15"/>
      <c r="AY41" s="12"/>
      <c r="AZ41" s="12"/>
      <c r="BA41" s="224"/>
      <c r="BB41" s="199"/>
      <c r="BC41" s="225"/>
      <c r="BD41" s="12"/>
      <c r="BE41" s="15"/>
      <c r="BF41" s="12"/>
      <c r="BG41" s="15"/>
      <c r="BH41" s="12"/>
      <c r="BI41" s="15"/>
      <c r="BJ41" s="12"/>
      <c r="BK41" s="15"/>
      <c r="BL41" s="16"/>
      <c r="BM41" s="12"/>
      <c r="BN41" s="224"/>
      <c r="BO41" s="15"/>
      <c r="BP41" s="15"/>
      <c r="BQ41" s="12"/>
      <c r="BR41" s="15"/>
      <c r="BS41" s="15"/>
      <c r="BT41" s="12"/>
      <c r="BU41" s="15"/>
      <c r="BV41" s="16"/>
      <c r="BW41" s="15"/>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row>
    <row r="42" spans="1:101" ht="15.75" customHeight="1" x14ac:dyDescent="0.25">
      <c r="A42" s="193"/>
      <c r="B42" s="194"/>
      <c r="C42" s="194"/>
      <c r="D42" s="194"/>
      <c r="E42" s="195"/>
      <c r="F42" s="194"/>
      <c r="G42" s="194"/>
      <c r="H42" s="194"/>
      <c r="I42" s="224"/>
      <c r="J42" s="224"/>
      <c r="K42" s="194"/>
      <c r="L42" s="195"/>
      <c r="M42" s="193"/>
      <c r="N42" s="140"/>
      <c r="O42" s="141"/>
      <c r="P42" s="198"/>
      <c r="Q42" s="140"/>
      <c r="R42" s="141"/>
      <c r="S42" s="142"/>
      <c r="T42" s="199">
        <v>2</v>
      </c>
      <c r="U42" s="200"/>
      <c r="V42" s="17"/>
      <c r="W42" s="17" t="str">
        <f t="shared" si="16"/>
        <v/>
      </c>
      <c r="X42" s="201"/>
      <c r="Y42" s="201"/>
      <c r="Z42" s="10" t="str">
        <f t="shared" si="2"/>
        <v/>
      </c>
      <c r="AA42" s="201"/>
      <c r="AB42" s="201"/>
      <c r="AC42" s="201"/>
      <c r="AD42" s="201"/>
      <c r="AE42" s="88" t="str">
        <f>IFERROR(IF(AND(W41="Probabilidad",W42="Probabilidad"),(AE41-(+AE41*Z42)),IF(W42="Probabilidad",(AE41-(+AE41*Z42)),IF(W42="Impacto",AE41,""))),"")</f>
        <v/>
      </c>
      <c r="AF42" s="14" t="str">
        <f t="shared" si="3"/>
        <v/>
      </c>
      <c r="AG42" s="10" t="str">
        <f>IFERROR(IF(AND(W41="Impacto",W42="Impacto"),(AG41-(+AG41*Z42)),IF(AND(W41="Probabilidad",W42="Impacto"),(AG41-(+AG41*Z42)),IF(W42="Probabilidad",AG41,""))),"")</f>
        <v/>
      </c>
      <c r="AH42" s="14" t="str">
        <f t="shared" si="4"/>
        <v/>
      </c>
      <c r="AI42" s="11" t="str">
        <f t="shared" si="5"/>
        <v/>
      </c>
      <c r="AJ42" s="204"/>
      <c r="AK42" s="15"/>
      <c r="AL42" s="15"/>
      <c r="AM42" s="12"/>
      <c r="AN42" s="12"/>
      <c r="AO42" s="15"/>
      <c r="AP42" s="15"/>
      <c r="AQ42" s="12"/>
      <c r="AR42" s="12"/>
      <c r="AS42" s="15"/>
      <c r="AT42" s="15"/>
      <c r="AU42" s="12"/>
      <c r="AV42" s="12"/>
      <c r="AW42" s="15"/>
      <c r="AX42" s="15"/>
      <c r="AY42" s="12"/>
      <c r="AZ42" s="12"/>
      <c r="BA42" s="224"/>
      <c r="BB42" s="199"/>
      <c r="BC42" s="225"/>
      <c r="BD42" s="12"/>
      <c r="BE42" s="15"/>
      <c r="BF42" s="12"/>
      <c r="BG42" s="15"/>
      <c r="BH42" s="12"/>
      <c r="BI42" s="15"/>
      <c r="BJ42" s="12"/>
      <c r="BK42" s="15"/>
      <c r="BL42" s="16"/>
      <c r="BM42" s="12"/>
      <c r="BN42" s="224"/>
      <c r="BO42" s="15"/>
      <c r="BP42" s="15"/>
      <c r="BQ42" s="12"/>
      <c r="BR42" s="15"/>
      <c r="BS42" s="15"/>
      <c r="BT42" s="12"/>
      <c r="BU42" s="15"/>
      <c r="BV42" s="16"/>
      <c r="BW42" s="15"/>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row>
    <row r="43" spans="1:101" ht="15.75" customHeight="1" x14ac:dyDescent="0.25">
      <c r="A43" s="193"/>
      <c r="B43" s="194"/>
      <c r="C43" s="194"/>
      <c r="D43" s="194"/>
      <c r="E43" s="195"/>
      <c r="F43" s="194"/>
      <c r="G43" s="194"/>
      <c r="H43" s="194"/>
      <c r="I43" s="224"/>
      <c r="J43" s="224"/>
      <c r="K43" s="194"/>
      <c r="L43" s="195"/>
      <c r="M43" s="193"/>
      <c r="N43" s="140"/>
      <c r="O43" s="141"/>
      <c r="P43" s="198"/>
      <c r="Q43" s="140"/>
      <c r="R43" s="141"/>
      <c r="S43" s="142"/>
      <c r="T43" s="199">
        <v>3</v>
      </c>
      <c r="U43" s="228"/>
      <c r="V43" s="17"/>
      <c r="W43" s="17" t="str">
        <f t="shared" si="16"/>
        <v/>
      </c>
      <c r="X43" s="201"/>
      <c r="Y43" s="201"/>
      <c r="Z43" s="10" t="str">
        <f t="shared" si="2"/>
        <v/>
      </c>
      <c r="AA43" s="201"/>
      <c r="AB43" s="201"/>
      <c r="AC43" s="201"/>
      <c r="AD43" s="201"/>
      <c r="AE43" s="88" t="str">
        <f>IFERROR(IF(AND(W42="Probabilidad",W43="Probabilidad"),(AE42-(+AE42*Z43)),IF(W43="Probabilidad",(AE41-(+AE41*Z43)),IF(W43="Impacto",AE42,""))),"")</f>
        <v/>
      </c>
      <c r="AF43" s="14" t="str">
        <f t="shared" si="3"/>
        <v/>
      </c>
      <c r="AG43" s="10" t="str">
        <f>IFERROR(IF(AND(W42="Impacto",W43="Impacto"),(AG42-(+AG42*Z43)),IF(AND(W42="Probabilidad",W43="Impacto"),(AG41-(+AG41*Z43)),IF(W43="Probabilidad",AG42,""))),"")</f>
        <v/>
      </c>
      <c r="AH43" s="14" t="str">
        <f t="shared" si="4"/>
        <v/>
      </c>
      <c r="AI43" s="11" t="str">
        <f t="shared" si="5"/>
        <v/>
      </c>
      <c r="AJ43" s="204"/>
      <c r="AK43" s="15"/>
      <c r="AL43" s="15"/>
      <c r="AM43" s="12"/>
      <c r="AN43" s="12"/>
      <c r="AO43" s="15"/>
      <c r="AP43" s="15"/>
      <c r="AQ43" s="12"/>
      <c r="AR43" s="12"/>
      <c r="AS43" s="15"/>
      <c r="AT43" s="15"/>
      <c r="AU43" s="12"/>
      <c r="AV43" s="12"/>
      <c r="AW43" s="15"/>
      <c r="AX43" s="15"/>
      <c r="AY43" s="12"/>
      <c r="AZ43" s="12"/>
      <c r="BA43" s="224"/>
      <c r="BB43" s="199"/>
      <c r="BC43" s="225"/>
      <c r="BD43" s="12"/>
      <c r="BE43" s="15"/>
      <c r="BF43" s="12"/>
      <c r="BG43" s="15"/>
      <c r="BH43" s="12"/>
      <c r="BI43" s="15"/>
      <c r="BJ43" s="12"/>
      <c r="BK43" s="15"/>
      <c r="BL43" s="16"/>
      <c r="BM43" s="12"/>
      <c r="BN43" s="224"/>
      <c r="BO43" s="15"/>
      <c r="BP43" s="15"/>
      <c r="BQ43" s="12"/>
      <c r="BR43" s="15"/>
      <c r="BS43" s="15"/>
      <c r="BT43" s="12"/>
      <c r="BU43" s="15"/>
      <c r="BV43" s="16"/>
      <c r="BW43" s="15"/>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row>
    <row r="44" spans="1:101" ht="15.75" customHeight="1" x14ac:dyDescent="0.25">
      <c r="A44" s="193"/>
      <c r="B44" s="194"/>
      <c r="C44" s="194"/>
      <c r="D44" s="194"/>
      <c r="E44" s="195"/>
      <c r="F44" s="194"/>
      <c r="G44" s="194"/>
      <c r="H44" s="194"/>
      <c r="I44" s="224"/>
      <c r="J44" s="224"/>
      <c r="K44" s="194"/>
      <c r="L44" s="195"/>
      <c r="M44" s="193"/>
      <c r="N44" s="140"/>
      <c r="O44" s="141"/>
      <c r="P44" s="198"/>
      <c r="Q44" s="140"/>
      <c r="R44" s="141"/>
      <c r="S44" s="142"/>
      <c r="T44" s="199">
        <v>4</v>
      </c>
      <c r="U44" s="200"/>
      <c r="V44" s="17"/>
      <c r="W44" s="17" t="str">
        <f t="shared" si="16"/>
        <v/>
      </c>
      <c r="X44" s="201"/>
      <c r="Y44" s="201"/>
      <c r="Z44" s="10" t="str">
        <f t="shared" si="2"/>
        <v/>
      </c>
      <c r="AA44" s="201"/>
      <c r="AB44" s="201"/>
      <c r="AC44" s="201"/>
      <c r="AD44" s="201"/>
      <c r="AE44" s="88" t="str">
        <f t="shared" ref="AE44:AE46" si="19">IFERROR(IF(AND(W43="Probabilidad",W44="Probabilidad"),(AE43-(+AE43*Z44)),IF(W44="Probabilidad",(AE42-(+AE42*Z44)),IF(W44="Impacto",AE43,""))),"")</f>
        <v/>
      </c>
      <c r="AF44" s="14" t="str">
        <f t="shared" si="3"/>
        <v/>
      </c>
      <c r="AG44" s="10" t="str">
        <f>IFERROR(IF(AND(W43="Impacto",W44="Impacto"),(AG43-(+AG43*Z44)),IF(AND(W43="Probabilidad",W44="Impacto"),(AG42-(+AG42*Z44)),IF(W44="Probabilidad",AG43,""))),"")</f>
        <v/>
      </c>
      <c r="AH44" s="14" t="str">
        <f t="shared" si="4"/>
        <v/>
      </c>
      <c r="AI44" s="11" t="str">
        <f t="shared" si="5"/>
        <v/>
      </c>
      <c r="AJ44" s="204"/>
      <c r="AK44" s="15"/>
      <c r="AL44" s="15"/>
      <c r="AM44" s="12"/>
      <c r="AN44" s="12"/>
      <c r="AO44" s="15"/>
      <c r="AP44" s="15"/>
      <c r="AQ44" s="12"/>
      <c r="AR44" s="12"/>
      <c r="AS44" s="15"/>
      <c r="AT44" s="15"/>
      <c r="AU44" s="12"/>
      <c r="AV44" s="12"/>
      <c r="AW44" s="15"/>
      <c r="AX44" s="15"/>
      <c r="AY44" s="12"/>
      <c r="AZ44" s="12"/>
      <c r="BA44" s="224"/>
      <c r="BB44" s="199"/>
      <c r="BC44" s="225"/>
      <c r="BD44" s="12"/>
      <c r="BE44" s="15"/>
      <c r="BF44" s="12"/>
      <c r="BG44" s="15"/>
      <c r="BH44" s="12"/>
      <c r="BI44" s="15"/>
      <c r="BJ44" s="12"/>
      <c r="BK44" s="15"/>
      <c r="BL44" s="16"/>
      <c r="BM44" s="12"/>
      <c r="BN44" s="224"/>
      <c r="BO44" s="15"/>
      <c r="BP44" s="15"/>
      <c r="BQ44" s="12"/>
      <c r="BR44" s="15"/>
      <c r="BS44" s="15"/>
      <c r="BT44" s="12"/>
      <c r="BU44" s="15"/>
      <c r="BV44" s="16"/>
      <c r="BW44" s="15"/>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row>
    <row r="45" spans="1:101" ht="15.75" customHeight="1" x14ac:dyDescent="0.25">
      <c r="A45" s="193"/>
      <c r="B45" s="194"/>
      <c r="C45" s="194"/>
      <c r="D45" s="194"/>
      <c r="E45" s="195"/>
      <c r="F45" s="194"/>
      <c r="G45" s="194"/>
      <c r="H45" s="194"/>
      <c r="I45" s="224"/>
      <c r="J45" s="224"/>
      <c r="K45" s="194"/>
      <c r="L45" s="195"/>
      <c r="M45" s="193"/>
      <c r="N45" s="140"/>
      <c r="O45" s="141"/>
      <c r="P45" s="198"/>
      <c r="Q45" s="140"/>
      <c r="R45" s="141"/>
      <c r="S45" s="142"/>
      <c r="T45" s="199">
        <v>5</v>
      </c>
      <c r="U45" s="200"/>
      <c r="V45" s="17"/>
      <c r="W45" s="17" t="str">
        <f t="shared" si="16"/>
        <v/>
      </c>
      <c r="X45" s="201"/>
      <c r="Y45" s="201"/>
      <c r="Z45" s="10" t="str">
        <f t="shared" si="2"/>
        <v/>
      </c>
      <c r="AA45" s="201"/>
      <c r="AB45" s="201"/>
      <c r="AC45" s="201"/>
      <c r="AD45" s="201"/>
      <c r="AE45" s="88" t="str">
        <f t="shared" si="19"/>
        <v/>
      </c>
      <c r="AF45" s="14" t="str">
        <f t="shared" si="3"/>
        <v/>
      </c>
      <c r="AG45" s="10" t="str">
        <f>IFERROR(IF(AND(W44="Impacto",W45="Impacto"),(AG44-(+AG44*Z45)),IF(AND(W44="Probabilidad",W45="Impacto"),(AG43-(+AG43*Z45)),IF(W45="Probabilidad",AG44,""))),"")</f>
        <v/>
      </c>
      <c r="AH45" s="14" t="str">
        <f t="shared" si="4"/>
        <v/>
      </c>
      <c r="AI45" s="11" t="str">
        <f t="shared" si="5"/>
        <v/>
      </c>
      <c r="AJ45" s="204"/>
      <c r="AK45" s="15"/>
      <c r="AL45" s="15"/>
      <c r="AM45" s="12"/>
      <c r="AN45" s="12"/>
      <c r="AO45" s="15"/>
      <c r="AP45" s="15"/>
      <c r="AQ45" s="12"/>
      <c r="AR45" s="12"/>
      <c r="AS45" s="15"/>
      <c r="AT45" s="15"/>
      <c r="AU45" s="12"/>
      <c r="AV45" s="12"/>
      <c r="AW45" s="15"/>
      <c r="AX45" s="15"/>
      <c r="AY45" s="12"/>
      <c r="AZ45" s="12"/>
      <c r="BA45" s="224"/>
      <c r="BB45" s="199"/>
      <c r="BC45" s="225"/>
      <c r="BD45" s="12"/>
      <c r="BE45" s="15"/>
      <c r="BF45" s="12"/>
      <c r="BG45" s="15"/>
      <c r="BH45" s="12"/>
      <c r="BI45" s="15"/>
      <c r="BJ45" s="12"/>
      <c r="BK45" s="15"/>
      <c r="BL45" s="16"/>
      <c r="BM45" s="12"/>
      <c r="BN45" s="224"/>
      <c r="BO45" s="15"/>
      <c r="BP45" s="15"/>
      <c r="BQ45" s="12"/>
      <c r="BR45" s="15"/>
      <c r="BS45" s="15"/>
      <c r="BT45" s="12"/>
      <c r="BU45" s="15"/>
      <c r="BV45" s="16"/>
      <c r="BW45" s="15"/>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row>
    <row r="46" spans="1:101" ht="15.75" customHeight="1" x14ac:dyDescent="0.25">
      <c r="A46" s="193"/>
      <c r="B46" s="194"/>
      <c r="C46" s="194"/>
      <c r="D46" s="194"/>
      <c r="E46" s="195"/>
      <c r="F46" s="194"/>
      <c r="G46" s="194"/>
      <c r="H46" s="194"/>
      <c r="I46" s="224"/>
      <c r="J46" s="224"/>
      <c r="K46" s="194"/>
      <c r="L46" s="195"/>
      <c r="M46" s="193"/>
      <c r="N46" s="140"/>
      <c r="O46" s="141"/>
      <c r="P46" s="198"/>
      <c r="Q46" s="140"/>
      <c r="R46" s="141"/>
      <c r="S46" s="142"/>
      <c r="T46" s="199">
        <v>6</v>
      </c>
      <c r="U46" s="200"/>
      <c r="V46" s="17"/>
      <c r="W46" s="17" t="str">
        <f t="shared" si="16"/>
        <v/>
      </c>
      <c r="X46" s="201"/>
      <c r="Y46" s="201"/>
      <c r="Z46" s="10" t="str">
        <f t="shared" si="2"/>
        <v/>
      </c>
      <c r="AA46" s="201"/>
      <c r="AB46" s="201"/>
      <c r="AC46" s="201"/>
      <c r="AD46" s="201"/>
      <c r="AE46" s="88" t="str">
        <f t="shared" si="19"/>
        <v/>
      </c>
      <c r="AF46" s="14" t="str">
        <f t="shared" si="3"/>
        <v/>
      </c>
      <c r="AG46" s="10" t="str">
        <f>IFERROR(IF(AND(W45="Impacto",W46="Impacto"),(AG45-(+AG45*Z46)),IF(AND(W45="Probabilidad",W46="Impacto"),(AG44-(+AG44*Z46)),IF(W46="Probabilidad",AG45,""))),"")</f>
        <v/>
      </c>
      <c r="AH46" s="14" t="str">
        <f t="shared" si="4"/>
        <v/>
      </c>
      <c r="AI46" s="11" t="str">
        <f t="shared" si="5"/>
        <v/>
      </c>
      <c r="AJ46" s="207"/>
      <c r="AK46" s="15"/>
      <c r="AL46" s="15"/>
      <c r="AM46" s="12"/>
      <c r="AN46" s="12"/>
      <c r="AO46" s="15"/>
      <c r="AP46" s="15"/>
      <c r="AQ46" s="12"/>
      <c r="AR46" s="12"/>
      <c r="AS46" s="15"/>
      <c r="AT46" s="15"/>
      <c r="AU46" s="12"/>
      <c r="AV46" s="12"/>
      <c r="AW46" s="15"/>
      <c r="AX46" s="15"/>
      <c r="AY46" s="12"/>
      <c r="AZ46" s="12"/>
      <c r="BA46" s="224"/>
      <c r="BB46" s="199"/>
      <c r="BC46" s="225"/>
      <c r="BD46" s="12"/>
      <c r="BE46" s="15"/>
      <c r="BF46" s="12"/>
      <c r="BG46" s="15"/>
      <c r="BH46" s="12"/>
      <c r="BI46" s="15"/>
      <c r="BJ46" s="12"/>
      <c r="BK46" s="15"/>
      <c r="BL46" s="16"/>
      <c r="BM46" s="12"/>
      <c r="BN46" s="224"/>
      <c r="BO46" s="15"/>
      <c r="BP46" s="15"/>
      <c r="BQ46" s="12"/>
      <c r="BR46" s="15"/>
      <c r="BS46" s="15"/>
      <c r="BT46" s="12"/>
      <c r="BU46" s="15"/>
      <c r="BV46" s="16"/>
      <c r="BW46" s="15"/>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row>
    <row r="47" spans="1:101" ht="15.75" customHeight="1" x14ac:dyDescent="0.25">
      <c r="A47" s="193">
        <v>8</v>
      </c>
      <c r="B47" s="194"/>
      <c r="C47" s="194"/>
      <c r="D47" s="194"/>
      <c r="E47" s="195"/>
      <c r="F47" s="194"/>
      <c r="G47" s="194"/>
      <c r="H47" s="194"/>
      <c r="I47" s="224"/>
      <c r="J47" s="224"/>
      <c r="K47" s="194"/>
      <c r="L47" s="195"/>
      <c r="M47" s="193"/>
      <c r="N47" s="140" t="str">
        <f>IF(M47&lt;=0,"",IF(M47&lt;=2,"Muy Baja",IF(M47&lt;=24,"Baja",IF(M47&lt;=500,"Media",IF(M47&lt;=5000,"Alta","Muy Alta")))))</f>
        <v/>
      </c>
      <c r="O47" s="141" t="str">
        <f>IF(N47="","",IF(N47="Muy Baja",0.2,IF(N47="Baja",0.4,IF(N47="Media",0.6,IF(N47="Alta",0.8,IF(N47="Muy Alta",1,))))))</f>
        <v/>
      </c>
      <c r="P47" s="198"/>
      <c r="Q47" s="140" t="str">
        <f t="shared" ref="Q47" si="20">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41" t="str">
        <f>IF(Q47="","",IF(Q47="Leve",0.2,IF(Q47="Menor",0.4,IF(Q47="Moderado",0.6,IF(Q47="Mayor",0.8,IF(Q47="Catastrófico",1,))))))</f>
        <v/>
      </c>
      <c r="S47" s="142"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99">
        <v>1</v>
      </c>
      <c r="U47" s="200"/>
      <c r="V47" s="17"/>
      <c r="W47" s="17" t="str">
        <f t="shared" si="16"/>
        <v/>
      </c>
      <c r="X47" s="201"/>
      <c r="Y47" s="201"/>
      <c r="Z47" s="10" t="str">
        <f t="shared" si="2"/>
        <v/>
      </c>
      <c r="AA47" s="201"/>
      <c r="AB47" s="201"/>
      <c r="AC47" s="201"/>
      <c r="AD47" s="201"/>
      <c r="AE47" s="88" t="str">
        <f>IFERROR(IF(W47="Probabilidad",(O47-(+O47*Z47)),IF(W47="Impacto",O47,"")),"")</f>
        <v/>
      </c>
      <c r="AF47" s="14" t="str">
        <f>IFERROR(IF(AE47="","",IF(AE47&lt;=0.2,"Muy Baja",IF(AE47&lt;=0.4,"Baja",IF(AE47&lt;=0.6,"Media",IF(AE47&lt;=0.8,"Alta","Muy Alta"))))),"")</f>
        <v/>
      </c>
      <c r="AG47" s="10" t="str">
        <f>IFERROR(IF(W47="Impacto",(R47-(+R47*Z47)),IF(W47="Probabilidad",R47,"")),"")</f>
        <v/>
      </c>
      <c r="AH47" s="14" t="str">
        <f t="shared" si="4"/>
        <v/>
      </c>
      <c r="AI47" s="11" t="str">
        <f t="shared" si="5"/>
        <v/>
      </c>
      <c r="AJ47" s="202"/>
      <c r="AK47" s="15"/>
      <c r="AL47" s="15"/>
      <c r="AM47" s="12"/>
      <c r="AN47" s="12"/>
      <c r="AO47" s="15"/>
      <c r="AP47" s="15"/>
      <c r="AQ47" s="12"/>
      <c r="AR47" s="12"/>
      <c r="AS47" s="15"/>
      <c r="AT47" s="15"/>
      <c r="AU47" s="12"/>
      <c r="AV47" s="12"/>
      <c r="AW47" s="15"/>
      <c r="AX47" s="15"/>
      <c r="AY47" s="12"/>
      <c r="AZ47" s="12"/>
      <c r="BA47" s="224"/>
      <c r="BB47" s="199"/>
      <c r="BC47" s="225"/>
      <c r="BD47" s="12"/>
      <c r="BE47" s="15"/>
      <c r="BF47" s="12"/>
      <c r="BG47" s="15"/>
      <c r="BH47" s="12"/>
      <c r="BI47" s="15"/>
      <c r="BJ47" s="12"/>
      <c r="BK47" s="15"/>
      <c r="BL47" s="16"/>
      <c r="BM47" s="12"/>
      <c r="BN47" s="224"/>
      <c r="BO47" s="15"/>
      <c r="BP47" s="15"/>
      <c r="BQ47" s="12"/>
      <c r="BR47" s="15"/>
      <c r="BS47" s="15"/>
      <c r="BT47" s="12"/>
      <c r="BU47" s="15"/>
      <c r="BV47" s="16"/>
      <c r="BW47" s="15"/>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row>
    <row r="48" spans="1:101" ht="15.75" customHeight="1" x14ac:dyDescent="0.25">
      <c r="A48" s="193"/>
      <c r="B48" s="194"/>
      <c r="C48" s="194"/>
      <c r="D48" s="194"/>
      <c r="E48" s="195"/>
      <c r="F48" s="194"/>
      <c r="G48" s="194"/>
      <c r="H48" s="194"/>
      <c r="I48" s="224"/>
      <c r="J48" s="224"/>
      <c r="K48" s="194"/>
      <c r="L48" s="195"/>
      <c r="M48" s="193"/>
      <c r="N48" s="140"/>
      <c r="O48" s="141"/>
      <c r="P48" s="198"/>
      <c r="Q48" s="140"/>
      <c r="R48" s="141"/>
      <c r="S48" s="142"/>
      <c r="T48" s="199">
        <v>2</v>
      </c>
      <c r="U48" s="200"/>
      <c r="V48" s="17"/>
      <c r="W48" s="17" t="str">
        <f t="shared" si="16"/>
        <v/>
      </c>
      <c r="X48" s="201"/>
      <c r="Y48" s="201"/>
      <c r="Z48" s="10" t="str">
        <f t="shared" si="2"/>
        <v/>
      </c>
      <c r="AA48" s="201"/>
      <c r="AB48" s="201"/>
      <c r="AC48" s="201"/>
      <c r="AD48" s="201"/>
      <c r="AE48" s="88" t="str">
        <f>IFERROR(IF(AND(W47="Probabilidad",W48="Probabilidad"),(AE47-(+AE47*Z48)),IF(W48="Probabilidad",(AE47-(+AE47*Z48)),IF(W48="Impacto",AE47,""))),"")</f>
        <v/>
      </c>
      <c r="AF48" s="14" t="str">
        <f t="shared" si="3"/>
        <v/>
      </c>
      <c r="AG48" s="10" t="str">
        <f>IFERROR(IF(AND(W47="Impacto",W48="Impacto"),(AG47-(+AG47*Z48)),IF(AND(W47="Probabilidad",W48="Impacto"),(AG47-(+AG47*Z48)),IF(W48="Probabilidad",AG47,""))),"")</f>
        <v/>
      </c>
      <c r="AH48" s="14" t="str">
        <f t="shared" si="4"/>
        <v/>
      </c>
      <c r="AI48" s="11" t="str">
        <f t="shared" si="5"/>
        <v/>
      </c>
      <c r="AJ48" s="204"/>
      <c r="AK48" s="15"/>
      <c r="AL48" s="15"/>
      <c r="AM48" s="12"/>
      <c r="AN48" s="12"/>
      <c r="AO48" s="15"/>
      <c r="AP48" s="15"/>
      <c r="AQ48" s="12"/>
      <c r="AR48" s="12"/>
      <c r="AS48" s="15"/>
      <c r="AT48" s="15"/>
      <c r="AU48" s="12"/>
      <c r="AV48" s="12"/>
      <c r="AW48" s="15"/>
      <c r="AX48" s="15"/>
      <c r="AY48" s="12"/>
      <c r="AZ48" s="12"/>
      <c r="BA48" s="224"/>
      <c r="BB48" s="199"/>
      <c r="BC48" s="225"/>
      <c r="BD48" s="12"/>
      <c r="BE48" s="15"/>
      <c r="BF48" s="12"/>
      <c r="BG48" s="15"/>
      <c r="BH48" s="12"/>
      <c r="BI48" s="15"/>
      <c r="BJ48" s="12"/>
      <c r="BK48" s="15"/>
      <c r="BL48" s="16"/>
      <c r="BM48" s="12"/>
      <c r="BN48" s="224"/>
      <c r="BO48" s="15"/>
      <c r="BP48" s="15"/>
      <c r="BQ48" s="12"/>
      <c r="BR48" s="15"/>
      <c r="BS48" s="15"/>
      <c r="BT48" s="12"/>
      <c r="BU48" s="15"/>
      <c r="BV48" s="16"/>
      <c r="BW48" s="15"/>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row>
    <row r="49" spans="1:101" ht="15.75" customHeight="1" x14ac:dyDescent="0.25">
      <c r="A49" s="193"/>
      <c r="B49" s="194"/>
      <c r="C49" s="194"/>
      <c r="D49" s="194"/>
      <c r="E49" s="195"/>
      <c r="F49" s="194"/>
      <c r="G49" s="194"/>
      <c r="H49" s="194"/>
      <c r="I49" s="224"/>
      <c r="J49" s="224"/>
      <c r="K49" s="194"/>
      <c r="L49" s="195"/>
      <c r="M49" s="193"/>
      <c r="N49" s="140"/>
      <c r="O49" s="141"/>
      <c r="P49" s="198"/>
      <c r="Q49" s="140"/>
      <c r="R49" s="141"/>
      <c r="S49" s="142"/>
      <c r="T49" s="199">
        <v>3</v>
      </c>
      <c r="U49" s="228"/>
      <c r="V49" s="17"/>
      <c r="W49" s="17" t="str">
        <f t="shared" si="16"/>
        <v/>
      </c>
      <c r="X49" s="201"/>
      <c r="Y49" s="201"/>
      <c r="Z49" s="10" t="str">
        <f t="shared" si="2"/>
        <v/>
      </c>
      <c r="AA49" s="201"/>
      <c r="AB49" s="201"/>
      <c r="AC49" s="201"/>
      <c r="AD49" s="201"/>
      <c r="AE49" s="88" t="str">
        <f>IFERROR(IF(AND(W48="Probabilidad",W49="Probabilidad"),(AE48-(+AE48*Z49)),IF(W49="Probabilidad",(AE47-(+AE47*Z49)),IF(W49="Impacto",AE48,""))),"")</f>
        <v/>
      </c>
      <c r="AF49" s="14" t="str">
        <f t="shared" si="3"/>
        <v/>
      </c>
      <c r="AG49" s="10" t="str">
        <f>IFERROR(IF(AND(W48="Impacto",W49="Impacto"),(AG48-(+AG48*Z49)),IF(AND(W48="Probabilidad",W49="Impacto"),(AG47-(+AG47*Z49)),IF(W49="Probabilidad",AG48,""))),"")</f>
        <v/>
      </c>
      <c r="AH49" s="14" t="str">
        <f t="shared" si="4"/>
        <v/>
      </c>
      <c r="AI49" s="11" t="str">
        <f t="shared" si="5"/>
        <v/>
      </c>
      <c r="AJ49" s="204"/>
      <c r="AK49" s="15"/>
      <c r="AL49" s="15"/>
      <c r="AM49" s="12"/>
      <c r="AN49" s="12"/>
      <c r="AO49" s="15"/>
      <c r="AP49" s="15"/>
      <c r="AQ49" s="12"/>
      <c r="AR49" s="12"/>
      <c r="AS49" s="15"/>
      <c r="AT49" s="15"/>
      <c r="AU49" s="12"/>
      <c r="AV49" s="12"/>
      <c r="AW49" s="15"/>
      <c r="AX49" s="15"/>
      <c r="AY49" s="12"/>
      <c r="AZ49" s="12"/>
      <c r="BA49" s="224"/>
      <c r="BB49" s="199"/>
      <c r="BC49" s="225"/>
      <c r="BD49" s="12"/>
      <c r="BE49" s="15"/>
      <c r="BF49" s="12"/>
      <c r="BG49" s="15"/>
      <c r="BH49" s="12"/>
      <c r="BI49" s="15"/>
      <c r="BJ49" s="12"/>
      <c r="BK49" s="15"/>
      <c r="BL49" s="16"/>
      <c r="BM49" s="12"/>
      <c r="BN49" s="224"/>
      <c r="BO49" s="15"/>
      <c r="BP49" s="15"/>
      <c r="BQ49" s="12"/>
      <c r="BR49" s="15"/>
      <c r="BS49" s="15"/>
      <c r="BT49" s="12"/>
      <c r="BU49" s="15"/>
      <c r="BV49" s="16"/>
      <c r="BW49" s="15"/>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row>
    <row r="50" spans="1:101" ht="15.75" customHeight="1" x14ac:dyDescent="0.25">
      <c r="A50" s="193"/>
      <c r="B50" s="194"/>
      <c r="C50" s="194"/>
      <c r="D50" s="194"/>
      <c r="E50" s="195"/>
      <c r="F50" s="194"/>
      <c r="G50" s="194"/>
      <c r="H50" s="194"/>
      <c r="I50" s="224"/>
      <c r="J50" s="224"/>
      <c r="K50" s="194"/>
      <c r="L50" s="195"/>
      <c r="M50" s="193"/>
      <c r="N50" s="140"/>
      <c r="O50" s="141"/>
      <c r="P50" s="198"/>
      <c r="Q50" s="140"/>
      <c r="R50" s="141"/>
      <c r="S50" s="142"/>
      <c r="T50" s="199">
        <v>4</v>
      </c>
      <c r="U50" s="200"/>
      <c r="V50" s="17"/>
      <c r="W50" s="17" t="str">
        <f t="shared" si="16"/>
        <v/>
      </c>
      <c r="X50" s="201"/>
      <c r="Y50" s="201"/>
      <c r="Z50" s="10" t="str">
        <f t="shared" si="2"/>
        <v/>
      </c>
      <c r="AA50" s="201"/>
      <c r="AB50" s="201"/>
      <c r="AC50" s="201"/>
      <c r="AD50" s="201"/>
      <c r="AE50" s="88" t="str">
        <f t="shared" ref="AE50:AE52" si="21">IFERROR(IF(AND(W49="Probabilidad",W50="Probabilidad"),(AE49-(+AE49*Z50)),IF(W50="Probabilidad",(AE48-(+AE48*Z50)),IF(W50="Impacto",AE49,""))),"")</f>
        <v/>
      </c>
      <c r="AF50" s="14" t="str">
        <f t="shared" si="3"/>
        <v/>
      </c>
      <c r="AG50" s="10" t="str">
        <f>IFERROR(IF(AND(W49="Impacto",W50="Impacto"),(AG49-(+AG49*Z50)),IF(AND(W49="Probabilidad",W50="Impacto"),(AG48-(+AG48*Z50)),IF(W50="Probabilidad",AG49,""))),"")</f>
        <v/>
      </c>
      <c r="AH50" s="14" t="str">
        <f t="shared" si="4"/>
        <v/>
      </c>
      <c r="AI50" s="11" t="str">
        <f t="shared" si="5"/>
        <v/>
      </c>
      <c r="AJ50" s="204"/>
      <c r="AK50" s="15"/>
      <c r="AL50" s="15"/>
      <c r="AM50" s="12"/>
      <c r="AN50" s="12"/>
      <c r="AO50" s="15"/>
      <c r="AP50" s="15"/>
      <c r="AQ50" s="12"/>
      <c r="AR50" s="12"/>
      <c r="AS50" s="15"/>
      <c r="AT50" s="15"/>
      <c r="AU50" s="12"/>
      <c r="AV50" s="12"/>
      <c r="AW50" s="15"/>
      <c r="AX50" s="15"/>
      <c r="AY50" s="12"/>
      <c r="AZ50" s="12"/>
      <c r="BA50" s="224"/>
      <c r="BB50" s="199"/>
      <c r="BC50" s="225"/>
      <c r="BD50" s="12"/>
      <c r="BE50" s="15"/>
      <c r="BF50" s="12"/>
      <c r="BG50" s="15"/>
      <c r="BH50" s="12"/>
      <c r="BI50" s="15"/>
      <c r="BJ50" s="12"/>
      <c r="BK50" s="15"/>
      <c r="BL50" s="16"/>
      <c r="BM50" s="12"/>
      <c r="BN50" s="224"/>
      <c r="BO50" s="15"/>
      <c r="BP50" s="15"/>
      <c r="BQ50" s="12"/>
      <c r="BR50" s="15"/>
      <c r="BS50" s="15"/>
      <c r="BT50" s="12"/>
      <c r="BU50" s="15"/>
      <c r="BV50" s="16"/>
      <c r="BW50" s="15"/>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row>
    <row r="51" spans="1:101" ht="15.75" customHeight="1" x14ac:dyDescent="0.25">
      <c r="A51" s="193"/>
      <c r="B51" s="194"/>
      <c r="C51" s="194"/>
      <c r="D51" s="194"/>
      <c r="E51" s="195"/>
      <c r="F51" s="194"/>
      <c r="G51" s="194"/>
      <c r="H51" s="194"/>
      <c r="I51" s="224"/>
      <c r="J51" s="224"/>
      <c r="K51" s="194"/>
      <c r="L51" s="195"/>
      <c r="M51" s="193"/>
      <c r="N51" s="140"/>
      <c r="O51" s="141"/>
      <c r="P51" s="198"/>
      <c r="Q51" s="140"/>
      <c r="R51" s="141"/>
      <c r="S51" s="142"/>
      <c r="T51" s="199">
        <v>5</v>
      </c>
      <c r="U51" s="200"/>
      <c r="V51" s="17"/>
      <c r="W51" s="17" t="str">
        <f t="shared" si="16"/>
        <v/>
      </c>
      <c r="X51" s="201"/>
      <c r="Y51" s="201"/>
      <c r="Z51" s="10" t="str">
        <f t="shared" si="2"/>
        <v/>
      </c>
      <c r="AA51" s="201"/>
      <c r="AB51" s="201"/>
      <c r="AC51" s="201"/>
      <c r="AD51" s="201"/>
      <c r="AE51" s="88" t="str">
        <f t="shared" si="21"/>
        <v/>
      </c>
      <c r="AF51" s="14" t="str">
        <f t="shared" si="3"/>
        <v/>
      </c>
      <c r="AG51" s="10" t="str">
        <f>IFERROR(IF(AND(W50="Impacto",W51="Impacto"),(AG50-(+AG50*Z51)),IF(AND(W50="Probabilidad",W51="Impacto"),(AG49-(+AG49*Z51)),IF(W51="Probabilidad",AG50,""))),"")</f>
        <v/>
      </c>
      <c r="AH51" s="14" t="str">
        <f t="shared" si="4"/>
        <v/>
      </c>
      <c r="AI51" s="11" t="str">
        <f t="shared" si="5"/>
        <v/>
      </c>
      <c r="AJ51" s="204"/>
      <c r="AK51" s="15"/>
      <c r="AL51" s="15"/>
      <c r="AM51" s="12"/>
      <c r="AN51" s="12"/>
      <c r="AO51" s="15"/>
      <c r="AP51" s="15"/>
      <c r="AQ51" s="12"/>
      <c r="AR51" s="12"/>
      <c r="AS51" s="15"/>
      <c r="AT51" s="15"/>
      <c r="AU51" s="12"/>
      <c r="AV51" s="12"/>
      <c r="AW51" s="15"/>
      <c r="AX51" s="15"/>
      <c r="AY51" s="12"/>
      <c r="AZ51" s="12"/>
      <c r="BA51" s="224"/>
      <c r="BB51" s="199"/>
      <c r="BC51" s="225"/>
      <c r="BD51" s="12"/>
      <c r="BE51" s="15"/>
      <c r="BF51" s="12"/>
      <c r="BG51" s="15"/>
      <c r="BH51" s="12"/>
      <c r="BI51" s="15"/>
      <c r="BJ51" s="12"/>
      <c r="BK51" s="15"/>
      <c r="BL51" s="16"/>
      <c r="BM51" s="12"/>
      <c r="BN51" s="224"/>
      <c r="BO51" s="15"/>
      <c r="BP51" s="15"/>
      <c r="BQ51" s="12"/>
      <c r="BR51" s="15"/>
      <c r="BS51" s="15"/>
      <c r="BT51" s="12"/>
      <c r="BU51" s="15"/>
      <c r="BV51" s="16"/>
      <c r="BW51" s="15"/>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row>
    <row r="52" spans="1:101" ht="15.75" customHeight="1" x14ac:dyDescent="0.25">
      <c r="A52" s="193"/>
      <c r="B52" s="194"/>
      <c r="C52" s="194"/>
      <c r="D52" s="194"/>
      <c r="E52" s="195"/>
      <c r="F52" s="194"/>
      <c r="G52" s="194"/>
      <c r="H52" s="194"/>
      <c r="I52" s="224"/>
      <c r="J52" s="224"/>
      <c r="K52" s="194"/>
      <c r="L52" s="195"/>
      <c r="M52" s="193"/>
      <c r="N52" s="140"/>
      <c r="O52" s="141"/>
      <c r="P52" s="198"/>
      <c r="Q52" s="140"/>
      <c r="R52" s="141"/>
      <c r="S52" s="142"/>
      <c r="T52" s="199">
        <v>6</v>
      </c>
      <c r="U52" s="200"/>
      <c r="V52" s="17"/>
      <c r="W52" s="17" t="str">
        <f t="shared" si="16"/>
        <v/>
      </c>
      <c r="X52" s="201"/>
      <c r="Y52" s="201"/>
      <c r="Z52" s="10" t="str">
        <f t="shared" si="2"/>
        <v/>
      </c>
      <c r="AA52" s="201"/>
      <c r="AB52" s="201"/>
      <c r="AC52" s="201"/>
      <c r="AD52" s="201"/>
      <c r="AE52" s="88" t="str">
        <f t="shared" si="21"/>
        <v/>
      </c>
      <c r="AF52" s="14" t="str">
        <f t="shared" si="3"/>
        <v/>
      </c>
      <c r="AG52" s="10" t="str">
        <f>IFERROR(IF(AND(W51="Impacto",W52="Impacto"),(AG51-(+AG51*Z52)),IF(AND(W51="Probabilidad",W52="Impacto"),(AG50-(+AG50*Z52)),IF(W52="Probabilidad",AG51,""))),"")</f>
        <v/>
      </c>
      <c r="AH52" s="14" t="str">
        <f t="shared" si="4"/>
        <v/>
      </c>
      <c r="AI52" s="11" t="str">
        <f t="shared" si="5"/>
        <v/>
      </c>
      <c r="AJ52" s="207"/>
      <c r="AK52" s="15"/>
      <c r="AL52" s="15"/>
      <c r="AM52" s="12"/>
      <c r="AN52" s="12"/>
      <c r="AO52" s="15"/>
      <c r="AP52" s="15"/>
      <c r="AQ52" s="12"/>
      <c r="AR52" s="12"/>
      <c r="AS52" s="15"/>
      <c r="AT52" s="15"/>
      <c r="AU52" s="12"/>
      <c r="AV52" s="12"/>
      <c r="AW52" s="15"/>
      <c r="AX52" s="15"/>
      <c r="AY52" s="12"/>
      <c r="AZ52" s="12"/>
      <c r="BA52" s="224"/>
      <c r="BB52" s="199"/>
      <c r="BC52" s="225"/>
      <c r="BD52" s="12"/>
      <c r="BE52" s="15"/>
      <c r="BF52" s="12"/>
      <c r="BG52" s="15"/>
      <c r="BH52" s="12"/>
      <c r="BI52" s="15"/>
      <c r="BJ52" s="12"/>
      <c r="BK52" s="15"/>
      <c r="BL52" s="16"/>
      <c r="BM52" s="12"/>
      <c r="BN52" s="224"/>
      <c r="BO52" s="15"/>
      <c r="BP52" s="15"/>
      <c r="BQ52" s="12"/>
      <c r="BR52" s="15"/>
      <c r="BS52" s="15"/>
      <c r="BT52" s="12"/>
      <c r="BU52" s="15"/>
      <c r="BV52" s="16"/>
      <c r="BW52" s="15"/>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row>
    <row r="53" spans="1:101" ht="15.75" customHeight="1" x14ac:dyDescent="0.25">
      <c r="A53" s="193">
        <v>9</v>
      </c>
      <c r="B53" s="194"/>
      <c r="C53" s="194"/>
      <c r="D53" s="194"/>
      <c r="E53" s="195"/>
      <c r="F53" s="194"/>
      <c r="G53" s="194"/>
      <c r="H53" s="194"/>
      <c r="I53" s="224"/>
      <c r="J53" s="224"/>
      <c r="K53" s="194"/>
      <c r="L53" s="195"/>
      <c r="M53" s="193"/>
      <c r="N53" s="140" t="str">
        <f>IF(M53&lt;=0,"",IF(M53&lt;=2,"Muy Baja",IF(M53&lt;=24,"Baja",IF(M53&lt;=500,"Media",IF(M53&lt;=5000,"Alta","Muy Alta")))))</f>
        <v/>
      </c>
      <c r="O53" s="141" t="str">
        <f>IF(N53="","",IF(N53="Muy Baja",0.2,IF(N53="Baja",0.4,IF(N53="Media",0.6,IF(N53="Alta",0.8,IF(N53="Muy Alta",1,))))))</f>
        <v/>
      </c>
      <c r="P53" s="198"/>
      <c r="Q53" s="140" t="str">
        <f t="shared" ref="Q53" si="22">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41" t="str">
        <f>IF(Q53="","",IF(Q53="Leve",0.2,IF(Q53="Menor",0.4,IF(Q53="Moderado",0.6,IF(Q53="Mayor",0.8,IF(Q53="Catastrófico",1,))))))</f>
        <v/>
      </c>
      <c r="S53" s="142"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99">
        <v>1</v>
      </c>
      <c r="U53" s="200"/>
      <c r="V53" s="17"/>
      <c r="W53" s="17" t="str">
        <f t="shared" si="16"/>
        <v/>
      </c>
      <c r="X53" s="201"/>
      <c r="Y53" s="201"/>
      <c r="Z53" s="10" t="str">
        <f t="shared" si="2"/>
        <v/>
      </c>
      <c r="AA53" s="201"/>
      <c r="AB53" s="201"/>
      <c r="AC53" s="201"/>
      <c r="AD53" s="201"/>
      <c r="AE53" s="88" t="str">
        <f>IFERROR(IF(W53="Probabilidad",(O53-(+O53*Z53)),IF(W53="Impacto",O53,"")),"")</f>
        <v/>
      </c>
      <c r="AF53" s="14" t="str">
        <f>IFERROR(IF(AE53="","",IF(AE53&lt;=0.2,"Muy Baja",IF(AE53&lt;=0.4,"Baja",IF(AE53&lt;=0.6,"Media",IF(AE53&lt;=0.8,"Alta","Muy Alta"))))),"")</f>
        <v/>
      </c>
      <c r="AG53" s="10" t="str">
        <f>IFERROR(IF(W53="Impacto",(R53-(+R53*Z53)),IF(W53="Probabilidad",R53,"")),"")</f>
        <v/>
      </c>
      <c r="AH53" s="14" t="str">
        <f t="shared" si="4"/>
        <v/>
      </c>
      <c r="AI53" s="11" t="str">
        <f t="shared" si="5"/>
        <v/>
      </c>
      <c r="AJ53" s="202"/>
      <c r="AK53" s="15"/>
      <c r="AL53" s="15"/>
      <c r="AM53" s="12"/>
      <c r="AN53" s="12"/>
      <c r="AO53" s="15"/>
      <c r="AP53" s="15"/>
      <c r="AQ53" s="12"/>
      <c r="AR53" s="12"/>
      <c r="AS53" s="15"/>
      <c r="AT53" s="15"/>
      <c r="AU53" s="12"/>
      <c r="AV53" s="12"/>
      <c r="AW53" s="15"/>
      <c r="AX53" s="15"/>
      <c r="AY53" s="12"/>
      <c r="AZ53" s="12"/>
      <c r="BA53" s="224"/>
      <c r="BB53" s="199"/>
      <c r="BC53" s="225"/>
      <c r="BD53" s="12"/>
      <c r="BE53" s="15"/>
      <c r="BF53" s="12"/>
      <c r="BG53" s="15"/>
      <c r="BH53" s="12"/>
      <c r="BI53" s="15"/>
      <c r="BJ53" s="12"/>
      <c r="BK53" s="15"/>
      <c r="BL53" s="16"/>
      <c r="BM53" s="12"/>
      <c r="BN53" s="224"/>
      <c r="BO53" s="15"/>
      <c r="BP53" s="15"/>
      <c r="BQ53" s="12"/>
      <c r="BR53" s="15"/>
      <c r="BS53" s="15"/>
      <c r="BT53" s="12"/>
      <c r="BU53" s="15"/>
      <c r="BV53" s="16"/>
      <c r="BW53" s="15"/>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row>
    <row r="54" spans="1:101" ht="15.75" customHeight="1" x14ac:dyDescent="0.25">
      <c r="A54" s="193"/>
      <c r="B54" s="194"/>
      <c r="C54" s="194"/>
      <c r="D54" s="194"/>
      <c r="E54" s="195"/>
      <c r="F54" s="194"/>
      <c r="G54" s="194"/>
      <c r="H54" s="194"/>
      <c r="I54" s="224"/>
      <c r="J54" s="224"/>
      <c r="K54" s="194"/>
      <c r="L54" s="195"/>
      <c r="M54" s="193"/>
      <c r="N54" s="140"/>
      <c r="O54" s="141"/>
      <c r="P54" s="198"/>
      <c r="Q54" s="140"/>
      <c r="R54" s="141"/>
      <c r="S54" s="142"/>
      <c r="T54" s="199">
        <v>2</v>
      </c>
      <c r="U54" s="200"/>
      <c r="V54" s="17"/>
      <c r="W54" s="17" t="str">
        <f t="shared" si="16"/>
        <v/>
      </c>
      <c r="X54" s="201"/>
      <c r="Y54" s="201"/>
      <c r="Z54" s="10" t="str">
        <f t="shared" si="2"/>
        <v/>
      </c>
      <c r="AA54" s="201"/>
      <c r="AB54" s="201"/>
      <c r="AC54" s="201"/>
      <c r="AD54" s="201"/>
      <c r="AE54" s="88" t="str">
        <f>IFERROR(IF(AND(W53="Probabilidad",W54="Probabilidad"),(AE53-(+AE53*Z54)),IF(W54="Probabilidad",(AE53-(+AE53*Z54)),IF(W54="Impacto",AE53,""))),"")</f>
        <v/>
      </c>
      <c r="AF54" s="14" t="str">
        <f t="shared" si="3"/>
        <v/>
      </c>
      <c r="AG54" s="10" t="str">
        <f>IFERROR(IF(AND(W53="Impacto",W54="Impacto"),(AG53-(+AG53*Z54)),IF(AND(W53="Probabilidad",W54="Impacto"),(AG53-(+AG53*Z54)),IF(W54="Probabilidad",AG53,""))),"")</f>
        <v/>
      </c>
      <c r="AH54" s="14" t="str">
        <f t="shared" si="4"/>
        <v/>
      </c>
      <c r="AI54" s="11" t="str">
        <f t="shared" si="5"/>
        <v/>
      </c>
      <c r="AJ54" s="204"/>
      <c r="AK54" s="15"/>
      <c r="AL54" s="15"/>
      <c r="AM54" s="12"/>
      <c r="AN54" s="12"/>
      <c r="AO54" s="15"/>
      <c r="AP54" s="15"/>
      <c r="AQ54" s="12"/>
      <c r="AR54" s="12"/>
      <c r="AS54" s="15"/>
      <c r="AT54" s="15"/>
      <c r="AU54" s="12"/>
      <c r="AV54" s="12"/>
      <c r="AW54" s="15"/>
      <c r="AX54" s="15"/>
      <c r="AY54" s="12"/>
      <c r="AZ54" s="12"/>
      <c r="BA54" s="224"/>
      <c r="BB54" s="199"/>
      <c r="BC54" s="225"/>
      <c r="BD54" s="12"/>
      <c r="BE54" s="15"/>
      <c r="BF54" s="12"/>
      <c r="BG54" s="15"/>
      <c r="BH54" s="12"/>
      <c r="BI54" s="15"/>
      <c r="BJ54" s="12"/>
      <c r="BK54" s="15"/>
      <c r="BL54" s="16"/>
      <c r="BM54" s="12"/>
      <c r="BN54" s="224"/>
      <c r="BO54" s="15"/>
      <c r="BP54" s="15"/>
      <c r="BQ54" s="12"/>
      <c r="BR54" s="15"/>
      <c r="BS54" s="15"/>
      <c r="BT54" s="12"/>
      <c r="BU54" s="15"/>
      <c r="BV54" s="16"/>
      <c r="BW54" s="15"/>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row>
    <row r="55" spans="1:101" ht="15.75" customHeight="1" x14ac:dyDescent="0.25">
      <c r="A55" s="193"/>
      <c r="B55" s="194"/>
      <c r="C55" s="194"/>
      <c r="D55" s="194"/>
      <c r="E55" s="195"/>
      <c r="F55" s="194"/>
      <c r="G55" s="194"/>
      <c r="H55" s="194"/>
      <c r="I55" s="224"/>
      <c r="J55" s="224"/>
      <c r="K55" s="194"/>
      <c r="L55" s="195"/>
      <c r="M55" s="193"/>
      <c r="N55" s="140"/>
      <c r="O55" s="141"/>
      <c r="P55" s="198"/>
      <c r="Q55" s="140"/>
      <c r="R55" s="141"/>
      <c r="S55" s="142"/>
      <c r="T55" s="199">
        <v>3</v>
      </c>
      <c r="U55" s="228"/>
      <c r="V55" s="17"/>
      <c r="W55" s="17" t="str">
        <f t="shared" si="16"/>
        <v/>
      </c>
      <c r="X55" s="201"/>
      <c r="Y55" s="201"/>
      <c r="Z55" s="10" t="str">
        <f t="shared" si="2"/>
        <v/>
      </c>
      <c r="AA55" s="201"/>
      <c r="AB55" s="201"/>
      <c r="AC55" s="201"/>
      <c r="AD55" s="201"/>
      <c r="AE55" s="88" t="str">
        <f>IFERROR(IF(AND(W54="Probabilidad",W55="Probabilidad"),(AE54-(+AE54*Z55)),IF(W55="Probabilidad",(AE53-(+AE53*Z55)),IF(W55="Impacto",AE54,""))),"")</f>
        <v/>
      </c>
      <c r="AF55" s="14" t="str">
        <f t="shared" si="3"/>
        <v/>
      </c>
      <c r="AG55" s="10" t="str">
        <f>IFERROR(IF(AND(W54="Impacto",W55="Impacto"),(AG54-(+AG54*Z55)),IF(AND(W54="Probabilidad",W55="Impacto"),(AG53-(+AG53*Z55)),IF(W55="Probabilidad",AG54,""))),"")</f>
        <v/>
      </c>
      <c r="AH55" s="14" t="str">
        <f t="shared" si="4"/>
        <v/>
      </c>
      <c r="AI55" s="11" t="str">
        <f t="shared" si="5"/>
        <v/>
      </c>
      <c r="AJ55" s="204"/>
      <c r="AK55" s="15"/>
      <c r="AL55" s="15"/>
      <c r="AM55" s="12"/>
      <c r="AN55" s="12"/>
      <c r="AO55" s="15"/>
      <c r="AP55" s="15"/>
      <c r="AQ55" s="12"/>
      <c r="AR55" s="12"/>
      <c r="AS55" s="15"/>
      <c r="AT55" s="15"/>
      <c r="AU55" s="12"/>
      <c r="AV55" s="12"/>
      <c r="AW55" s="15"/>
      <c r="AX55" s="15"/>
      <c r="AY55" s="12"/>
      <c r="AZ55" s="12"/>
      <c r="BA55" s="224"/>
      <c r="BB55" s="199"/>
      <c r="BC55" s="225"/>
      <c r="BD55" s="12"/>
      <c r="BE55" s="15"/>
      <c r="BF55" s="12"/>
      <c r="BG55" s="15"/>
      <c r="BH55" s="12"/>
      <c r="BI55" s="15"/>
      <c r="BJ55" s="12"/>
      <c r="BK55" s="15"/>
      <c r="BL55" s="16"/>
      <c r="BM55" s="12"/>
      <c r="BN55" s="224"/>
      <c r="BO55" s="15"/>
      <c r="BP55" s="15"/>
      <c r="BQ55" s="12"/>
      <c r="BR55" s="15"/>
      <c r="BS55" s="15"/>
      <c r="BT55" s="12"/>
      <c r="BU55" s="15"/>
      <c r="BV55" s="16"/>
      <c r="BW55" s="15"/>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row>
    <row r="56" spans="1:101" ht="15.75" customHeight="1" x14ac:dyDescent="0.25">
      <c r="A56" s="193"/>
      <c r="B56" s="194"/>
      <c r="C56" s="194"/>
      <c r="D56" s="194"/>
      <c r="E56" s="195"/>
      <c r="F56" s="194"/>
      <c r="G56" s="194"/>
      <c r="H56" s="194"/>
      <c r="I56" s="224"/>
      <c r="J56" s="224"/>
      <c r="K56" s="194"/>
      <c r="L56" s="195"/>
      <c r="M56" s="193"/>
      <c r="N56" s="140"/>
      <c r="O56" s="141"/>
      <c r="P56" s="198"/>
      <c r="Q56" s="140"/>
      <c r="R56" s="141"/>
      <c r="S56" s="142"/>
      <c r="T56" s="199">
        <v>4</v>
      </c>
      <c r="U56" s="200"/>
      <c r="V56" s="17"/>
      <c r="W56" s="17" t="str">
        <f t="shared" si="16"/>
        <v/>
      </c>
      <c r="X56" s="201"/>
      <c r="Y56" s="201"/>
      <c r="Z56" s="10" t="str">
        <f t="shared" si="2"/>
        <v/>
      </c>
      <c r="AA56" s="201"/>
      <c r="AB56" s="201"/>
      <c r="AC56" s="201"/>
      <c r="AD56" s="201"/>
      <c r="AE56" s="88" t="str">
        <f t="shared" ref="AE56:AE58" si="23">IFERROR(IF(AND(W55="Probabilidad",W56="Probabilidad"),(AE55-(+AE55*Z56)),IF(W56="Probabilidad",(AE54-(+AE54*Z56)),IF(W56="Impacto",AE55,""))),"")</f>
        <v/>
      </c>
      <c r="AF56" s="14" t="str">
        <f t="shared" si="3"/>
        <v/>
      </c>
      <c r="AG56" s="10" t="str">
        <f>IFERROR(IF(AND(W55="Impacto",W56="Impacto"),(AG55-(+AG55*Z56)),IF(AND(W55="Probabilidad",W56="Impacto"),(AG54-(+AG54*Z56)),IF(W56="Probabilidad",AG55,""))),"")</f>
        <v/>
      </c>
      <c r="AH56" s="14" t="str">
        <f t="shared" si="4"/>
        <v/>
      </c>
      <c r="AI56" s="11" t="str">
        <f t="shared" si="5"/>
        <v/>
      </c>
      <c r="AJ56" s="204"/>
      <c r="AK56" s="15"/>
      <c r="AL56" s="15"/>
      <c r="AM56" s="12"/>
      <c r="AN56" s="12"/>
      <c r="AO56" s="15"/>
      <c r="AP56" s="15"/>
      <c r="AQ56" s="12"/>
      <c r="AR56" s="12"/>
      <c r="AS56" s="15"/>
      <c r="AT56" s="15"/>
      <c r="AU56" s="12"/>
      <c r="AV56" s="12"/>
      <c r="AW56" s="15"/>
      <c r="AX56" s="15"/>
      <c r="AY56" s="12"/>
      <c r="AZ56" s="12"/>
      <c r="BA56" s="224"/>
      <c r="BB56" s="199"/>
      <c r="BC56" s="225"/>
      <c r="BD56" s="12"/>
      <c r="BE56" s="15"/>
      <c r="BF56" s="12"/>
      <c r="BG56" s="15"/>
      <c r="BH56" s="12"/>
      <c r="BI56" s="15"/>
      <c r="BJ56" s="12"/>
      <c r="BK56" s="15"/>
      <c r="BL56" s="16"/>
      <c r="BM56" s="12"/>
      <c r="BN56" s="224"/>
      <c r="BO56" s="15"/>
      <c r="BP56" s="15"/>
      <c r="BQ56" s="12"/>
      <c r="BR56" s="15"/>
      <c r="BS56" s="15"/>
      <c r="BT56" s="12"/>
      <c r="BU56" s="15"/>
      <c r="BV56" s="16"/>
      <c r="BW56" s="15"/>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row>
    <row r="57" spans="1:101" ht="15.75" customHeight="1" x14ac:dyDescent="0.25">
      <c r="A57" s="193"/>
      <c r="B57" s="194"/>
      <c r="C57" s="194"/>
      <c r="D57" s="194"/>
      <c r="E57" s="195"/>
      <c r="F57" s="194"/>
      <c r="G57" s="194"/>
      <c r="H57" s="194"/>
      <c r="I57" s="224"/>
      <c r="J57" s="224"/>
      <c r="K57" s="194"/>
      <c r="L57" s="195"/>
      <c r="M57" s="193"/>
      <c r="N57" s="140"/>
      <c r="O57" s="141"/>
      <c r="P57" s="198"/>
      <c r="Q57" s="140"/>
      <c r="R57" s="141"/>
      <c r="S57" s="142"/>
      <c r="T57" s="199">
        <v>5</v>
      </c>
      <c r="U57" s="200"/>
      <c r="V57" s="17"/>
      <c r="W57" s="17" t="str">
        <f t="shared" si="16"/>
        <v/>
      </c>
      <c r="X57" s="201"/>
      <c r="Y57" s="201"/>
      <c r="Z57" s="10" t="str">
        <f t="shared" si="2"/>
        <v/>
      </c>
      <c r="AA57" s="201"/>
      <c r="AB57" s="201"/>
      <c r="AC57" s="201"/>
      <c r="AD57" s="201"/>
      <c r="AE57" s="88" t="str">
        <f t="shared" si="23"/>
        <v/>
      </c>
      <c r="AF57" s="14" t="str">
        <f t="shared" si="3"/>
        <v/>
      </c>
      <c r="AG57" s="10" t="str">
        <f>IFERROR(IF(AND(W56="Impacto",W57="Impacto"),(AG56-(+AG56*Z57)),IF(AND(W56="Probabilidad",W57="Impacto"),(AG55-(+AG55*Z57)),IF(W57="Probabilidad",AG56,""))),"")</f>
        <v/>
      </c>
      <c r="AH57" s="14" t="str">
        <f t="shared" si="4"/>
        <v/>
      </c>
      <c r="AI57" s="11" t="str">
        <f t="shared" si="5"/>
        <v/>
      </c>
      <c r="AJ57" s="204"/>
      <c r="AK57" s="15"/>
      <c r="AL57" s="15"/>
      <c r="AM57" s="12"/>
      <c r="AN57" s="12"/>
      <c r="AO57" s="15"/>
      <c r="AP57" s="15"/>
      <c r="AQ57" s="12"/>
      <c r="AR57" s="12"/>
      <c r="AS57" s="15"/>
      <c r="AT57" s="15"/>
      <c r="AU57" s="12"/>
      <c r="AV57" s="12"/>
      <c r="AW57" s="15"/>
      <c r="AX57" s="15"/>
      <c r="AY57" s="12"/>
      <c r="AZ57" s="12"/>
      <c r="BA57" s="224"/>
      <c r="BB57" s="199"/>
      <c r="BC57" s="225"/>
      <c r="BD57" s="12"/>
      <c r="BE57" s="15"/>
      <c r="BF57" s="12"/>
      <c r="BG57" s="15"/>
      <c r="BH57" s="12"/>
      <c r="BI57" s="15"/>
      <c r="BJ57" s="12"/>
      <c r="BK57" s="15"/>
      <c r="BL57" s="16"/>
      <c r="BM57" s="12"/>
      <c r="BN57" s="224"/>
      <c r="BO57" s="15"/>
      <c r="BP57" s="15"/>
      <c r="BQ57" s="12"/>
      <c r="BR57" s="15"/>
      <c r="BS57" s="15"/>
      <c r="BT57" s="12"/>
      <c r="BU57" s="15"/>
      <c r="BV57" s="16"/>
      <c r="BW57" s="15"/>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row>
    <row r="58" spans="1:101" ht="15.75" customHeight="1" x14ac:dyDescent="0.25">
      <c r="A58" s="193"/>
      <c r="B58" s="194"/>
      <c r="C58" s="194"/>
      <c r="D58" s="194"/>
      <c r="E58" s="195"/>
      <c r="F58" s="194"/>
      <c r="G58" s="194"/>
      <c r="H58" s="194"/>
      <c r="I58" s="224"/>
      <c r="J58" s="224"/>
      <c r="K58" s="194"/>
      <c r="L58" s="195"/>
      <c r="M58" s="193"/>
      <c r="N58" s="140"/>
      <c r="O58" s="141"/>
      <c r="P58" s="198"/>
      <c r="Q58" s="140"/>
      <c r="R58" s="141"/>
      <c r="S58" s="142"/>
      <c r="T58" s="199">
        <v>6</v>
      </c>
      <c r="U58" s="200"/>
      <c r="V58" s="17"/>
      <c r="W58" s="17" t="str">
        <f t="shared" si="16"/>
        <v/>
      </c>
      <c r="X58" s="201"/>
      <c r="Y58" s="201"/>
      <c r="Z58" s="10" t="str">
        <f t="shared" si="2"/>
        <v/>
      </c>
      <c r="AA58" s="201"/>
      <c r="AB58" s="201"/>
      <c r="AC58" s="201"/>
      <c r="AD58" s="201"/>
      <c r="AE58" s="88" t="str">
        <f t="shared" si="23"/>
        <v/>
      </c>
      <c r="AF58" s="14" t="str">
        <f t="shared" si="3"/>
        <v/>
      </c>
      <c r="AG58" s="10" t="str">
        <f>IFERROR(IF(AND(W57="Impacto",W58="Impacto"),(AG57-(+AG57*Z58)),IF(AND(W57="Probabilidad",W58="Impacto"),(AG56-(+AG56*Z58)),IF(W58="Probabilidad",AG57,""))),"")</f>
        <v/>
      </c>
      <c r="AH58" s="14" t="str">
        <f t="shared" si="4"/>
        <v/>
      </c>
      <c r="AI58" s="11" t="str">
        <f t="shared" si="5"/>
        <v/>
      </c>
      <c r="AJ58" s="207"/>
      <c r="AK58" s="15"/>
      <c r="AL58" s="15"/>
      <c r="AM58" s="12"/>
      <c r="AN58" s="12"/>
      <c r="AO58" s="15"/>
      <c r="AP58" s="15"/>
      <c r="AQ58" s="12"/>
      <c r="AR58" s="12"/>
      <c r="AS58" s="15"/>
      <c r="AT58" s="15"/>
      <c r="AU58" s="12"/>
      <c r="AV58" s="12"/>
      <c r="AW58" s="15"/>
      <c r="AX58" s="15"/>
      <c r="AY58" s="12"/>
      <c r="AZ58" s="12"/>
      <c r="BA58" s="224"/>
      <c r="BB58" s="199"/>
      <c r="BC58" s="225"/>
      <c r="BD58" s="12"/>
      <c r="BE58" s="15"/>
      <c r="BF58" s="12"/>
      <c r="BG58" s="15"/>
      <c r="BH58" s="12"/>
      <c r="BI58" s="15"/>
      <c r="BJ58" s="12"/>
      <c r="BK58" s="15"/>
      <c r="BL58" s="16"/>
      <c r="BM58" s="12"/>
      <c r="BN58" s="224"/>
      <c r="BO58" s="15"/>
      <c r="BP58" s="15"/>
      <c r="BQ58" s="12"/>
      <c r="BR58" s="15"/>
      <c r="BS58" s="15"/>
      <c r="BT58" s="12"/>
      <c r="BU58" s="15"/>
      <c r="BV58" s="16"/>
      <c r="BW58" s="15"/>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row>
    <row r="59" spans="1:101" ht="15.75" customHeight="1" x14ac:dyDescent="0.25">
      <c r="A59" s="193">
        <v>10</v>
      </c>
      <c r="B59" s="194"/>
      <c r="C59" s="194"/>
      <c r="D59" s="194"/>
      <c r="E59" s="195"/>
      <c r="F59" s="194"/>
      <c r="G59" s="194"/>
      <c r="H59" s="194"/>
      <c r="I59" s="224"/>
      <c r="J59" s="224"/>
      <c r="K59" s="194"/>
      <c r="L59" s="195"/>
      <c r="M59" s="193"/>
      <c r="N59" s="140" t="str">
        <f>IF(M59&lt;=0,"",IF(M59&lt;=2,"Muy Baja",IF(M59&lt;=24,"Baja",IF(M59&lt;=500,"Media",IF(M59&lt;=5000,"Alta","Muy Alta")))))</f>
        <v/>
      </c>
      <c r="O59" s="141" t="str">
        <f>IF(N59="","",IF(N59="Muy Baja",0.2,IF(N59="Baja",0.4,IF(N59="Media",0.6,IF(N59="Alta",0.8,IF(N59="Muy Alta",1,))))))</f>
        <v/>
      </c>
      <c r="P59" s="198"/>
      <c r="Q59" s="140" t="str">
        <f t="shared" ref="Q59" si="24">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41" t="str">
        <f>IF(Q59="","",IF(Q59="Leve",0.2,IF(Q59="Menor",0.4,IF(Q59="Moderado",0.6,IF(Q59="Mayor",0.8,IF(Q59="Catastrófico",1,))))))</f>
        <v/>
      </c>
      <c r="S59" s="142"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99">
        <v>1</v>
      </c>
      <c r="U59" s="200"/>
      <c r="V59" s="17"/>
      <c r="W59" s="17" t="str">
        <f t="shared" si="16"/>
        <v/>
      </c>
      <c r="X59" s="201"/>
      <c r="Y59" s="201"/>
      <c r="Z59" s="10" t="str">
        <f t="shared" si="2"/>
        <v/>
      </c>
      <c r="AA59" s="201"/>
      <c r="AB59" s="201"/>
      <c r="AC59" s="201"/>
      <c r="AD59" s="201"/>
      <c r="AE59" s="88" t="str">
        <f>IFERROR(IF(W59="Probabilidad",(O59-(+O59*Z59)),IF(W59="Impacto",O59,"")),"")</f>
        <v/>
      </c>
      <c r="AF59" s="14" t="str">
        <f>IFERROR(IF(AE59="","",IF(AE59&lt;=0.2,"Muy Baja",IF(AE59&lt;=0.4,"Baja",IF(AE59&lt;=0.6,"Media",IF(AE59&lt;=0.8,"Alta","Muy Alta"))))),"")</f>
        <v/>
      </c>
      <c r="AG59" s="10" t="str">
        <f>IFERROR(IF(W59="Impacto",(R59-(+R59*Z59)),IF(W59="Probabilidad",R59,"")),"")</f>
        <v/>
      </c>
      <c r="AH59" s="14" t="str">
        <f t="shared" si="4"/>
        <v/>
      </c>
      <c r="AI59" s="11" t="str">
        <f t="shared" si="5"/>
        <v/>
      </c>
      <c r="AJ59" s="202"/>
      <c r="AK59" s="15"/>
      <c r="AL59" s="15"/>
      <c r="AM59" s="12"/>
      <c r="AN59" s="12"/>
      <c r="AO59" s="15"/>
      <c r="AP59" s="15"/>
      <c r="AQ59" s="12"/>
      <c r="AR59" s="12"/>
      <c r="AS59" s="15"/>
      <c r="AT59" s="15"/>
      <c r="AU59" s="12"/>
      <c r="AV59" s="12"/>
      <c r="AW59" s="15"/>
      <c r="AX59" s="15"/>
      <c r="AY59" s="12"/>
      <c r="AZ59" s="12"/>
      <c r="BA59" s="224"/>
      <c r="BB59" s="199"/>
      <c r="BC59" s="225"/>
      <c r="BD59" s="12"/>
      <c r="BE59" s="15"/>
      <c r="BF59" s="12"/>
      <c r="BG59" s="15"/>
      <c r="BH59" s="12"/>
      <c r="BI59" s="15"/>
      <c r="BJ59" s="12"/>
      <c r="BK59" s="15"/>
      <c r="BL59" s="16"/>
      <c r="BM59" s="12"/>
      <c r="BN59" s="224"/>
      <c r="BO59" s="15"/>
      <c r="BP59" s="15"/>
      <c r="BQ59" s="12"/>
      <c r="BR59" s="15"/>
      <c r="BS59" s="15"/>
      <c r="BT59" s="12"/>
      <c r="BU59" s="15"/>
      <c r="BV59" s="16"/>
      <c r="BW59" s="15"/>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row>
    <row r="60" spans="1:101" ht="15.75" customHeight="1" x14ac:dyDescent="0.25">
      <c r="A60" s="193"/>
      <c r="B60" s="194"/>
      <c r="C60" s="194"/>
      <c r="D60" s="194"/>
      <c r="E60" s="195"/>
      <c r="F60" s="194"/>
      <c r="G60" s="194"/>
      <c r="H60" s="194"/>
      <c r="I60" s="224"/>
      <c r="J60" s="224"/>
      <c r="K60" s="194"/>
      <c r="L60" s="195"/>
      <c r="M60" s="193"/>
      <c r="N60" s="140"/>
      <c r="O60" s="141"/>
      <c r="P60" s="198"/>
      <c r="Q60" s="140"/>
      <c r="R60" s="141"/>
      <c r="S60" s="142"/>
      <c r="T60" s="199">
        <v>2</v>
      </c>
      <c r="U60" s="200"/>
      <c r="V60" s="17"/>
      <c r="W60" s="17" t="str">
        <f t="shared" si="16"/>
        <v/>
      </c>
      <c r="X60" s="201"/>
      <c r="Y60" s="201"/>
      <c r="Z60" s="10" t="str">
        <f t="shared" si="2"/>
        <v/>
      </c>
      <c r="AA60" s="201"/>
      <c r="AB60" s="201"/>
      <c r="AC60" s="201"/>
      <c r="AD60" s="201"/>
      <c r="AE60" s="88" t="str">
        <f>IFERROR(IF(AND(W59="Probabilidad",W60="Probabilidad"),(AE59-(+AE59*Z60)),IF(W60="Probabilidad",(AE59-(+AE59*Z60)),IF(W60="Impacto",AE59,""))),"")</f>
        <v/>
      </c>
      <c r="AF60" s="14" t="str">
        <f t="shared" si="3"/>
        <v/>
      </c>
      <c r="AG60" s="10" t="str">
        <f>IFERROR(IF(AND(W59="Impacto",W60="Impacto"),(AG59-(+AG59*Z60)),IF(AND(W59="Probabilidad",W60="Impacto"),(AG59-(+AG59*Z60)),IF(W60="Probabilidad",AG59,""))),"")</f>
        <v/>
      </c>
      <c r="AH60" s="14" t="str">
        <f t="shared" si="4"/>
        <v/>
      </c>
      <c r="AI60" s="11" t="str">
        <f t="shared" si="5"/>
        <v/>
      </c>
      <c r="AJ60" s="204"/>
      <c r="AK60" s="15"/>
      <c r="AL60" s="15"/>
      <c r="AM60" s="12"/>
      <c r="AN60" s="12"/>
      <c r="AO60" s="15"/>
      <c r="AP60" s="15"/>
      <c r="AQ60" s="12"/>
      <c r="AR60" s="12"/>
      <c r="AS60" s="15"/>
      <c r="AT60" s="15"/>
      <c r="AU60" s="12"/>
      <c r="AV60" s="12"/>
      <c r="AW60" s="15"/>
      <c r="AX60" s="15"/>
      <c r="AY60" s="12"/>
      <c r="AZ60" s="12"/>
      <c r="BA60" s="224"/>
      <c r="BB60" s="199"/>
      <c r="BC60" s="225"/>
      <c r="BD60" s="12"/>
      <c r="BE60" s="15"/>
      <c r="BF60" s="12"/>
      <c r="BG60" s="15"/>
      <c r="BH60" s="12"/>
      <c r="BI60" s="15"/>
      <c r="BJ60" s="12"/>
      <c r="BK60" s="15"/>
      <c r="BL60" s="16"/>
      <c r="BM60" s="12"/>
      <c r="BN60" s="224"/>
      <c r="BO60" s="15"/>
      <c r="BP60" s="15"/>
      <c r="BQ60" s="12"/>
      <c r="BR60" s="15"/>
      <c r="BS60" s="15"/>
      <c r="BT60" s="12"/>
      <c r="BU60" s="15"/>
      <c r="BV60" s="16"/>
      <c r="BW60" s="15"/>
    </row>
    <row r="61" spans="1:101" ht="15.75" customHeight="1" x14ac:dyDescent="0.25">
      <c r="A61" s="193"/>
      <c r="B61" s="194"/>
      <c r="C61" s="194"/>
      <c r="D61" s="194"/>
      <c r="E61" s="195"/>
      <c r="F61" s="194"/>
      <c r="G61" s="194"/>
      <c r="H61" s="194"/>
      <c r="I61" s="224"/>
      <c r="J61" s="224"/>
      <c r="K61" s="194"/>
      <c r="L61" s="195"/>
      <c r="M61" s="193"/>
      <c r="N61" s="140"/>
      <c r="O61" s="141"/>
      <c r="P61" s="198"/>
      <c r="Q61" s="140"/>
      <c r="R61" s="141"/>
      <c r="S61" s="142"/>
      <c r="T61" s="199">
        <v>3</v>
      </c>
      <c r="U61" s="228"/>
      <c r="V61" s="17"/>
      <c r="W61" s="17" t="str">
        <f t="shared" si="16"/>
        <v/>
      </c>
      <c r="X61" s="201"/>
      <c r="Y61" s="201"/>
      <c r="Z61" s="10" t="str">
        <f t="shared" si="2"/>
        <v/>
      </c>
      <c r="AA61" s="201"/>
      <c r="AB61" s="201"/>
      <c r="AC61" s="201"/>
      <c r="AD61" s="201"/>
      <c r="AE61" s="88" t="str">
        <f>IFERROR(IF(AND(W60="Probabilidad",W61="Probabilidad"),(AE60-(+AE60*Z61)),IF(W61="Probabilidad",(AE59-(+AE59*Z61)),IF(W61="Impacto",AE60,""))),"")</f>
        <v/>
      </c>
      <c r="AF61" s="14" t="str">
        <f t="shared" si="3"/>
        <v/>
      </c>
      <c r="AG61" s="10" t="str">
        <f>IFERROR(IF(AND(W60="Impacto",W61="Impacto"),(AG60-(+AG60*Z61)),IF(AND(W60="Probabilidad",W61="Impacto"),(AG59-(+AG59*Z61)),IF(W61="Probabilidad",AG60,""))),"")</f>
        <v/>
      </c>
      <c r="AH61" s="14" t="str">
        <f t="shared" si="4"/>
        <v/>
      </c>
      <c r="AI61" s="11" t="str">
        <f t="shared" si="5"/>
        <v/>
      </c>
      <c r="AJ61" s="204"/>
      <c r="AK61" s="15"/>
      <c r="AL61" s="15"/>
      <c r="AM61" s="12"/>
      <c r="AN61" s="12"/>
      <c r="AO61" s="15"/>
      <c r="AP61" s="15"/>
      <c r="AQ61" s="12"/>
      <c r="AR61" s="12"/>
      <c r="AS61" s="15"/>
      <c r="AT61" s="15"/>
      <c r="AU61" s="12"/>
      <c r="AV61" s="12"/>
      <c r="AW61" s="15"/>
      <c r="AX61" s="15"/>
      <c r="AY61" s="12"/>
      <c r="AZ61" s="12"/>
      <c r="BA61" s="224"/>
      <c r="BB61" s="199"/>
      <c r="BC61" s="225"/>
      <c r="BD61" s="12"/>
      <c r="BE61" s="15"/>
      <c r="BF61" s="12"/>
      <c r="BG61" s="15"/>
      <c r="BH61" s="12"/>
      <c r="BI61" s="15"/>
      <c r="BJ61" s="12"/>
      <c r="BK61" s="15"/>
      <c r="BL61" s="16"/>
      <c r="BM61" s="12"/>
      <c r="BN61" s="224"/>
      <c r="BO61" s="15"/>
      <c r="BP61" s="15"/>
      <c r="BQ61" s="12"/>
      <c r="BR61" s="15"/>
      <c r="BS61" s="15"/>
      <c r="BT61" s="12"/>
      <c r="BU61" s="15"/>
      <c r="BV61" s="16"/>
      <c r="BW61" s="15"/>
    </row>
    <row r="62" spans="1:101" ht="15.75" customHeight="1" x14ac:dyDescent="0.25">
      <c r="A62" s="193"/>
      <c r="B62" s="194"/>
      <c r="C62" s="194"/>
      <c r="D62" s="194"/>
      <c r="E62" s="195"/>
      <c r="F62" s="194"/>
      <c r="G62" s="194"/>
      <c r="H62" s="194"/>
      <c r="I62" s="224"/>
      <c r="J62" s="224"/>
      <c r="K62" s="194"/>
      <c r="L62" s="195"/>
      <c r="M62" s="193"/>
      <c r="N62" s="140"/>
      <c r="O62" s="141"/>
      <c r="P62" s="198"/>
      <c r="Q62" s="140"/>
      <c r="R62" s="141"/>
      <c r="S62" s="142"/>
      <c r="T62" s="199">
        <v>4</v>
      </c>
      <c r="U62" s="200"/>
      <c r="V62" s="17"/>
      <c r="W62" s="17" t="str">
        <f t="shared" si="16"/>
        <v/>
      </c>
      <c r="X62" s="201"/>
      <c r="Y62" s="201"/>
      <c r="Z62" s="10" t="str">
        <f t="shared" si="2"/>
        <v/>
      </c>
      <c r="AA62" s="201"/>
      <c r="AB62" s="201"/>
      <c r="AC62" s="201"/>
      <c r="AD62" s="201"/>
      <c r="AE62" s="88" t="str">
        <f t="shared" ref="AE62:AE64" si="25">IFERROR(IF(AND(W61="Probabilidad",W62="Probabilidad"),(AE61-(+AE61*Z62)),IF(W62="Probabilidad",(AE60-(+AE60*Z62)),IF(W62="Impacto",AE61,""))),"")</f>
        <v/>
      </c>
      <c r="AF62" s="14" t="str">
        <f t="shared" si="3"/>
        <v/>
      </c>
      <c r="AG62" s="10" t="str">
        <f>IFERROR(IF(AND(W61="Impacto",W62="Impacto"),(AG61-(+AG61*Z62)),IF(AND(W61="Probabilidad",W62="Impacto"),(AG60-(+AG60*Z62)),IF(W62="Probabilidad",AG61,""))),"")</f>
        <v/>
      </c>
      <c r="AH62" s="14" t="str">
        <f t="shared" si="4"/>
        <v/>
      </c>
      <c r="AI62" s="11" t="str">
        <f t="shared" si="5"/>
        <v/>
      </c>
      <c r="AJ62" s="204"/>
      <c r="AK62" s="15"/>
      <c r="AL62" s="15"/>
      <c r="AM62" s="12"/>
      <c r="AN62" s="12"/>
      <c r="AO62" s="15"/>
      <c r="AP62" s="15"/>
      <c r="AQ62" s="12"/>
      <c r="AR62" s="12"/>
      <c r="AS62" s="15"/>
      <c r="AT62" s="15"/>
      <c r="AU62" s="12"/>
      <c r="AV62" s="12"/>
      <c r="AW62" s="15"/>
      <c r="AX62" s="15"/>
      <c r="AY62" s="12"/>
      <c r="AZ62" s="12"/>
      <c r="BA62" s="224"/>
      <c r="BB62" s="199"/>
      <c r="BC62" s="225"/>
      <c r="BD62" s="12"/>
      <c r="BE62" s="15"/>
      <c r="BF62" s="12"/>
      <c r="BG62" s="15"/>
      <c r="BH62" s="12"/>
      <c r="BI62" s="15"/>
      <c r="BJ62" s="12"/>
      <c r="BK62" s="15"/>
      <c r="BL62" s="16"/>
      <c r="BM62" s="12"/>
      <c r="BN62" s="224"/>
      <c r="BO62" s="15"/>
      <c r="BP62" s="15"/>
      <c r="BQ62" s="12"/>
      <c r="BR62" s="15"/>
      <c r="BS62" s="15"/>
      <c r="BT62" s="12"/>
      <c r="BU62" s="15"/>
      <c r="BV62" s="16"/>
      <c r="BW62" s="15"/>
    </row>
    <row r="63" spans="1:101" ht="15.75" customHeight="1" x14ac:dyDescent="0.25">
      <c r="A63" s="193"/>
      <c r="B63" s="194"/>
      <c r="C63" s="194"/>
      <c r="D63" s="194"/>
      <c r="E63" s="195"/>
      <c r="F63" s="194"/>
      <c r="G63" s="194"/>
      <c r="H63" s="194"/>
      <c r="I63" s="224"/>
      <c r="J63" s="224"/>
      <c r="K63" s="194"/>
      <c r="L63" s="195"/>
      <c r="M63" s="193"/>
      <c r="N63" s="140"/>
      <c r="O63" s="141"/>
      <c r="P63" s="198"/>
      <c r="Q63" s="140"/>
      <c r="R63" s="141"/>
      <c r="S63" s="142"/>
      <c r="T63" s="199">
        <v>5</v>
      </c>
      <c r="U63" s="200"/>
      <c r="V63" s="17"/>
      <c r="W63" s="17" t="str">
        <f t="shared" si="16"/>
        <v/>
      </c>
      <c r="X63" s="201"/>
      <c r="Y63" s="201"/>
      <c r="Z63" s="10" t="str">
        <f t="shared" si="2"/>
        <v/>
      </c>
      <c r="AA63" s="201"/>
      <c r="AB63" s="201"/>
      <c r="AC63" s="201"/>
      <c r="AD63" s="201"/>
      <c r="AE63" s="88" t="str">
        <f t="shared" si="25"/>
        <v/>
      </c>
      <c r="AF63" s="14" t="str">
        <f t="shared" si="3"/>
        <v/>
      </c>
      <c r="AG63" s="10" t="str">
        <f>IFERROR(IF(AND(W62="Impacto",W63="Impacto"),(AG62-(+AG62*Z63)),IF(AND(W62="Probabilidad",W63="Impacto"),(AG61-(+AG61*Z63)),IF(W63="Probabilidad",AG62,""))),"")</f>
        <v/>
      </c>
      <c r="AH63" s="14" t="str">
        <f t="shared" si="4"/>
        <v/>
      </c>
      <c r="AI63" s="11" t="str">
        <f t="shared" si="5"/>
        <v/>
      </c>
      <c r="AJ63" s="204"/>
      <c r="AK63" s="15"/>
      <c r="AL63" s="15"/>
      <c r="AM63" s="12"/>
      <c r="AN63" s="12"/>
      <c r="AO63" s="15"/>
      <c r="AP63" s="15"/>
      <c r="AQ63" s="12"/>
      <c r="AR63" s="12"/>
      <c r="AS63" s="15"/>
      <c r="AT63" s="15"/>
      <c r="AU63" s="12"/>
      <c r="AV63" s="12"/>
      <c r="AW63" s="15"/>
      <c r="AX63" s="15"/>
      <c r="AY63" s="12"/>
      <c r="AZ63" s="12"/>
      <c r="BA63" s="224"/>
      <c r="BB63" s="199"/>
      <c r="BC63" s="225"/>
      <c r="BD63" s="12"/>
      <c r="BE63" s="15"/>
      <c r="BF63" s="12"/>
      <c r="BG63" s="15"/>
      <c r="BH63" s="12"/>
      <c r="BI63" s="15"/>
      <c r="BJ63" s="12"/>
      <c r="BK63" s="15"/>
      <c r="BL63" s="16"/>
      <c r="BM63" s="12"/>
      <c r="BN63" s="224"/>
      <c r="BO63" s="15"/>
      <c r="BP63" s="15"/>
      <c r="BQ63" s="12"/>
      <c r="BR63" s="15"/>
      <c r="BS63" s="15"/>
      <c r="BT63" s="12"/>
      <c r="BU63" s="15"/>
      <c r="BV63" s="16"/>
      <c r="BW63" s="15"/>
    </row>
    <row r="64" spans="1:101" ht="15.75" customHeight="1" x14ac:dyDescent="0.25">
      <c r="A64" s="193"/>
      <c r="B64" s="194"/>
      <c r="C64" s="194"/>
      <c r="D64" s="194"/>
      <c r="E64" s="195"/>
      <c r="F64" s="194"/>
      <c r="G64" s="194"/>
      <c r="H64" s="194"/>
      <c r="I64" s="224"/>
      <c r="J64" s="224"/>
      <c r="K64" s="194"/>
      <c r="L64" s="195"/>
      <c r="M64" s="193"/>
      <c r="N64" s="140"/>
      <c r="O64" s="141"/>
      <c r="P64" s="198"/>
      <c r="Q64" s="140"/>
      <c r="R64" s="141"/>
      <c r="S64" s="142"/>
      <c r="T64" s="199">
        <v>6</v>
      </c>
      <c r="U64" s="200"/>
      <c r="V64" s="17"/>
      <c r="W64" s="17" t="str">
        <f t="shared" si="16"/>
        <v/>
      </c>
      <c r="X64" s="201"/>
      <c r="Y64" s="201"/>
      <c r="Z64" s="10" t="str">
        <f t="shared" si="2"/>
        <v/>
      </c>
      <c r="AA64" s="201"/>
      <c r="AB64" s="201"/>
      <c r="AC64" s="201"/>
      <c r="AD64" s="201"/>
      <c r="AE64" s="88" t="str">
        <f t="shared" si="25"/>
        <v/>
      </c>
      <c r="AF64" s="14" t="str">
        <f t="shared" si="3"/>
        <v/>
      </c>
      <c r="AG64" s="10" t="str">
        <f>IFERROR(IF(AND(W63="Impacto",W64="Impacto"),(AG63-(+AG63*Z64)),IF(AND(W63="Probabilidad",W64="Impacto"),(AG62-(+AG62*Z64)),IF(W64="Probabilidad",AG63,""))),"")</f>
        <v/>
      </c>
      <c r="AH64" s="14" t="str">
        <f t="shared" si="4"/>
        <v/>
      </c>
      <c r="AI64" s="11"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207"/>
      <c r="AK64" s="15"/>
      <c r="AL64" s="15"/>
      <c r="AM64" s="12"/>
      <c r="AN64" s="12"/>
      <c r="AO64" s="15"/>
      <c r="AP64" s="15"/>
      <c r="AQ64" s="12"/>
      <c r="AR64" s="12"/>
      <c r="AS64" s="15"/>
      <c r="AT64" s="15"/>
      <c r="AU64" s="12"/>
      <c r="AV64" s="12"/>
      <c r="AW64" s="15"/>
      <c r="AX64" s="15"/>
      <c r="AY64" s="12"/>
      <c r="AZ64" s="12"/>
      <c r="BA64" s="224"/>
      <c r="BB64" s="199"/>
      <c r="BC64" s="225"/>
      <c r="BD64" s="12"/>
      <c r="BE64" s="15"/>
      <c r="BF64" s="12"/>
      <c r="BG64" s="15"/>
      <c r="BH64" s="12"/>
      <c r="BI64" s="15"/>
      <c r="BJ64" s="12"/>
      <c r="BK64" s="15"/>
      <c r="BL64" s="16"/>
      <c r="BM64" s="12"/>
      <c r="BN64" s="224"/>
      <c r="BO64" s="15"/>
      <c r="BP64" s="15"/>
      <c r="BQ64" s="12"/>
      <c r="BR64" s="15"/>
      <c r="BS64" s="15"/>
      <c r="BT64" s="12"/>
      <c r="BU64" s="15"/>
      <c r="BV64" s="16"/>
      <c r="BW64" s="15"/>
    </row>
  </sheetData>
  <sheetProtection algorithmName="SHA-512" hashValue="yFRiQ9g5QLx1uQWXYPFbdFoky66q9WZLS3o0QeSKl/e37IyQnPVsMaoJbYzC13NVMAXxUAIgIt3RvkgsB1sP2Q==" saltValue="1DOZ2OQ/ihZ11RhLm6SuHg==" spinCount="100000" sheet="1" formatCells="0" formatColumns="0" formatRows="0"/>
  <dataConsolidate link="1"/>
  <mergeCells count="261">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A23:A28"/>
    <mergeCell ref="B23:B28"/>
    <mergeCell ref="C23:C28"/>
    <mergeCell ref="D23:D28"/>
    <mergeCell ref="H23:H28"/>
    <mergeCell ref="Q23:Q28"/>
    <mergeCell ref="R23:R28"/>
    <mergeCell ref="S23:S28"/>
    <mergeCell ref="AJ23:AJ28"/>
    <mergeCell ref="O23:O28"/>
    <mergeCell ref="P23:P28"/>
    <mergeCell ref="B29:B34"/>
    <mergeCell ref="C29:C34"/>
    <mergeCell ref="D29:D34"/>
    <mergeCell ref="H29:H34"/>
    <mergeCell ref="E23:E28"/>
    <mergeCell ref="K23:K28"/>
    <mergeCell ref="M23:M28"/>
    <mergeCell ref="N23:N28"/>
    <mergeCell ref="L23:L28"/>
    <mergeCell ref="F23:F28"/>
    <mergeCell ref="F29:F34"/>
    <mergeCell ref="G29:G34"/>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S47:S52"/>
    <mergeCell ref="E47:E52"/>
    <mergeCell ref="K47:K52"/>
    <mergeCell ref="M47:M52"/>
    <mergeCell ref="N47:N52"/>
    <mergeCell ref="Q41:Q46"/>
    <mergeCell ref="R41:R46"/>
    <mergeCell ref="S41:S46"/>
    <mergeCell ref="H41:H46"/>
    <mergeCell ref="L41:L46"/>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Q59:Q64"/>
    <mergeCell ref="P41:P46"/>
    <mergeCell ref="Q47:Q52"/>
    <mergeCell ref="M35:M40"/>
    <mergeCell ref="N35:N40"/>
    <mergeCell ref="O35:O40"/>
    <mergeCell ref="P35:P40"/>
    <mergeCell ref="L35:L40"/>
    <mergeCell ref="R59:R64"/>
  </mergeCells>
  <conditionalFormatting sqref="N5 N11">
    <cfRule type="cellIs" dxfId="103" priority="253" operator="equal">
      <formula>"Baja"</formula>
    </cfRule>
    <cfRule type="cellIs" dxfId="102" priority="252" operator="equal">
      <formula>"Media"</formula>
    </cfRule>
    <cfRule type="cellIs" dxfId="101" priority="251" operator="equal">
      <formula>"Alta"</formula>
    </cfRule>
    <cfRule type="cellIs" dxfId="100" priority="250" operator="equal">
      <formula>"Muy Alta"</formula>
    </cfRule>
    <cfRule type="cellIs" dxfId="99" priority="254" operator="equal">
      <formula>"Muy Baja"</formula>
    </cfRule>
  </conditionalFormatting>
  <conditionalFormatting sqref="N17">
    <cfRule type="cellIs" dxfId="98" priority="207" operator="equal">
      <formula>"Baja"</formula>
    </cfRule>
    <cfRule type="cellIs" dxfId="97" priority="208" operator="equal">
      <formula>"Muy Baja"</formula>
    </cfRule>
    <cfRule type="cellIs" dxfId="96" priority="206" operator="equal">
      <formula>"Media"</formula>
    </cfRule>
    <cfRule type="cellIs" dxfId="95" priority="205" operator="equal">
      <formula>"Alta"</formula>
    </cfRule>
    <cfRule type="cellIs" dxfId="94" priority="204" operator="equal">
      <formula>"Muy Alta"</formula>
    </cfRule>
  </conditionalFormatting>
  <conditionalFormatting sqref="N23">
    <cfRule type="cellIs" dxfId="93" priority="183" operator="equal">
      <formula>"Media"</formula>
    </cfRule>
    <cfRule type="cellIs" dxfId="92" priority="181" operator="equal">
      <formula>"Muy Alta"</formula>
    </cfRule>
    <cfRule type="cellIs" dxfId="91" priority="182" operator="equal">
      <formula>"Alta"</formula>
    </cfRule>
    <cfRule type="cellIs" dxfId="90" priority="185" operator="equal">
      <formula>"Muy Baja"</formula>
    </cfRule>
    <cfRule type="cellIs" dxfId="89" priority="184" operator="equal">
      <formula>"Baja"</formula>
    </cfRule>
  </conditionalFormatting>
  <conditionalFormatting sqref="N29">
    <cfRule type="cellIs" dxfId="88" priority="158" operator="equal">
      <formula>"Muy Alta"</formula>
    </cfRule>
    <cfRule type="cellIs" dxfId="87" priority="160" operator="equal">
      <formula>"Media"</formula>
    </cfRule>
    <cfRule type="cellIs" dxfId="86" priority="159" operator="equal">
      <formula>"Alta"</formula>
    </cfRule>
    <cfRule type="cellIs" dxfId="85" priority="161" operator="equal">
      <formula>"Baja"</formula>
    </cfRule>
    <cfRule type="cellIs" dxfId="84" priority="162" operator="equal">
      <formula>"Muy Baja"</formula>
    </cfRule>
  </conditionalFormatting>
  <conditionalFormatting sqref="N35">
    <cfRule type="cellIs" dxfId="83" priority="135" operator="equal">
      <formula>"Muy Alta"</formula>
    </cfRule>
    <cfRule type="cellIs" dxfId="82" priority="136" operator="equal">
      <formula>"Alta"</formula>
    </cfRule>
    <cfRule type="cellIs" dxfId="81" priority="137" operator="equal">
      <formula>"Media"</formula>
    </cfRule>
    <cfRule type="cellIs" dxfId="80" priority="139" operator="equal">
      <formula>"Muy Baja"</formula>
    </cfRule>
    <cfRule type="cellIs" dxfId="79" priority="138" operator="equal">
      <formula>"Baja"</formula>
    </cfRule>
  </conditionalFormatting>
  <conditionalFormatting sqref="N41">
    <cfRule type="cellIs" dxfId="78" priority="116" operator="equal">
      <formula>"Muy Baja"</formula>
    </cfRule>
    <cfRule type="cellIs" dxfId="77" priority="112" operator="equal">
      <formula>"Muy Alta"</formula>
    </cfRule>
    <cfRule type="cellIs" dxfId="76" priority="113" operator="equal">
      <formula>"Alta"</formula>
    </cfRule>
    <cfRule type="cellIs" dxfId="75" priority="114" operator="equal">
      <formula>"Media"</formula>
    </cfRule>
    <cfRule type="cellIs" dxfId="74" priority="115" operator="equal">
      <formula>"Baja"</formula>
    </cfRule>
  </conditionalFormatting>
  <conditionalFormatting sqref="N47">
    <cfRule type="cellIs" dxfId="73" priority="92" operator="equal">
      <formula>"Baja"</formula>
    </cfRule>
    <cfRule type="cellIs" dxfId="72" priority="89" operator="equal">
      <formula>"Muy Alta"</formula>
    </cfRule>
    <cfRule type="cellIs" dxfId="71" priority="91" operator="equal">
      <formula>"Media"</formula>
    </cfRule>
    <cfRule type="cellIs" dxfId="70" priority="93" operator="equal">
      <formula>"Muy Baja"</formula>
    </cfRule>
    <cfRule type="cellIs" dxfId="69" priority="90" operator="equal">
      <formula>"Alta"</formula>
    </cfRule>
  </conditionalFormatting>
  <conditionalFormatting sqref="N53">
    <cfRule type="cellIs" dxfId="68" priority="69" operator="equal">
      <formula>"Baja"</formula>
    </cfRule>
    <cfRule type="cellIs" dxfId="67" priority="70" operator="equal">
      <formula>"Muy Baja"</formula>
    </cfRule>
    <cfRule type="cellIs" dxfId="66" priority="66" operator="equal">
      <formula>"Muy Alta"</formula>
    </cfRule>
    <cfRule type="cellIs" dxfId="65" priority="67" operator="equal">
      <formula>"Alta"</formula>
    </cfRule>
    <cfRule type="cellIs" dxfId="64" priority="68" operator="equal">
      <formula>"Media"</formula>
    </cfRule>
  </conditionalFormatting>
  <conditionalFormatting sqref="N59">
    <cfRule type="cellIs" dxfId="63" priority="44" operator="equal">
      <formula>"Alta"</formula>
    </cfRule>
    <cfRule type="cellIs" dxfId="62" priority="46" operator="equal">
      <formula>"Baja"</formula>
    </cfRule>
    <cfRule type="cellIs" dxfId="61" priority="45" operator="equal">
      <formula>"Media"</formula>
    </cfRule>
    <cfRule type="cellIs" dxfId="60" priority="43" operator="equal">
      <formula>"Muy Alta"</formula>
    </cfRule>
    <cfRule type="cellIs" dxfId="59" priority="47" operator="equal">
      <formula>"Muy Baja"</formula>
    </cfRule>
  </conditionalFormatting>
  <conditionalFormatting sqref="Q5 Q11 Q17 Q23 Q29 Q35 Q41 Q47 Q53 Q59">
    <cfRule type="cellIs" dxfId="58" priority="249" operator="equal">
      <formula>"Leve"</formula>
    </cfRule>
    <cfRule type="cellIs" dxfId="57" priority="245" operator="equal">
      <formula>"Catastrófico"</formula>
    </cfRule>
    <cfRule type="cellIs" dxfId="56" priority="246" operator="equal">
      <formula>"Mayor"</formula>
    </cfRule>
    <cfRule type="cellIs" dxfId="55" priority="247" operator="equal">
      <formula>"Moderado"</formula>
    </cfRule>
    <cfRule type="cellIs" dxfId="54" priority="248" operator="equal">
      <formula>"Menor"</formula>
    </cfRule>
  </conditionalFormatting>
  <conditionalFormatting sqref="S5">
    <cfRule type="cellIs" dxfId="53" priority="243" operator="equal">
      <formula>"Moderado"</formula>
    </cfRule>
    <cfRule type="cellIs" dxfId="52" priority="244" operator="equal">
      <formula>"Bajo"</formula>
    </cfRule>
    <cfRule type="cellIs" dxfId="51" priority="241" operator="equal">
      <formula>"Extremo"</formula>
    </cfRule>
    <cfRule type="cellIs" dxfId="50" priority="242" operator="equal">
      <formula>"Alto"</formula>
    </cfRule>
  </conditionalFormatting>
  <conditionalFormatting sqref="S11">
    <cfRule type="cellIs" dxfId="49" priority="223" operator="equal">
      <formula>"Extremo"</formula>
    </cfRule>
    <cfRule type="cellIs" dxfId="48" priority="226" operator="equal">
      <formula>"Bajo"</formula>
    </cfRule>
    <cfRule type="cellIs" dxfId="47" priority="225" operator="equal">
      <formula>"Moderado"</formula>
    </cfRule>
    <cfRule type="cellIs" dxfId="46" priority="224" operator="equal">
      <formula>"Alto"</formula>
    </cfRule>
  </conditionalFormatting>
  <conditionalFormatting sqref="S17">
    <cfRule type="cellIs" dxfId="45" priority="200" operator="equal">
      <formula>"Extremo"</formula>
    </cfRule>
    <cfRule type="cellIs" dxfId="44" priority="203" operator="equal">
      <formula>"Bajo"</formula>
    </cfRule>
    <cfRule type="cellIs" dxfId="43" priority="201" operator="equal">
      <formula>"Alto"</formula>
    </cfRule>
    <cfRule type="cellIs" dxfId="42" priority="202" operator="equal">
      <formula>"Moderado"</formula>
    </cfRule>
  </conditionalFormatting>
  <conditionalFormatting sqref="S23">
    <cfRule type="cellIs" dxfId="41" priority="177" operator="equal">
      <formula>"Extremo"</formula>
    </cfRule>
    <cfRule type="cellIs" dxfId="40" priority="178" operator="equal">
      <formula>"Alto"</formula>
    </cfRule>
    <cfRule type="cellIs" dxfId="39" priority="179" operator="equal">
      <formula>"Moderado"</formula>
    </cfRule>
    <cfRule type="cellIs" dxfId="38" priority="180" operator="equal">
      <formula>"Bajo"</formula>
    </cfRule>
  </conditionalFormatting>
  <conditionalFormatting sqref="S29">
    <cfRule type="cellIs" dxfId="37" priority="155" operator="equal">
      <formula>"Alto"</formula>
    </cfRule>
    <cfRule type="cellIs" dxfId="36" priority="154" operator="equal">
      <formula>"Extremo"</formula>
    </cfRule>
    <cfRule type="cellIs" dxfId="35" priority="156" operator="equal">
      <formula>"Moderado"</formula>
    </cfRule>
    <cfRule type="cellIs" dxfId="34" priority="157" operator="equal">
      <formula>"Bajo"</formula>
    </cfRule>
  </conditionalFormatting>
  <conditionalFormatting sqref="S35">
    <cfRule type="cellIs" dxfId="33" priority="134" operator="equal">
      <formula>"Bajo"</formula>
    </cfRule>
    <cfRule type="cellIs" dxfId="32" priority="133" operator="equal">
      <formula>"Moderado"</formula>
    </cfRule>
    <cfRule type="cellIs" dxfId="31" priority="132" operator="equal">
      <formula>"Alto"</formula>
    </cfRule>
    <cfRule type="cellIs" dxfId="30" priority="131" operator="equal">
      <formula>"Extremo"</formula>
    </cfRule>
  </conditionalFormatting>
  <conditionalFormatting sqref="S41">
    <cfRule type="cellIs" dxfId="29" priority="111" operator="equal">
      <formula>"Bajo"</formula>
    </cfRule>
    <cfRule type="cellIs" dxfId="28" priority="110" operator="equal">
      <formula>"Moderado"</formula>
    </cfRule>
    <cfRule type="cellIs" dxfId="27" priority="109" operator="equal">
      <formula>"Alto"</formula>
    </cfRule>
    <cfRule type="cellIs" dxfId="26" priority="108" operator="equal">
      <formula>"Extremo"</formula>
    </cfRule>
  </conditionalFormatting>
  <conditionalFormatting sqref="S47">
    <cfRule type="cellIs" dxfId="25" priority="85" operator="equal">
      <formula>"Extremo"</formula>
    </cfRule>
    <cfRule type="cellIs" dxfId="24" priority="87" operator="equal">
      <formula>"Moderado"</formula>
    </cfRule>
    <cfRule type="cellIs" dxfId="23" priority="88" operator="equal">
      <formula>"Bajo"</formula>
    </cfRule>
    <cfRule type="cellIs" dxfId="22" priority="86" operator="equal">
      <formula>"Alto"</formula>
    </cfRule>
  </conditionalFormatting>
  <conditionalFormatting sqref="S53">
    <cfRule type="cellIs" dxfId="21" priority="62" operator="equal">
      <formula>"Extremo"</formula>
    </cfRule>
    <cfRule type="cellIs" dxfId="20" priority="63" operator="equal">
      <formula>"Alto"</formula>
    </cfRule>
    <cfRule type="cellIs" dxfId="19" priority="64" operator="equal">
      <formula>"Moderado"</formula>
    </cfRule>
    <cfRule type="cellIs" dxfId="18" priority="65" operator="equal">
      <formula>"Bajo"</formula>
    </cfRule>
  </conditionalFormatting>
  <conditionalFormatting sqref="S59">
    <cfRule type="cellIs" dxfId="17" priority="40" operator="equal">
      <formula>"Alto"</formula>
    </cfRule>
    <cfRule type="cellIs" dxfId="16" priority="39" operator="equal">
      <formula>"Extremo"</formula>
    </cfRule>
    <cfRule type="cellIs" dxfId="15" priority="42" operator="equal">
      <formula>"Bajo"</formula>
    </cfRule>
    <cfRule type="cellIs" dxfId="14" priority="41" operator="equal">
      <formula>"Moderado"</formula>
    </cfRule>
  </conditionalFormatting>
  <conditionalFormatting sqref="AF5:AF64">
    <cfRule type="cellIs" dxfId="13" priority="22" operator="equal">
      <formula>"Baja"</formula>
    </cfRule>
    <cfRule type="cellIs" dxfId="12" priority="23" operator="equal">
      <formula>"Muy Baja"</formula>
    </cfRule>
    <cfRule type="cellIs" dxfId="11" priority="20" operator="equal">
      <formula>"Alta"</formula>
    </cfRule>
    <cfRule type="cellIs" dxfId="10" priority="19" operator="equal">
      <formula>"Muy Alta"</formula>
    </cfRule>
    <cfRule type="cellIs" dxfId="9" priority="21" operator="equal">
      <formula>"Media"</formula>
    </cfRule>
  </conditionalFormatting>
  <conditionalFormatting sqref="AH5:AH64">
    <cfRule type="cellIs" dxfId="8" priority="1" operator="equal">
      <formula>"Catastrófico"</formula>
    </cfRule>
    <cfRule type="cellIs" dxfId="7" priority="2" operator="equal">
      <formula>"Mayor"</formula>
    </cfRule>
    <cfRule type="cellIs" dxfId="6" priority="5" operator="equal">
      <formula>"Leve"</formula>
    </cfRule>
    <cfRule type="cellIs" dxfId="5" priority="4" operator="equal">
      <formula>"Menor"</formula>
    </cfRule>
    <cfRule type="cellIs" dxfId="4" priority="3" operator="equal">
      <formula>"Moderado"</formula>
    </cfRule>
  </conditionalFormatting>
  <conditionalFormatting sqref="AI5:AI64">
    <cfRule type="cellIs" dxfId="3" priority="9" operator="equal">
      <formula>"Bajo"</formula>
    </cfRule>
    <cfRule type="cellIs" dxfId="2" priority="7" operator="equal">
      <formula>"Alto"</formula>
    </cfRule>
    <cfRule type="cellIs" dxfId="1" priority="6" operator="equal">
      <formula>"Extremo"</formula>
    </cfRule>
    <cfRule type="cellIs" dxfId="0" priority="8"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legacyDrawing r:id="rId2"/>
  <legacyDrawingHF r:id="rId3"/>
  <extLst>
    <ext xmlns:x14="http://schemas.microsoft.com/office/spreadsheetml/2009/9/main" uri="{CCE6A557-97BC-4b89-ADB6-D9C93CAAB3DF}">
      <x14:dataValidations xmlns:xm="http://schemas.microsoft.com/office/excel/2006/main"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Y64"/>
  <sheetViews>
    <sheetView view="pageLayout" zoomScale="70" zoomScaleNormal="100" zoomScalePageLayoutView="70" workbookViewId="0">
      <selection activeCell="E5" sqref="E5:E10"/>
    </sheetView>
  </sheetViews>
  <sheetFormatPr baseColWidth="10" defaultRowHeight="14.4" x14ac:dyDescent="0.3"/>
  <cols>
    <col min="1" max="1" width="4" style="2" bestFit="1" customWidth="1"/>
    <col min="2" max="4" width="18.6640625" style="6" customWidth="1"/>
    <col min="5" max="5" width="14.109375" style="2" customWidth="1"/>
    <col min="6" max="6" width="13.109375" style="2" customWidth="1"/>
    <col min="7" max="7" width="32.44140625" style="1" customWidth="1"/>
    <col min="8" max="8" width="23" style="1" customWidth="1"/>
    <col min="9" max="9" width="18.88671875" style="1" customWidth="1"/>
    <col min="10" max="10" width="22.109375" style="1" customWidth="1"/>
    <col min="11" max="11" width="20.5546875" style="1" customWidth="1"/>
    <col min="12" max="12" width="18.5546875" style="1" customWidth="1"/>
    <col min="13" max="13" width="20.5546875" style="1" customWidth="1"/>
    <col min="14" max="14" width="18.5546875" style="1" customWidth="1"/>
    <col min="15" max="15" width="20.5546875" style="1" customWidth="1"/>
    <col min="16" max="16" width="18.5546875" style="1" customWidth="1"/>
    <col min="17" max="17" width="20.5546875" style="1" customWidth="1"/>
    <col min="18" max="18" width="18.5546875" style="1" customWidth="1"/>
    <col min="19" max="19" width="21" style="1" customWidth="1"/>
    <col min="20" max="20" width="20.5546875" style="1" customWidth="1"/>
    <col min="21" max="21" width="23" style="1" customWidth="1"/>
    <col min="22" max="22" width="18.5546875" style="1" customWidth="1"/>
    <col min="23" max="23" width="20.5546875" style="1" customWidth="1"/>
    <col min="24" max="24" width="18.5546875" style="1" customWidth="1"/>
    <col min="25" max="25" width="21" style="1" customWidth="1"/>
  </cols>
  <sheetData>
    <row r="1" spans="1:25" x14ac:dyDescent="0.3">
      <c r="H1" s="3"/>
      <c r="I1" s="3"/>
      <c r="J1" s="3"/>
      <c r="K1" s="3"/>
      <c r="L1" s="3"/>
      <c r="M1" s="3"/>
      <c r="N1" s="3"/>
      <c r="O1" s="3"/>
      <c r="P1" s="3"/>
      <c r="Q1" s="3"/>
      <c r="R1" s="3"/>
      <c r="S1" s="3"/>
      <c r="T1" s="3"/>
      <c r="U1" s="3"/>
      <c r="V1" s="3"/>
      <c r="W1" s="3"/>
      <c r="X1" s="3"/>
      <c r="Y1" s="3"/>
    </row>
    <row r="2" spans="1:25" x14ac:dyDescent="0.3">
      <c r="A2" s="148" t="s">
        <v>182</v>
      </c>
      <c r="B2" s="149"/>
      <c r="C2" s="149"/>
      <c r="D2" s="149"/>
      <c r="E2" s="149"/>
      <c r="F2" s="149"/>
      <c r="G2" s="149"/>
      <c r="H2" s="137" t="s">
        <v>183</v>
      </c>
      <c r="I2" s="137"/>
      <c r="J2" s="137"/>
      <c r="K2" s="137"/>
      <c r="L2" s="137"/>
      <c r="M2" s="137"/>
      <c r="N2" s="137"/>
      <c r="O2" s="137"/>
      <c r="P2" s="137"/>
      <c r="Q2" s="137"/>
      <c r="R2" s="137"/>
      <c r="S2" s="137"/>
      <c r="T2" s="150" t="s">
        <v>110</v>
      </c>
      <c r="U2" s="150"/>
      <c r="V2" s="150"/>
      <c r="W2" s="153" t="s">
        <v>184</v>
      </c>
      <c r="X2" s="153"/>
      <c r="Y2" s="153"/>
    </row>
    <row r="3" spans="1:25" ht="15" customHeight="1" x14ac:dyDescent="0.3">
      <c r="A3" s="154" t="s">
        <v>0</v>
      </c>
      <c r="B3" s="135" t="s">
        <v>49</v>
      </c>
      <c r="C3" s="135" t="s">
        <v>50</v>
      </c>
      <c r="D3" s="135" t="s">
        <v>51</v>
      </c>
      <c r="E3" s="152" t="s">
        <v>2</v>
      </c>
      <c r="F3" s="135" t="s">
        <v>185</v>
      </c>
      <c r="G3" s="152" t="s">
        <v>186</v>
      </c>
      <c r="H3" s="132" t="s">
        <v>57</v>
      </c>
      <c r="I3" s="132" t="s">
        <v>24</v>
      </c>
      <c r="J3" s="132" t="s">
        <v>58</v>
      </c>
      <c r="K3" s="132" t="s">
        <v>26</v>
      </c>
      <c r="L3" s="132" t="s">
        <v>174</v>
      </c>
      <c r="M3" s="132" t="s">
        <v>26</v>
      </c>
      <c r="N3" s="132" t="s">
        <v>175</v>
      </c>
      <c r="O3" s="132" t="s">
        <v>26</v>
      </c>
      <c r="P3" s="132" t="s">
        <v>176</v>
      </c>
      <c r="Q3" s="132" t="s">
        <v>26</v>
      </c>
      <c r="R3" s="132" t="s">
        <v>177</v>
      </c>
      <c r="S3" s="132" t="s">
        <v>27</v>
      </c>
      <c r="T3" s="151" t="s">
        <v>26</v>
      </c>
      <c r="U3" s="151" t="s">
        <v>111</v>
      </c>
      <c r="V3" s="151" t="s">
        <v>187</v>
      </c>
      <c r="W3" s="130" t="s">
        <v>26</v>
      </c>
      <c r="X3" s="130" t="s">
        <v>188</v>
      </c>
      <c r="Y3" s="130" t="s">
        <v>27</v>
      </c>
    </row>
    <row r="4" spans="1:25" ht="15" customHeight="1" x14ac:dyDescent="0.3">
      <c r="A4" s="154"/>
      <c r="B4" s="135"/>
      <c r="C4" s="135"/>
      <c r="D4" s="135"/>
      <c r="E4" s="152"/>
      <c r="F4" s="135"/>
      <c r="G4" s="152"/>
      <c r="H4" s="132"/>
      <c r="I4" s="132"/>
      <c r="J4" s="132"/>
      <c r="K4" s="132"/>
      <c r="L4" s="132"/>
      <c r="M4" s="132"/>
      <c r="N4" s="132"/>
      <c r="O4" s="132"/>
      <c r="P4" s="132"/>
      <c r="Q4" s="132"/>
      <c r="R4" s="132"/>
      <c r="S4" s="132"/>
      <c r="T4" s="151"/>
      <c r="U4" s="151"/>
      <c r="V4" s="151"/>
      <c r="W4" s="130"/>
      <c r="X4" s="130"/>
      <c r="Y4" s="130"/>
    </row>
    <row r="5" spans="1:25" s="25" customFormat="1" ht="15" customHeight="1" x14ac:dyDescent="0.3">
      <c r="A5" s="143">
        <v>1</v>
      </c>
      <c r="B5" s="129"/>
      <c r="C5" s="129"/>
      <c r="D5" s="129"/>
      <c r="E5" s="129"/>
      <c r="F5" s="129"/>
      <c r="G5" s="144"/>
      <c r="H5" s="15"/>
      <c r="I5" s="16"/>
      <c r="J5" s="12"/>
      <c r="K5" s="12"/>
      <c r="L5" s="15"/>
      <c r="M5" s="12"/>
      <c r="N5" s="15"/>
      <c r="O5" s="12"/>
      <c r="P5" s="15"/>
      <c r="Q5" s="12"/>
      <c r="R5" s="15"/>
      <c r="S5" s="16"/>
      <c r="T5" s="12"/>
      <c r="U5" s="15"/>
      <c r="V5" s="15"/>
      <c r="W5" s="12"/>
      <c r="X5" s="15"/>
      <c r="Y5" s="16"/>
    </row>
    <row r="6" spans="1:25" s="25" customFormat="1" ht="15" customHeight="1" x14ac:dyDescent="0.3">
      <c r="A6" s="143"/>
      <c r="B6" s="129"/>
      <c r="C6" s="129"/>
      <c r="D6" s="129"/>
      <c r="E6" s="129"/>
      <c r="F6" s="129"/>
      <c r="G6" s="144"/>
      <c r="H6" s="15"/>
      <c r="I6" s="16"/>
      <c r="J6" s="12"/>
      <c r="K6" s="12"/>
      <c r="L6" s="15"/>
      <c r="M6" s="12"/>
      <c r="N6" s="15"/>
      <c r="O6" s="12"/>
      <c r="P6" s="15"/>
      <c r="Q6" s="12"/>
      <c r="R6" s="15"/>
      <c r="S6" s="16"/>
      <c r="T6" s="12"/>
      <c r="U6" s="15"/>
      <c r="V6" s="15"/>
      <c r="W6" s="12"/>
      <c r="X6" s="15"/>
      <c r="Y6" s="16"/>
    </row>
    <row r="7" spans="1:25" s="25" customFormat="1" ht="15" customHeight="1" x14ac:dyDescent="0.3">
      <c r="A7" s="143"/>
      <c r="B7" s="129"/>
      <c r="C7" s="129"/>
      <c r="D7" s="129"/>
      <c r="E7" s="129"/>
      <c r="F7" s="129"/>
      <c r="G7" s="144"/>
      <c r="H7" s="15"/>
      <c r="I7" s="16"/>
      <c r="J7" s="12"/>
      <c r="K7" s="12"/>
      <c r="L7" s="15"/>
      <c r="M7" s="12"/>
      <c r="N7" s="15"/>
      <c r="O7" s="12"/>
      <c r="P7" s="15"/>
      <c r="Q7" s="12"/>
      <c r="R7" s="15"/>
      <c r="S7" s="16"/>
      <c r="T7" s="12"/>
      <c r="U7" s="15"/>
      <c r="V7" s="15"/>
      <c r="W7" s="12"/>
      <c r="X7" s="15"/>
      <c r="Y7" s="16"/>
    </row>
    <row r="8" spans="1:25" s="25" customFormat="1" ht="15" customHeight="1" x14ac:dyDescent="0.3">
      <c r="A8" s="143"/>
      <c r="B8" s="129"/>
      <c r="C8" s="129"/>
      <c r="D8" s="129"/>
      <c r="E8" s="129"/>
      <c r="F8" s="129"/>
      <c r="G8" s="144"/>
      <c r="H8" s="15"/>
      <c r="I8" s="16"/>
      <c r="J8" s="12"/>
      <c r="K8" s="12"/>
      <c r="L8" s="15"/>
      <c r="M8" s="12"/>
      <c r="N8" s="15"/>
      <c r="O8" s="12"/>
      <c r="P8" s="15"/>
      <c r="Q8" s="12"/>
      <c r="R8" s="15"/>
      <c r="S8" s="16"/>
      <c r="T8" s="12"/>
      <c r="U8" s="15"/>
      <c r="V8" s="15"/>
      <c r="W8" s="12"/>
      <c r="X8" s="15"/>
      <c r="Y8" s="16"/>
    </row>
    <row r="9" spans="1:25" s="25" customFormat="1" ht="15" customHeight="1" x14ac:dyDescent="0.3">
      <c r="A9" s="143"/>
      <c r="B9" s="129"/>
      <c r="C9" s="129"/>
      <c r="D9" s="129"/>
      <c r="E9" s="129"/>
      <c r="F9" s="129"/>
      <c r="G9" s="144"/>
      <c r="H9" s="15"/>
      <c r="I9" s="16"/>
      <c r="J9" s="12"/>
      <c r="K9" s="12"/>
      <c r="L9" s="15"/>
      <c r="M9" s="12"/>
      <c r="N9" s="15"/>
      <c r="O9" s="12"/>
      <c r="P9" s="15"/>
      <c r="Q9" s="12"/>
      <c r="R9" s="15"/>
      <c r="S9" s="16"/>
      <c r="T9" s="12"/>
      <c r="U9" s="15"/>
      <c r="V9" s="15"/>
      <c r="W9" s="12"/>
      <c r="X9" s="15"/>
      <c r="Y9" s="16"/>
    </row>
    <row r="10" spans="1:25" s="25" customFormat="1" ht="18" customHeight="1" x14ac:dyDescent="0.3">
      <c r="A10" s="143"/>
      <c r="B10" s="129"/>
      <c r="C10" s="129"/>
      <c r="D10" s="129"/>
      <c r="E10" s="129"/>
      <c r="F10" s="129"/>
      <c r="G10" s="144"/>
      <c r="H10" s="15"/>
      <c r="I10" s="16"/>
      <c r="J10" s="12"/>
      <c r="K10" s="12"/>
      <c r="L10" s="15"/>
      <c r="M10" s="12"/>
      <c r="N10" s="15"/>
      <c r="O10" s="12"/>
      <c r="P10" s="15"/>
      <c r="Q10" s="12"/>
      <c r="R10" s="15"/>
      <c r="S10" s="16"/>
      <c r="T10" s="12"/>
      <c r="U10" s="15"/>
      <c r="V10" s="15"/>
      <c r="W10" s="12"/>
      <c r="X10" s="15"/>
      <c r="Y10" s="16"/>
    </row>
    <row r="11" spans="1:25" s="25" customFormat="1" ht="15" customHeight="1" x14ac:dyDescent="0.3">
      <c r="A11" s="143">
        <v>2</v>
      </c>
      <c r="B11" s="129"/>
      <c r="C11" s="129"/>
      <c r="D11" s="129"/>
      <c r="E11" s="129"/>
      <c r="F11" s="129"/>
      <c r="G11" s="144"/>
      <c r="H11" s="15"/>
      <c r="I11" s="16"/>
      <c r="J11" s="12"/>
      <c r="K11" s="12"/>
      <c r="L11" s="15"/>
      <c r="M11" s="12"/>
      <c r="N11" s="15"/>
      <c r="O11" s="12"/>
      <c r="P11" s="15"/>
      <c r="Q11" s="12"/>
      <c r="R11" s="15"/>
      <c r="S11" s="16"/>
      <c r="T11" s="12"/>
      <c r="U11" s="15"/>
      <c r="V11" s="15"/>
      <c r="W11" s="12"/>
      <c r="X11" s="15"/>
      <c r="Y11" s="16"/>
    </row>
    <row r="12" spans="1:25" s="25" customFormat="1" ht="15" customHeight="1" x14ac:dyDescent="0.3">
      <c r="A12" s="143"/>
      <c r="B12" s="129"/>
      <c r="C12" s="129"/>
      <c r="D12" s="129"/>
      <c r="E12" s="129"/>
      <c r="F12" s="129"/>
      <c r="G12" s="144"/>
      <c r="H12" s="15"/>
      <c r="I12" s="16"/>
      <c r="J12" s="12"/>
      <c r="K12" s="12"/>
      <c r="L12" s="15"/>
      <c r="M12" s="12"/>
      <c r="N12" s="15"/>
      <c r="O12" s="12"/>
      <c r="P12" s="15"/>
      <c r="Q12" s="12"/>
      <c r="R12" s="15"/>
      <c r="S12" s="16"/>
      <c r="T12" s="12"/>
      <c r="U12" s="15"/>
      <c r="V12" s="15"/>
      <c r="W12" s="12"/>
      <c r="X12" s="15"/>
      <c r="Y12" s="16"/>
    </row>
    <row r="13" spans="1:25" s="25" customFormat="1" ht="15" customHeight="1" x14ac:dyDescent="0.3">
      <c r="A13" s="143"/>
      <c r="B13" s="129"/>
      <c r="C13" s="129"/>
      <c r="D13" s="129"/>
      <c r="E13" s="129"/>
      <c r="F13" s="129"/>
      <c r="G13" s="144"/>
      <c r="H13" s="15"/>
      <c r="I13" s="16"/>
      <c r="J13" s="12"/>
      <c r="K13" s="12"/>
      <c r="L13" s="15"/>
      <c r="M13" s="12"/>
      <c r="N13" s="15"/>
      <c r="O13" s="12"/>
      <c r="P13" s="15"/>
      <c r="Q13" s="12"/>
      <c r="R13" s="15"/>
      <c r="S13" s="16"/>
      <c r="T13" s="12"/>
      <c r="U13" s="15"/>
      <c r="V13" s="15"/>
      <c r="W13" s="12"/>
      <c r="X13" s="15"/>
      <c r="Y13" s="16"/>
    </row>
    <row r="14" spans="1:25" s="25" customFormat="1" ht="15" customHeight="1" x14ac:dyDescent="0.3">
      <c r="A14" s="143"/>
      <c r="B14" s="129"/>
      <c r="C14" s="129"/>
      <c r="D14" s="129"/>
      <c r="E14" s="129"/>
      <c r="F14" s="129"/>
      <c r="G14" s="144"/>
      <c r="H14" s="15"/>
      <c r="I14" s="16"/>
      <c r="J14" s="12"/>
      <c r="K14" s="12"/>
      <c r="L14" s="15"/>
      <c r="M14" s="12"/>
      <c r="N14" s="15"/>
      <c r="O14" s="12"/>
      <c r="P14" s="15"/>
      <c r="Q14" s="12"/>
      <c r="R14" s="15"/>
      <c r="S14" s="16"/>
      <c r="T14" s="12"/>
      <c r="U14" s="15"/>
      <c r="V14" s="15"/>
      <c r="W14" s="12"/>
      <c r="X14" s="15"/>
      <c r="Y14" s="16"/>
    </row>
    <row r="15" spans="1:25" s="25" customFormat="1" ht="15" customHeight="1" x14ac:dyDescent="0.3">
      <c r="A15" s="143"/>
      <c r="B15" s="129"/>
      <c r="C15" s="129"/>
      <c r="D15" s="129"/>
      <c r="E15" s="129"/>
      <c r="F15" s="129"/>
      <c r="G15" s="144"/>
      <c r="H15" s="15"/>
      <c r="I15" s="16"/>
      <c r="J15" s="12"/>
      <c r="K15" s="12"/>
      <c r="L15" s="15"/>
      <c r="M15" s="12"/>
      <c r="N15" s="15"/>
      <c r="O15" s="12"/>
      <c r="P15" s="15"/>
      <c r="Q15" s="12"/>
      <c r="R15" s="15"/>
      <c r="S15" s="16"/>
      <c r="T15" s="12"/>
      <c r="U15" s="15"/>
      <c r="V15" s="15"/>
      <c r="W15" s="12"/>
      <c r="X15" s="15"/>
      <c r="Y15" s="16"/>
    </row>
    <row r="16" spans="1:25" s="25" customFormat="1" ht="15" customHeight="1" x14ac:dyDescent="0.3">
      <c r="A16" s="143"/>
      <c r="B16" s="129"/>
      <c r="C16" s="129"/>
      <c r="D16" s="129"/>
      <c r="E16" s="129"/>
      <c r="F16" s="129"/>
      <c r="G16" s="144"/>
      <c r="H16" s="15"/>
      <c r="I16" s="16"/>
      <c r="J16" s="12"/>
      <c r="K16" s="12"/>
      <c r="L16" s="15"/>
      <c r="M16" s="12"/>
      <c r="N16" s="15"/>
      <c r="O16" s="12"/>
      <c r="P16" s="15"/>
      <c r="Q16" s="12"/>
      <c r="R16" s="15"/>
      <c r="S16" s="16"/>
      <c r="T16" s="12"/>
      <c r="U16" s="15"/>
      <c r="V16" s="15"/>
      <c r="W16" s="12"/>
      <c r="X16" s="15"/>
      <c r="Y16" s="16"/>
    </row>
    <row r="17" spans="1:25" s="25" customFormat="1" ht="15" customHeight="1" x14ac:dyDescent="0.3">
      <c r="A17" s="143">
        <v>3</v>
      </c>
      <c r="B17" s="129"/>
      <c r="C17" s="129"/>
      <c r="D17" s="129"/>
      <c r="E17" s="129"/>
      <c r="F17" s="129"/>
      <c r="G17" s="144"/>
      <c r="H17" s="15"/>
      <c r="I17" s="16"/>
      <c r="J17" s="12"/>
      <c r="K17" s="12"/>
      <c r="L17" s="15"/>
      <c r="M17" s="12"/>
      <c r="N17" s="15"/>
      <c r="O17" s="12"/>
      <c r="P17" s="15"/>
      <c r="Q17" s="12"/>
      <c r="R17" s="15"/>
      <c r="S17" s="16"/>
      <c r="T17" s="12"/>
      <c r="U17" s="15"/>
      <c r="V17" s="15"/>
      <c r="W17" s="12"/>
      <c r="X17" s="15"/>
      <c r="Y17" s="16"/>
    </row>
    <row r="18" spans="1:25" s="25" customFormat="1" ht="15" customHeight="1" x14ac:dyDescent="0.3">
      <c r="A18" s="143"/>
      <c r="B18" s="129"/>
      <c r="C18" s="129"/>
      <c r="D18" s="129"/>
      <c r="E18" s="129"/>
      <c r="F18" s="129"/>
      <c r="G18" s="144"/>
      <c r="H18" s="15"/>
      <c r="I18" s="16"/>
      <c r="J18" s="12"/>
      <c r="K18" s="12"/>
      <c r="L18" s="15"/>
      <c r="M18" s="12"/>
      <c r="N18" s="15"/>
      <c r="O18" s="12"/>
      <c r="P18" s="15"/>
      <c r="Q18" s="12"/>
      <c r="R18" s="15"/>
      <c r="S18" s="16"/>
      <c r="T18" s="12"/>
      <c r="U18" s="15"/>
      <c r="V18" s="15"/>
      <c r="W18" s="12"/>
      <c r="X18" s="15"/>
      <c r="Y18" s="16"/>
    </row>
    <row r="19" spans="1:25" s="25" customFormat="1" ht="15" customHeight="1" x14ac:dyDescent="0.3">
      <c r="A19" s="143"/>
      <c r="B19" s="129"/>
      <c r="C19" s="129"/>
      <c r="D19" s="129"/>
      <c r="E19" s="129"/>
      <c r="F19" s="129"/>
      <c r="G19" s="144"/>
      <c r="H19" s="15"/>
      <c r="I19" s="16"/>
      <c r="J19" s="12"/>
      <c r="K19" s="12"/>
      <c r="L19" s="15"/>
      <c r="M19" s="12"/>
      <c r="N19" s="15"/>
      <c r="O19" s="12"/>
      <c r="P19" s="15"/>
      <c r="Q19" s="12"/>
      <c r="R19" s="15"/>
      <c r="S19" s="16"/>
      <c r="T19" s="12"/>
      <c r="U19" s="15"/>
      <c r="V19" s="15"/>
      <c r="W19" s="12"/>
      <c r="X19" s="15"/>
      <c r="Y19" s="16"/>
    </row>
    <row r="20" spans="1:25" s="25" customFormat="1" ht="15" customHeight="1" x14ac:dyDescent="0.3">
      <c r="A20" s="143"/>
      <c r="B20" s="129"/>
      <c r="C20" s="129"/>
      <c r="D20" s="129"/>
      <c r="E20" s="129"/>
      <c r="F20" s="129"/>
      <c r="G20" s="144"/>
      <c r="H20" s="15"/>
      <c r="I20" s="16"/>
      <c r="J20" s="12"/>
      <c r="K20" s="12"/>
      <c r="L20" s="15"/>
      <c r="M20" s="12"/>
      <c r="N20" s="15"/>
      <c r="O20" s="12"/>
      <c r="P20" s="15"/>
      <c r="Q20" s="12"/>
      <c r="R20" s="15"/>
      <c r="S20" s="16"/>
      <c r="T20" s="12"/>
      <c r="U20" s="15"/>
      <c r="V20" s="15"/>
      <c r="W20" s="12"/>
      <c r="X20" s="15"/>
      <c r="Y20" s="16"/>
    </row>
    <row r="21" spans="1:25" s="25" customFormat="1" ht="15" customHeight="1" x14ac:dyDescent="0.3">
      <c r="A21" s="143"/>
      <c r="B21" s="129"/>
      <c r="C21" s="129"/>
      <c r="D21" s="129"/>
      <c r="E21" s="129"/>
      <c r="F21" s="129"/>
      <c r="G21" s="144"/>
      <c r="H21" s="15"/>
      <c r="I21" s="16"/>
      <c r="J21" s="12"/>
      <c r="K21" s="12"/>
      <c r="L21" s="15"/>
      <c r="M21" s="12"/>
      <c r="N21" s="15"/>
      <c r="O21" s="12"/>
      <c r="P21" s="15"/>
      <c r="Q21" s="12"/>
      <c r="R21" s="15"/>
      <c r="S21" s="16"/>
      <c r="T21" s="12"/>
      <c r="U21" s="15"/>
      <c r="V21" s="15"/>
      <c r="W21" s="12"/>
      <c r="X21" s="15"/>
      <c r="Y21" s="16"/>
    </row>
    <row r="22" spans="1:25" s="25" customFormat="1" ht="15" customHeight="1" x14ac:dyDescent="0.3">
      <c r="A22" s="143"/>
      <c r="B22" s="129"/>
      <c r="C22" s="129"/>
      <c r="D22" s="129"/>
      <c r="E22" s="129"/>
      <c r="F22" s="129"/>
      <c r="G22" s="144"/>
      <c r="H22" s="15"/>
      <c r="I22" s="16"/>
      <c r="J22" s="12"/>
      <c r="K22" s="12"/>
      <c r="L22" s="15"/>
      <c r="M22" s="12"/>
      <c r="N22" s="15"/>
      <c r="O22" s="12"/>
      <c r="P22" s="15"/>
      <c r="Q22" s="12"/>
      <c r="R22" s="15"/>
      <c r="S22" s="16"/>
      <c r="T22" s="12"/>
      <c r="U22" s="15"/>
      <c r="V22" s="15"/>
      <c r="W22" s="12"/>
      <c r="X22" s="15"/>
      <c r="Y22" s="16"/>
    </row>
    <row r="23" spans="1:25" s="25" customFormat="1" ht="15" customHeight="1" x14ac:dyDescent="0.3">
      <c r="A23" s="143">
        <v>4</v>
      </c>
      <c r="B23" s="129"/>
      <c r="C23" s="129"/>
      <c r="D23" s="129"/>
      <c r="E23" s="129"/>
      <c r="F23" s="129"/>
      <c r="G23" s="144"/>
      <c r="H23" s="15"/>
      <c r="I23" s="16"/>
      <c r="J23" s="12"/>
      <c r="K23" s="12"/>
      <c r="L23" s="15"/>
      <c r="M23" s="12"/>
      <c r="N23" s="15"/>
      <c r="O23" s="12"/>
      <c r="P23" s="15"/>
      <c r="Q23" s="12"/>
      <c r="R23" s="15"/>
      <c r="S23" s="16"/>
      <c r="T23" s="12"/>
      <c r="U23" s="15"/>
      <c r="V23" s="15"/>
      <c r="W23" s="12"/>
      <c r="X23" s="15"/>
      <c r="Y23" s="16"/>
    </row>
    <row r="24" spans="1:25" s="25" customFormat="1" ht="15" customHeight="1" x14ac:dyDescent="0.3">
      <c r="A24" s="143"/>
      <c r="B24" s="129"/>
      <c r="C24" s="129"/>
      <c r="D24" s="129"/>
      <c r="E24" s="129"/>
      <c r="F24" s="129"/>
      <c r="G24" s="144"/>
      <c r="H24" s="15"/>
      <c r="I24" s="16"/>
      <c r="J24" s="12"/>
      <c r="K24" s="12"/>
      <c r="L24" s="15"/>
      <c r="M24" s="12"/>
      <c r="N24" s="15"/>
      <c r="O24" s="12"/>
      <c r="P24" s="15"/>
      <c r="Q24" s="12"/>
      <c r="R24" s="15"/>
      <c r="S24" s="16"/>
      <c r="T24" s="12"/>
      <c r="U24" s="15"/>
      <c r="V24" s="15"/>
      <c r="W24" s="12"/>
      <c r="X24" s="15"/>
      <c r="Y24" s="16"/>
    </row>
    <row r="25" spans="1:25" s="25" customFormat="1" ht="15" customHeight="1" x14ac:dyDescent="0.3">
      <c r="A25" s="143"/>
      <c r="B25" s="129"/>
      <c r="C25" s="129"/>
      <c r="D25" s="129"/>
      <c r="E25" s="129"/>
      <c r="F25" s="129"/>
      <c r="G25" s="144"/>
      <c r="H25" s="15"/>
      <c r="I25" s="16"/>
      <c r="J25" s="12"/>
      <c r="K25" s="12"/>
      <c r="L25" s="15"/>
      <c r="M25" s="12"/>
      <c r="N25" s="15"/>
      <c r="O25" s="12"/>
      <c r="P25" s="15"/>
      <c r="Q25" s="12"/>
      <c r="R25" s="15"/>
      <c r="S25" s="16"/>
      <c r="T25" s="12"/>
      <c r="U25" s="15"/>
      <c r="V25" s="15"/>
      <c r="W25" s="12"/>
      <c r="X25" s="15"/>
      <c r="Y25" s="16"/>
    </row>
    <row r="26" spans="1:25" s="25" customFormat="1" ht="15" customHeight="1" x14ac:dyDescent="0.3">
      <c r="A26" s="143"/>
      <c r="B26" s="129"/>
      <c r="C26" s="129"/>
      <c r="D26" s="129"/>
      <c r="E26" s="129"/>
      <c r="F26" s="129"/>
      <c r="G26" s="144"/>
      <c r="H26" s="15"/>
      <c r="I26" s="16"/>
      <c r="J26" s="12"/>
      <c r="K26" s="12"/>
      <c r="L26" s="15"/>
      <c r="M26" s="12"/>
      <c r="N26" s="15"/>
      <c r="O26" s="12"/>
      <c r="P26" s="15"/>
      <c r="Q26" s="12"/>
      <c r="R26" s="15"/>
      <c r="S26" s="16"/>
      <c r="T26" s="12"/>
      <c r="U26" s="15"/>
      <c r="V26" s="15"/>
      <c r="W26" s="12"/>
      <c r="X26" s="15"/>
      <c r="Y26" s="16"/>
    </row>
    <row r="27" spans="1:25" s="25" customFormat="1" ht="15" customHeight="1" x14ac:dyDescent="0.3">
      <c r="A27" s="143"/>
      <c r="B27" s="129"/>
      <c r="C27" s="129"/>
      <c r="D27" s="129"/>
      <c r="E27" s="129"/>
      <c r="F27" s="129"/>
      <c r="G27" s="144"/>
      <c r="H27" s="15"/>
      <c r="I27" s="16"/>
      <c r="J27" s="12"/>
      <c r="K27" s="12"/>
      <c r="L27" s="15"/>
      <c r="M27" s="12"/>
      <c r="N27" s="15"/>
      <c r="O27" s="12"/>
      <c r="P27" s="15"/>
      <c r="Q27" s="12"/>
      <c r="R27" s="15"/>
      <c r="S27" s="16"/>
      <c r="T27" s="12"/>
      <c r="U27" s="15"/>
      <c r="V27" s="15"/>
      <c r="W27" s="12"/>
      <c r="X27" s="15"/>
      <c r="Y27" s="16"/>
    </row>
    <row r="28" spans="1:25" s="25" customFormat="1" ht="15" customHeight="1" x14ac:dyDescent="0.3">
      <c r="A28" s="143"/>
      <c r="B28" s="129"/>
      <c r="C28" s="129"/>
      <c r="D28" s="129"/>
      <c r="E28" s="129"/>
      <c r="F28" s="129"/>
      <c r="G28" s="144"/>
      <c r="H28" s="15"/>
      <c r="I28" s="16"/>
      <c r="J28" s="12"/>
      <c r="K28" s="12"/>
      <c r="L28" s="15"/>
      <c r="M28" s="12"/>
      <c r="N28" s="15"/>
      <c r="O28" s="12"/>
      <c r="P28" s="15"/>
      <c r="Q28" s="12"/>
      <c r="R28" s="15"/>
      <c r="S28" s="16"/>
      <c r="T28" s="12"/>
      <c r="U28" s="15"/>
      <c r="V28" s="15"/>
      <c r="W28" s="12"/>
      <c r="X28" s="15"/>
      <c r="Y28" s="16"/>
    </row>
    <row r="29" spans="1:25" s="25" customFormat="1" ht="15" customHeight="1" x14ac:dyDescent="0.3">
      <c r="A29" s="143">
        <v>5</v>
      </c>
      <c r="B29" s="129"/>
      <c r="C29" s="129"/>
      <c r="D29" s="129"/>
      <c r="E29" s="129"/>
      <c r="F29" s="129"/>
      <c r="G29" s="144"/>
      <c r="H29" s="15"/>
      <c r="I29" s="16"/>
      <c r="J29" s="12"/>
      <c r="K29" s="12"/>
      <c r="L29" s="15"/>
      <c r="M29" s="12"/>
      <c r="N29" s="15"/>
      <c r="O29" s="12"/>
      <c r="P29" s="15"/>
      <c r="Q29" s="12"/>
      <c r="R29" s="15"/>
      <c r="S29" s="16"/>
      <c r="T29" s="12"/>
      <c r="U29" s="15"/>
      <c r="V29" s="15"/>
      <c r="W29" s="12"/>
      <c r="X29" s="15"/>
      <c r="Y29" s="16"/>
    </row>
    <row r="30" spans="1:25" s="25" customFormat="1" ht="15" customHeight="1" x14ac:dyDescent="0.3">
      <c r="A30" s="143"/>
      <c r="B30" s="129"/>
      <c r="C30" s="129"/>
      <c r="D30" s="129"/>
      <c r="E30" s="129"/>
      <c r="F30" s="129"/>
      <c r="G30" s="144"/>
      <c r="H30" s="15"/>
      <c r="I30" s="16"/>
      <c r="J30" s="12"/>
      <c r="K30" s="12"/>
      <c r="L30" s="15"/>
      <c r="M30" s="12"/>
      <c r="N30" s="15"/>
      <c r="O30" s="12"/>
      <c r="P30" s="15"/>
      <c r="Q30" s="12"/>
      <c r="R30" s="15"/>
      <c r="S30" s="16"/>
      <c r="T30" s="12"/>
      <c r="U30" s="15"/>
      <c r="V30" s="15"/>
      <c r="W30" s="12"/>
      <c r="X30" s="15"/>
      <c r="Y30" s="16"/>
    </row>
    <row r="31" spans="1:25" s="25" customFormat="1" ht="15" customHeight="1" x14ac:dyDescent="0.3">
      <c r="A31" s="143"/>
      <c r="B31" s="129"/>
      <c r="C31" s="129"/>
      <c r="D31" s="129"/>
      <c r="E31" s="129"/>
      <c r="F31" s="129"/>
      <c r="G31" s="144"/>
      <c r="H31" s="15"/>
      <c r="I31" s="16"/>
      <c r="J31" s="12"/>
      <c r="K31" s="12"/>
      <c r="L31" s="15"/>
      <c r="M31" s="12"/>
      <c r="N31" s="15"/>
      <c r="O31" s="12"/>
      <c r="P31" s="15"/>
      <c r="Q31" s="12"/>
      <c r="R31" s="15"/>
      <c r="S31" s="16"/>
      <c r="T31" s="12"/>
      <c r="U31" s="15"/>
      <c r="V31" s="15"/>
      <c r="W31" s="12"/>
      <c r="X31" s="15"/>
      <c r="Y31" s="16"/>
    </row>
    <row r="32" spans="1:25" s="25" customFormat="1" ht="15" customHeight="1" x14ac:dyDescent="0.3">
      <c r="A32" s="143"/>
      <c r="B32" s="129"/>
      <c r="C32" s="129"/>
      <c r="D32" s="129"/>
      <c r="E32" s="129"/>
      <c r="F32" s="129"/>
      <c r="G32" s="144"/>
      <c r="H32" s="15"/>
      <c r="I32" s="16"/>
      <c r="J32" s="12"/>
      <c r="K32" s="12"/>
      <c r="L32" s="15"/>
      <c r="M32" s="12"/>
      <c r="N32" s="15"/>
      <c r="O32" s="12"/>
      <c r="P32" s="15"/>
      <c r="Q32" s="12"/>
      <c r="R32" s="15"/>
      <c r="S32" s="16"/>
      <c r="T32" s="12"/>
      <c r="U32" s="15"/>
      <c r="V32" s="15"/>
      <c r="W32" s="12"/>
      <c r="X32" s="15"/>
      <c r="Y32" s="16"/>
    </row>
    <row r="33" spans="1:25" s="25" customFormat="1" ht="15" customHeight="1" x14ac:dyDescent="0.3">
      <c r="A33" s="143"/>
      <c r="B33" s="129"/>
      <c r="C33" s="129"/>
      <c r="D33" s="129"/>
      <c r="E33" s="129"/>
      <c r="F33" s="129"/>
      <c r="G33" s="144"/>
      <c r="H33" s="15"/>
      <c r="I33" s="16"/>
      <c r="J33" s="12"/>
      <c r="K33" s="12"/>
      <c r="L33" s="15"/>
      <c r="M33" s="12"/>
      <c r="N33" s="15"/>
      <c r="O33" s="12"/>
      <c r="P33" s="15"/>
      <c r="Q33" s="12"/>
      <c r="R33" s="15"/>
      <c r="S33" s="16"/>
      <c r="T33" s="12"/>
      <c r="U33" s="15"/>
      <c r="V33" s="15"/>
      <c r="W33" s="12"/>
      <c r="X33" s="15"/>
      <c r="Y33" s="16"/>
    </row>
    <row r="34" spans="1:25" s="25" customFormat="1" ht="15" customHeight="1" x14ac:dyDescent="0.3">
      <c r="A34" s="143"/>
      <c r="B34" s="129"/>
      <c r="C34" s="129"/>
      <c r="D34" s="129"/>
      <c r="E34" s="129"/>
      <c r="F34" s="129"/>
      <c r="G34" s="144"/>
      <c r="H34" s="15"/>
      <c r="I34" s="16"/>
      <c r="J34" s="12"/>
      <c r="K34" s="12"/>
      <c r="L34" s="15"/>
      <c r="M34" s="12"/>
      <c r="N34" s="15"/>
      <c r="O34" s="12"/>
      <c r="P34" s="15"/>
      <c r="Q34" s="12"/>
      <c r="R34" s="15"/>
      <c r="S34" s="16"/>
      <c r="T34" s="12"/>
      <c r="U34" s="15"/>
      <c r="V34" s="15"/>
      <c r="W34" s="12"/>
      <c r="X34" s="15"/>
      <c r="Y34" s="16"/>
    </row>
    <row r="35" spans="1:25" s="25" customFormat="1" ht="15" customHeight="1" x14ac:dyDescent="0.3">
      <c r="A35" s="143">
        <v>6</v>
      </c>
      <c r="B35" s="129"/>
      <c r="C35" s="129"/>
      <c r="D35" s="129"/>
      <c r="E35" s="129"/>
      <c r="F35" s="129"/>
      <c r="G35" s="144"/>
      <c r="H35" s="15"/>
      <c r="I35" s="16"/>
      <c r="J35" s="12"/>
      <c r="K35" s="12"/>
      <c r="L35" s="15"/>
      <c r="M35" s="12"/>
      <c r="N35" s="15"/>
      <c r="O35" s="12"/>
      <c r="P35" s="15"/>
      <c r="Q35" s="12"/>
      <c r="R35" s="15"/>
      <c r="S35" s="16"/>
      <c r="T35" s="12"/>
      <c r="U35" s="15"/>
      <c r="V35" s="15"/>
      <c r="W35" s="12"/>
      <c r="X35" s="15"/>
      <c r="Y35" s="16"/>
    </row>
    <row r="36" spans="1:25" s="25" customFormat="1" ht="15" customHeight="1" x14ac:dyDescent="0.3">
      <c r="A36" s="143"/>
      <c r="B36" s="129"/>
      <c r="C36" s="129"/>
      <c r="D36" s="129"/>
      <c r="E36" s="129"/>
      <c r="F36" s="129"/>
      <c r="G36" s="144"/>
      <c r="H36" s="15"/>
      <c r="I36" s="16"/>
      <c r="J36" s="12"/>
      <c r="K36" s="12"/>
      <c r="L36" s="15"/>
      <c r="M36" s="12"/>
      <c r="N36" s="15"/>
      <c r="O36" s="12"/>
      <c r="P36" s="15"/>
      <c r="Q36" s="12"/>
      <c r="R36" s="15"/>
      <c r="S36" s="16"/>
      <c r="T36" s="12"/>
      <c r="U36" s="15"/>
      <c r="V36" s="15"/>
      <c r="W36" s="12"/>
      <c r="X36" s="15"/>
      <c r="Y36" s="16"/>
    </row>
    <row r="37" spans="1:25" s="25" customFormat="1" ht="15" customHeight="1" x14ac:dyDescent="0.3">
      <c r="A37" s="143"/>
      <c r="B37" s="129"/>
      <c r="C37" s="129"/>
      <c r="D37" s="129"/>
      <c r="E37" s="129"/>
      <c r="F37" s="129"/>
      <c r="G37" s="144"/>
      <c r="H37" s="15"/>
      <c r="I37" s="16"/>
      <c r="J37" s="12"/>
      <c r="K37" s="12"/>
      <c r="L37" s="15"/>
      <c r="M37" s="12"/>
      <c r="N37" s="15"/>
      <c r="O37" s="12"/>
      <c r="P37" s="15"/>
      <c r="Q37" s="12"/>
      <c r="R37" s="15"/>
      <c r="S37" s="16"/>
      <c r="T37" s="12"/>
      <c r="U37" s="15"/>
      <c r="V37" s="15"/>
      <c r="W37" s="12"/>
      <c r="X37" s="15"/>
      <c r="Y37" s="16"/>
    </row>
    <row r="38" spans="1:25" s="25" customFormat="1" ht="15" customHeight="1" x14ac:dyDescent="0.3">
      <c r="A38" s="143"/>
      <c r="B38" s="129"/>
      <c r="C38" s="129"/>
      <c r="D38" s="129"/>
      <c r="E38" s="129"/>
      <c r="F38" s="129"/>
      <c r="G38" s="144"/>
      <c r="H38" s="15"/>
      <c r="I38" s="16"/>
      <c r="J38" s="12"/>
      <c r="K38" s="12"/>
      <c r="L38" s="15"/>
      <c r="M38" s="12"/>
      <c r="N38" s="15"/>
      <c r="O38" s="12"/>
      <c r="P38" s="15"/>
      <c r="Q38" s="12"/>
      <c r="R38" s="15"/>
      <c r="S38" s="16"/>
      <c r="T38" s="12"/>
      <c r="U38" s="15"/>
      <c r="V38" s="15"/>
      <c r="W38" s="12"/>
      <c r="X38" s="15"/>
      <c r="Y38" s="16"/>
    </row>
    <row r="39" spans="1:25" s="25" customFormat="1" ht="15" customHeight="1" x14ac:dyDescent="0.3">
      <c r="A39" s="143"/>
      <c r="B39" s="129"/>
      <c r="C39" s="129"/>
      <c r="D39" s="129"/>
      <c r="E39" s="129"/>
      <c r="F39" s="129"/>
      <c r="G39" s="144"/>
      <c r="H39" s="15"/>
      <c r="I39" s="16"/>
      <c r="J39" s="12"/>
      <c r="K39" s="12"/>
      <c r="L39" s="15"/>
      <c r="M39" s="12"/>
      <c r="N39" s="15"/>
      <c r="O39" s="12"/>
      <c r="P39" s="15"/>
      <c r="Q39" s="12"/>
      <c r="R39" s="15"/>
      <c r="S39" s="16"/>
      <c r="T39" s="12"/>
      <c r="U39" s="15"/>
      <c r="V39" s="15"/>
      <c r="W39" s="12"/>
      <c r="X39" s="15"/>
      <c r="Y39" s="16"/>
    </row>
    <row r="40" spans="1:25" s="25" customFormat="1" ht="15" customHeight="1" x14ac:dyDescent="0.3">
      <c r="A40" s="143"/>
      <c r="B40" s="129"/>
      <c r="C40" s="129"/>
      <c r="D40" s="129"/>
      <c r="E40" s="129"/>
      <c r="F40" s="129"/>
      <c r="G40" s="144"/>
      <c r="H40" s="15"/>
      <c r="I40" s="16"/>
      <c r="J40" s="12"/>
      <c r="K40" s="12"/>
      <c r="L40" s="15"/>
      <c r="M40" s="12"/>
      <c r="N40" s="15"/>
      <c r="O40" s="12"/>
      <c r="P40" s="15"/>
      <c r="Q40" s="12"/>
      <c r="R40" s="15"/>
      <c r="S40" s="16"/>
      <c r="T40" s="12"/>
      <c r="U40" s="15"/>
      <c r="V40" s="15"/>
      <c r="W40" s="12"/>
      <c r="X40" s="15"/>
      <c r="Y40" s="16"/>
    </row>
    <row r="41" spans="1:25" s="25" customFormat="1" ht="15" customHeight="1" x14ac:dyDescent="0.3">
      <c r="A41" s="143">
        <v>7</v>
      </c>
      <c r="B41" s="129"/>
      <c r="C41" s="129"/>
      <c r="D41" s="129"/>
      <c r="E41" s="129"/>
      <c r="F41" s="129"/>
      <c r="G41" s="144"/>
      <c r="H41" s="15"/>
      <c r="I41" s="16"/>
      <c r="J41" s="12"/>
      <c r="K41" s="12"/>
      <c r="L41" s="15"/>
      <c r="M41" s="12"/>
      <c r="N41" s="15"/>
      <c r="O41" s="12"/>
      <c r="P41" s="15"/>
      <c r="Q41" s="12"/>
      <c r="R41" s="15"/>
      <c r="S41" s="16"/>
      <c r="T41" s="12"/>
      <c r="U41" s="15"/>
      <c r="V41" s="15"/>
      <c r="W41" s="12"/>
      <c r="X41" s="15"/>
      <c r="Y41" s="16"/>
    </row>
    <row r="42" spans="1:25" s="25" customFormat="1" ht="15" customHeight="1" x14ac:dyDescent="0.3">
      <c r="A42" s="143"/>
      <c r="B42" s="129"/>
      <c r="C42" s="129"/>
      <c r="D42" s="129"/>
      <c r="E42" s="129"/>
      <c r="F42" s="129"/>
      <c r="G42" s="144"/>
      <c r="H42" s="15"/>
      <c r="I42" s="16"/>
      <c r="J42" s="12"/>
      <c r="K42" s="12"/>
      <c r="L42" s="15"/>
      <c r="M42" s="12"/>
      <c r="N42" s="15"/>
      <c r="O42" s="12"/>
      <c r="P42" s="15"/>
      <c r="Q42" s="12"/>
      <c r="R42" s="15"/>
      <c r="S42" s="16"/>
      <c r="T42" s="12"/>
      <c r="U42" s="15"/>
      <c r="V42" s="15"/>
      <c r="W42" s="12"/>
      <c r="X42" s="15"/>
      <c r="Y42" s="16"/>
    </row>
    <row r="43" spans="1:25" s="25" customFormat="1" ht="15" customHeight="1" x14ac:dyDescent="0.3">
      <c r="A43" s="143"/>
      <c r="B43" s="129"/>
      <c r="C43" s="129"/>
      <c r="D43" s="129"/>
      <c r="E43" s="129"/>
      <c r="F43" s="129"/>
      <c r="G43" s="144"/>
      <c r="H43" s="15"/>
      <c r="I43" s="16"/>
      <c r="J43" s="12"/>
      <c r="K43" s="12"/>
      <c r="L43" s="15"/>
      <c r="M43" s="12"/>
      <c r="N43" s="15"/>
      <c r="O43" s="12"/>
      <c r="P43" s="15"/>
      <c r="Q43" s="12"/>
      <c r="R43" s="15"/>
      <c r="S43" s="16"/>
      <c r="T43" s="12"/>
      <c r="U43" s="15"/>
      <c r="V43" s="15"/>
      <c r="W43" s="12"/>
      <c r="X43" s="15"/>
      <c r="Y43" s="16"/>
    </row>
    <row r="44" spans="1:25" s="25" customFormat="1" ht="15" customHeight="1" x14ac:dyDescent="0.3">
      <c r="A44" s="143"/>
      <c r="B44" s="129"/>
      <c r="C44" s="129"/>
      <c r="D44" s="129"/>
      <c r="E44" s="129"/>
      <c r="F44" s="129"/>
      <c r="G44" s="144"/>
      <c r="H44" s="15"/>
      <c r="I44" s="16"/>
      <c r="J44" s="12"/>
      <c r="K44" s="12"/>
      <c r="L44" s="15"/>
      <c r="M44" s="12"/>
      <c r="N44" s="15"/>
      <c r="O44" s="12"/>
      <c r="P44" s="15"/>
      <c r="Q44" s="12"/>
      <c r="R44" s="15"/>
      <c r="S44" s="16"/>
      <c r="T44" s="12"/>
      <c r="U44" s="15"/>
      <c r="V44" s="15"/>
      <c r="W44" s="12"/>
      <c r="X44" s="15"/>
      <c r="Y44" s="16"/>
    </row>
    <row r="45" spans="1:25" s="25" customFormat="1" ht="15" customHeight="1" x14ac:dyDescent="0.3">
      <c r="A45" s="143"/>
      <c r="B45" s="129"/>
      <c r="C45" s="129"/>
      <c r="D45" s="129"/>
      <c r="E45" s="129"/>
      <c r="F45" s="129"/>
      <c r="G45" s="144"/>
      <c r="H45" s="15"/>
      <c r="I45" s="16"/>
      <c r="J45" s="12"/>
      <c r="K45" s="12"/>
      <c r="L45" s="15"/>
      <c r="M45" s="12"/>
      <c r="N45" s="15"/>
      <c r="O45" s="12"/>
      <c r="P45" s="15"/>
      <c r="Q45" s="12"/>
      <c r="R45" s="15"/>
      <c r="S45" s="16"/>
      <c r="T45" s="12"/>
      <c r="U45" s="15"/>
      <c r="V45" s="15"/>
      <c r="W45" s="12"/>
      <c r="X45" s="15"/>
      <c r="Y45" s="16"/>
    </row>
    <row r="46" spans="1:25" s="25" customFormat="1" ht="15" customHeight="1" x14ac:dyDescent="0.3">
      <c r="A46" s="143"/>
      <c r="B46" s="129"/>
      <c r="C46" s="129"/>
      <c r="D46" s="129"/>
      <c r="E46" s="129"/>
      <c r="F46" s="129"/>
      <c r="G46" s="144"/>
      <c r="H46" s="15"/>
      <c r="I46" s="16"/>
      <c r="J46" s="12"/>
      <c r="K46" s="12"/>
      <c r="L46" s="15"/>
      <c r="M46" s="12"/>
      <c r="N46" s="15"/>
      <c r="O46" s="12"/>
      <c r="P46" s="15"/>
      <c r="Q46" s="12"/>
      <c r="R46" s="15"/>
      <c r="S46" s="16"/>
      <c r="T46" s="12"/>
      <c r="U46" s="15"/>
      <c r="V46" s="15"/>
      <c r="W46" s="12"/>
      <c r="X46" s="15"/>
      <c r="Y46" s="16"/>
    </row>
    <row r="47" spans="1:25" s="25" customFormat="1" ht="15" customHeight="1" x14ac:dyDescent="0.3">
      <c r="A47" s="143">
        <v>8</v>
      </c>
      <c r="B47" s="129"/>
      <c r="C47" s="129"/>
      <c r="D47" s="129"/>
      <c r="E47" s="129"/>
      <c r="F47" s="129"/>
      <c r="G47" s="144"/>
      <c r="H47" s="15"/>
      <c r="I47" s="16"/>
      <c r="J47" s="12"/>
      <c r="K47" s="12"/>
      <c r="L47" s="15"/>
      <c r="M47" s="12"/>
      <c r="N47" s="15"/>
      <c r="O47" s="12"/>
      <c r="P47" s="15"/>
      <c r="Q47" s="12"/>
      <c r="R47" s="15"/>
      <c r="S47" s="16"/>
      <c r="T47" s="12"/>
      <c r="U47" s="15"/>
      <c r="V47" s="15"/>
      <c r="W47" s="12"/>
      <c r="X47" s="15"/>
      <c r="Y47" s="16"/>
    </row>
    <row r="48" spans="1:25" s="25" customFormat="1" ht="15" customHeight="1" x14ac:dyDescent="0.3">
      <c r="A48" s="143"/>
      <c r="B48" s="129"/>
      <c r="C48" s="129"/>
      <c r="D48" s="129"/>
      <c r="E48" s="129"/>
      <c r="F48" s="129"/>
      <c r="G48" s="144"/>
      <c r="H48" s="15"/>
      <c r="I48" s="16"/>
      <c r="J48" s="12"/>
      <c r="K48" s="12"/>
      <c r="L48" s="15"/>
      <c r="M48" s="12"/>
      <c r="N48" s="15"/>
      <c r="O48" s="12"/>
      <c r="P48" s="15"/>
      <c r="Q48" s="12"/>
      <c r="R48" s="15"/>
      <c r="S48" s="16"/>
      <c r="T48" s="12"/>
      <c r="U48" s="15"/>
      <c r="V48" s="15"/>
      <c r="W48" s="12"/>
      <c r="X48" s="15"/>
      <c r="Y48" s="16"/>
    </row>
    <row r="49" spans="1:25" s="25" customFormat="1" ht="15" customHeight="1" x14ac:dyDescent="0.3">
      <c r="A49" s="143"/>
      <c r="B49" s="129"/>
      <c r="C49" s="129"/>
      <c r="D49" s="129"/>
      <c r="E49" s="129"/>
      <c r="F49" s="129"/>
      <c r="G49" s="144"/>
      <c r="H49" s="15"/>
      <c r="I49" s="16"/>
      <c r="J49" s="12"/>
      <c r="K49" s="12"/>
      <c r="L49" s="15"/>
      <c r="M49" s="12"/>
      <c r="N49" s="15"/>
      <c r="O49" s="12"/>
      <c r="P49" s="15"/>
      <c r="Q49" s="12"/>
      <c r="R49" s="15"/>
      <c r="S49" s="16"/>
      <c r="T49" s="12"/>
      <c r="U49" s="15"/>
      <c r="V49" s="15"/>
      <c r="W49" s="12"/>
      <c r="X49" s="15"/>
      <c r="Y49" s="16"/>
    </row>
    <row r="50" spans="1:25" s="25" customFormat="1" ht="15" customHeight="1" x14ac:dyDescent="0.3">
      <c r="A50" s="143"/>
      <c r="B50" s="129"/>
      <c r="C50" s="129"/>
      <c r="D50" s="129"/>
      <c r="E50" s="129"/>
      <c r="F50" s="129"/>
      <c r="G50" s="144"/>
      <c r="H50" s="15"/>
      <c r="I50" s="16"/>
      <c r="J50" s="12"/>
      <c r="K50" s="12"/>
      <c r="L50" s="15"/>
      <c r="M50" s="12"/>
      <c r="N50" s="15"/>
      <c r="O50" s="12"/>
      <c r="P50" s="15"/>
      <c r="Q50" s="12"/>
      <c r="R50" s="15"/>
      <c r="S50" s="16"/>
      <c r="T50" s="12"/>
      <c r="U50" s="15"/>
      <c r="V50" s="15"/>
      <c r="W50" s="12"/>
      <c r="X50" s="15"/>
      <c r="Y50" s="16"/>
    </row>
    <row r="51" spans="1:25" s="25" customFormat="1" ht="15" customHeight="1" x14ac:dyDescent="0.3">
      <c r="A51" s="143"/>
      <c r="B51" s="129"/>
      <c r="C51" s="129"/>
      <c r="D51" s="129"/>
      <c r="E51" s="129"/>
      <c r="F51" s="129"/>
      <c r="G51" s="144"/>
      <c r="H51" s="15"/>
      <c r="I51" s="16"/>
      <c r="J51" s="12"/>
      <c r="K51" s="12"/>
      <c r="L51" s="15"/>
      <c r="M51" s="12"/>
      <c r="N51" s="15"/>
      <c r="O51" s="12"/>
      <c r="P51" s="15"/>
      <c r="Q51" s="12"/>
      <c r="R51" s="15"/>
      <c r="S51" s="16"/>
      <c r="T51" s="12"/>
      <c r="U51" s="15"/>
      <c r="V51" s="15"/>
      <c r="W51" s="12"/>
      <c r="X51" s="15"/>
      <c r="Y51" s="16"/>
    </row>
    <row r="52" spans="1:25" s="25" customFormat="1" ht="15" customHeight="1" x14ac:dyDescent="0.3">
      <c r="A52" s="143"/>
      <c r="B52" s="129"/>
      <c r="C52" s="129"/>
      <c r="D52" s="129"/>
      <c r="E52" s="129"/>
      <c r="F52" s="129"/>
      <c r="G52" s="144"/>
      <c r="H52" s="15"/>
      <c r="I52" s="16"/>
      <c r="J52" s="12"/>
      <c r="K52" s="12"/>
      <c r="L52" s="15"/>
      <c r="M52" s="12"/>
      <c r="N52" s="15"/>
      <c r="O52" s="12"/>
      <c r="P52" s="15"/>
      <c r="Q52" s="12"/>
      <c r="R52" s="15"/>
      <c r="S52" s="16"/>
      <c r="T52" s="12"/>
      <c r="U52" s="15"/>
      <c r="V52" s="15"/>
      <c r="W52" s="12"/>
      <c r="X52" s="15"/>
      <c r="Y52" s="16"/>
    </row>
    <row r="53" spans="1:25" s="25" customFormat="1" ht="15" customHeight="1" x14ac:dyDescent="0.3">
      <c r="A53" s="143">
        <v>9</v>
      </c>
      <c r="B53" s="129"/>
      <c r="C53" s="129"/>
      <c r="D53" s="129"/>
      <c r="E53" s="129"/>
      <c r="F53" s="129"/>
      <c r="G53" s="144"/>
      <c r="H53" s="15"/>
      <c r="I53" s="16"/>
      <c r="J53" s="12"/>
      <c r="K53" s="12"/>
      <c r="L53" s="15"/>
      <c r="M53" s="12"/>
      <c r="N53" s="15"/>
      <c r="O53" s="12"/>
      <c r="P53" s="15"/>
      <c r="Q53" s="12"/>
      <c r="R53" s="15"/>
      <c r="S53" s="16"/>
      <c r="T53" s="12"/>
      <c r="U53" s="15"/>
      <c r="V53" s="15"/>
      <c r="W53" s="12"/>
      <c r="X53" s="15"/>
      <c r="Y53" s="16"/>
    </row>
    <row r="54" spans="1:25" s="25" customFormat="1" ht="15" customHeight="1" x14ac:dyDescent="0.3">
      <c r="A54" s="143"/>
      <c r="B54" s="129"/>
      <c r="C54" s="129"/>
      <c r="D54" s="129"/>
      <c r="E54" s="129"/>
      <c r="F54" s="129"/>
      <c r="G54" s="144"/>
      <c r="H54" s="15"/>
      <c r="I54" s="16"/>
      <c r="J54" s="12"/>
      <c r="K54" s="12"/>
      <c r="L54" s="15"/>
      <c r="M54" s="12"/>
      <c r="N54" s="15"/>
      <c r="O54" s="12"/>
      <c r="P54" s="15"/>
      <c r="Q54" s="12"/>
      <c r="R54" s="15"/>
      <c r="S54" s="16"/>
      <c r="T54" s="12"/>
      <c r="U54" s="15"/>
      <c r="V54" s="15"/>
      <c r="W54" s="12"/>
      <c r="X54" s="15"/>
      <c r="Y54" s="16"/>
    </row>
    <row r="55" spans="1:25" s="25" customFormat="1" ht="15" customHeight="1" x14ac:dyDescent="0.3">
      <c r="A55" s="143"/>
      <c r="B55" s="129"/>
      <c r="C55" s="129"/>
      <c r="D55" s="129"/>
      <c r="E55" s="129"/>
      <c r="F55" s="129"/>
      <c r="G55" s="144"/>
      <c r="H55" s="15"/>
      <c r="I55" s="16"/>
      <c r="J55" s="12"/>
      <c r="K55" s="12"/>
      <c r="L55" s="15"/>
      <c r="M55" s="12"/>
      <c r="N55" s="15"/>
      <c r="O55" s="12"/>
      <c r="P55" s="15"/>
      <c r="Q55" s="12"/>
      <c r="R55" s="15"/>
      <c r="S55" s="16"/>
      <c r="T55" s="12"/>
      <c r="U55" s="15"/>
      <c r="V55" s="15"/>
      <c r="W55" s="12"/>
      <c r="X55" s="15"/>
      <c r="Y55" s="16"/>
    </row>
    <row r="56" spans="1:25" s="25" customFormat="1" ht="15" customHeight="1" x14ac:dyDescent="0.3">
      <c r="A56" s="143"/>
      <c r="B56" s="129"/>
      <c r="C56" s="129"/>
      <c r="D56" s="129"/>
      <c r="E56" s="129"/>
      <c r="F56" s="129"/>
      <c r="G56" s="144"/>
      <c r="H56" s="15"/>
      <c r="I56" s="16"/>
      <c r="J56" s="12"/>
      <c r="K56" s="12"/>
      <c r="L56" s="15"/>
      <c r="M56" s="12"/>
      <c r="N56" s="15"/>
      <c r="O56" s="12"/>
      <c r="P56" s="15"/>
      <c r="Q56" s="12"/>
      <c r="R56" s="15"/>
      <c r="S56" s="16"/>
      <c r="T56" s="12"/>
      <c r="U56" s="15"/>
      <c r="V56" s="15"/>
      <c r="W56" s="12"/>
      <c r="X56" s="15"/>
      <c r="Y56" s="16"/>
    </row>
    <row r="57" spans="1:25" s="25" customFormat="1" ht="15" customHeight="1" x14ac:dyDescent="0.3">
      <c r="A57" s="143"/>
      <c r="B57" s="129"/>
      <c r="C57" s="129"/>
      <c r="D57" s="129"/>
      <c r="E57" s="129"/>
      <c r="F57" s="129"/>
      <c r="G57" s="144"/>
      <c r="H57" s="15"/>
      <c r="I57" s="16"/>
      <c r="J57" s="12"/>
      <c r="K57" s="12"/>
      <c r="L57" s="15"/>
      <c r="M57" s="12"/>
      <c r="N57" s="15"/>
      <c r="O57" s="12"/>
      <c r="P57" s="15"/>
      <c r="Q57" s="12"/>
      <c r="R57" s="15"/>
      <c r="S57" s="16"/>
      <c r="T57" s="12"/>
      <c r="U57" s="15"/>
      <c r="V57" s="15"/>
      <c r="W57" s="12"/>
      <c r="X57" s="15"/>
      <c r="Y57" s="16"/>
    </row>
    <row r="58" spans="1:25" s="25" customFormat="1" ht="15" customHeight="1" x14ac:dyDescent="0.3">
      <c r="A58" s="143"/>
      <c r="B58" s="129"/>
      <c r="C58" s="129"/>
      <c r="D58" s="129"/>
      <c r="E58" s="129"/>
      <c r="F58" s="129"/>
      <c r="G58" s="144"/>
      <c r="H58" s="15"/>
      <c r="I58" s="16"/>
      <c r="J58" s="12"/>
      <c r="K58" s="12"/>
      <c r="L58" s="15"/>
      <c r="M58" s="12"/>
      <c r="N58" s="15"/>
      <c r="O58" s="12"/>
      <c r="P58" s="15"/>
      <c r="Q58" s="12"/>
      <c r="R58" s="15"/>
      <c r="S58" s="16"/>
      <c r="T58" s="12"/>
      <c r="U58" s="15"/>
      <c r="V58" s="15"/>
      <c r="W58" s="12"/>
      <c r="X58" s="15"/>
      <c r="Y58" s="16"/>
    </row>
    <row r="59" spans="1:25" s="25" customFormat="1" ht="15" customHeight="1" x14ac:dyDescent="0.3">
      <c r="A59" s="143">
        <v>10</v>
      </c>
      <c r="B59" s="129"/>
      <c r="C59" s="129"/>
      <c r="D59" s="129"/>
      <c r="E59" s="129"/>
      <c r="F59" s="129"/>
      <c r="G59" s="144"/>
      <c r="H59" s="15"/>
      <c r="I59" s="16"/>
      <c r="J59" s="12"/>
      <c r="K59" s="12"/>
      <c r="L59" s="15"/>
      <c r="M59" s="12"/>
      <c r="N59" s="15"/>
      <c r="O59" s="12"/>
      <c r="P59" s="15"/>
      <c r="Q59" s="12"/>
      <c r="R59" s="15"/>
      <c r="S59" s="16"/>
      <c r="T59" s="12"/>
      <c r="U59" s="15"/>
      <c r="V59" s="15"/>
      <c r="W59" s="12"/>
      <c r="X59" s="15"/>
      <c r="Y59" s="16"/>
    </row>
    <row r="60" spans="1:25" s="25" customFormat="1" ht="15" customHeight="1" x14ac:dyDescent="0.3">
      <c r="A60" s="143"/>
      <c r="B60" s="129"/>
      <c r="C60" s="129"/>
      <c r="D60" s="129"/>
      <c r="E60" s="129"/>
      <c r="F60" s="129"/>
      <c r="G60" s="144"/>
      <c r="H60" s="15"/>
      <c r="I60" s="16"/>
      <c r="J60" s="12"/>
      <c r="K60" s="12"/>
      <c r="L60" s="15"/>
      <c r="M60" s="12"/>
      <c r="N60" s="15"/>
      <c r="O60" s="12"/>
      <c r="P60" s="15"/>
      <c r="Q60" s="12"/>
      <c r="R60" s="15"/>
      <c r="S60" s="16"/>
      <c r="T60" s="12"/>
      <c r="U60" s="15"/>
      <c r="V60" s="15"/>
      <c r="W60" s="12"/>
      <c r="X60" s="15"/>
      <c r="Y60" s="16"/>
    </row>
    <row r="61" spans="1:25" s="25" customFormat="1" ht="15" customHeight="1" x14ac:dyDescent="0.3">
      <c r="A61" s="143"/>
      <c r="B61" s="129"/>
      <c r="C61" s="129"/>
      <c r="D61" s="129"/>
      <c r="E61" s="129"/>
      <c r="F61" s="129"/>
      <c r="G61" s="144"/>
      <c r="H61" s="15"/>
      <c r="I61" s="16"/>
      <c r="J61" s="12"/>
      <c r="K61" s="12"/>
      <c r="L61" s="15"/>
      <c r="M61" s="12"/>
      <c r="N61" s="15"/>
      <c r="O61" s="12"/>
      <c r="P61" s="15"/>
      <c r="Q61" s="12"/>
      <c r="R61" s="15"/>
      <c r="S61" s="16"/>
      <c r="T61" s="12"/>
      <c r="U61" s="15"/>
      <c r="V61" s="15"/>
      <c r="W61" s="12"/>
      <c r="X61" s="15"/>
      <c r="Y61" s="16"/>
    </row>
    <row r="62" spans="1:25" s="25" customFormat="1" ht="15" customHeight="1" x14ac:dyDescent="0.3">
      <c r="A62" s="143"/>
      <c r="B62" s="129"/>
      <c r="C62" s="129"/>
      <c r="D62" s="129"/>
      <c r="E62" s="129"/>
      <c r="F62" s="129"/>
      <c r="G62" s="144"/>
      <c r="H62" s="15"/>
      <c r="I62" s="16"/>
      <c r="J62" s="12"/>
      <c r="K62" s="12"/>
      <c r="L62" s="15"/>
      <c r="M62" s="12"/>
      <c r="N62" s="15"/>
      <c r="O62" s="12"/>
      <c r="P62" s="15"/>
      <c r="Q62" s="12"/>
      <c r="R62" s="15"/>
      <c r="S62" s="16"/>
      <c r="T62" s="12"/>
      <c r="U62" s="15"/>
      <c r="V62" s="15"/>
      <c r="W62" s="12"/>
      <c r="X62" s="15"/>
      <c r="Y62" s="16"/>
    </row>
    <row r="63" spans="1:25" s="25" customFormat="1" ht="15" customHeight="1" x14ac:dyDescent="0.3">
      <c r="A63" s="143"/>
      <c r="B63" s="129"/>
      <c r="C63" s="129"/>
      <c r="D63" s="129"/>
      <c r="E63" s="129"/>
      <c r="F63" s="129"/>
      <c r="G63" s="144"/>
      <c r="H63" s="15"/>
      <c r="I63" s="16"/>
      <c r="J63" s="12"/>
      <c r="K63" s="12"/>
      <c r="L63" s="15"/>
      <c r="M63" s="12"/>
      <c r="N63" s="15"/>
      <c r="O63" s="12"/>
      <c r="P63" s="15"/>
      <c r="Q63" s="12"/>
      <c r="R63" s="15"/>
      <c r="S63" s="16"/>
      <c r="T63" s="12"/>
      <c r="U63" s="15"/>
      <c r="V63" s="15"/>
      <c r="W63" s="12"/>
      <c r="X63" s="15"/>
      <c r="Y63" s="16"/>
    </row>
    <row r="64" spans="1:25" s="25" customFormat="1" ht="15" customHeight="1" x14ac:dyDescent="0.3">
      <c r="A64" s="143"/>
      <c r="B64" s="129"/>
      <c r="C64" s="129"/>
      <c r="D64" s="129"/>
      <c r="E64" s="129"/>
      <c r="F64" s="129"/>
      <c r="G64" s="144"/>
      <c r="H64" s="15"/>
      <c r="I64" s="16"/>
      <c r="J64" s="12"/>
      <c r="K64" s="12"/>
      <c r="L64" s="15"/>
      <c r="M64" s="12"/>
      <c r="N64" s="15"/>
      <c r="O64" s="12"/>
      <c r="P64" s="15"/>
      <c r="Q64" s="12"/>
      <c r="R64" s="15"/>
      <c r="S64" s="16"/>
      <c r="T64" s="12"/>
      <c r="U64" s="15"/>
      <c r="V64" s="15"/>
      <c r="W64" s="12"/>
      <c r="X64" s="15"/>
      <c r="Y64" s="16"/>
    </row>
  </sheetData>
  <sheetProtection algorithmName="SHA-512" hashValue="JSncItc/melCQfFJDeGFYcfbnRGMwL1e+4EidX0DRQsG8iefwVyr3QmjZ5ng0eBosTW7n0d0B0SKpw9Z1lFj8Q==" saltValue="WdiXsDYUjg770yEO462b1A==" spinCount="100000" sheet="1" formatCells="0" formatColumns="0" formatRows="0"/>
  <mergeCells count="99">
    <mergeCell ref="W2:Y2"/>
    <mergeCell ref="A3:A4"/>
    <mergeCell ref="B3:B4"/>
    <mergeCell ref="C3:C4"/>
    <mergeCell ref="D3:D4"/>
    <mergeCell ref="E3:E4"/>
    <mergeCell ref="F3:F4"/>
    <mergeCell ref="Q3:Q4"/>
    <mergeCell ref="R3:R4"/>
    <mergeCell ref="A2:G2"/>
    <mergeCell ref="H2:S2"/>
    <mergeCell ref="T2:V2"/>
    <mergeCell ref="Y3:Y4"/>
    <mergeCell ref="V3:V4"/>
    <mergeCell ref="W3:W4"/>
    <mergeCell ref="X3:X4"/>
    <mergeCell ref="A5:A10"/>
    <mergeCell ref="B5:B10"/>
    <mergeCell ref="C5:C10"/>
    <mergeCell ref="D5:D10"/>
    <mergeCell ref="E5:E10"/>
    <mergeCell ref="F5:F10"/>
    <mergeCell ref="G5:G10"/>
    <mergeCell ref="S3:S4"/>
    <mergeCell ref="T3:T4"/>
    <mergeCell ref="U3:U4"/>
    <mergeCell ref="G3:G4"/>
    <mergeCell ref="H3:H4"/>
    <mergeCell ref="O3:O4"/>
    <mergeCell ref="P3:P4"/>
    <mergeCell ref="M3:M4"/>
    <mergeCell ref="N3:N4"/>
    <mergeCell ref="K3:K4"/>
    <mergeCell ref="L3:L4"/>
    <mergeCell ref="I3:I4"/>
    <mergeCell ref="J3:J4"/>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53:F58"/>
    <mergeCell ref="G53:G58"/>
    <mergeCell ref="A47:A52"/>
    <mergeCell ref="B47:B52"/>
    <mergeCell ref="C47:C52"/>
    <mergeCell ref="D47:D52"/>
    <mergeCell ref="E47:E52"/>
    <mergeCell ref="F47:F52"/>
    <mergeCell ref="A53:A58"/>
    <mergeCell ref="B53:B58"/>
    <mergeCell ref="C53:C58"/>
    <mergeCell ref="D53:D58"/>
    <mergeCell ref="E53:E58"/>
    <mergeCell ref="B59:B64"/>
    <mergeCell ref="C59:C64"/>
    <mergeCell ref="D59:D64"/>
    <mergeCell ref="E59:E64"/>
    <mergeCell ref="G59:G64"/>
    <mergeCell ref="F59:F6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baseColWidth="10" defaultColWidth="11.44140625" defaultRowHeight="13.2" x14ac:dyDescent="0.25"/>
  <cols>
    <col min="1" max="1" width="36.44140625" style="81" customWidth="1"/>
    <col min="2" max="2" width="155.5546875" style="81" customWidth="1"/>
    <col min="3" max="16384" width="11.44140625" style="81"/>
  </cols>
  <sheetData>
    <row r="1" spans="1:2" ht="13.8" thickBot="1" x14ac:dyDescent="0.3">
      <c r="A1" s="67" t="s">
        <v>125</v>
      </c>
      <c r="B1" s="68" t="s">
        <v>126</v>
      </c>
    </row>
    <row r="2" spans="1:2" ht="41.25" customHeight="1" x14ac:dyDescent="0.25">
      <c r="A2" s="69" t="s">
        <v>127</v>
      </c>
      <c r="B2" s="70" t="s">
        <v>128</v>
      </c>
    </row>
    <row r="3" spans="1:2" x14ac:dyDescent="0.25">
      <c r="A3" s="71" t="s">
        <v>129</v>
      </c>
      <c r="B3" s="72" t="s">
        <v>130</v>
      </c>
    </row>
    <row r="4" spans="1:2" x14ac:dyDescent="0.25">
      <c r="A4" s="71" t="s">
        <v>131</v>
      </c>
      <c r="B4" s="73" t="s">
        <v>132</v>
      </c>
    </row>
    <row r="5" spans="1:2" ht="31.5" customHeight="1" x14ac:dyDescent="0.25">
      <c r="A5" s="71" t="s">
        <v>133</v>
      </c>
      <c r="B5" s="72" t="s">
        <v>134</v>
      </c>
    </row>
    <row r="6" spans="1:2" ht="26.4" x14ac:dyDescent="0.25">
      <c r="A6" s="71" t="s">
        <v>135</v>
      </c>
      <c r="B6" s="72" t="s">
        <v>136</v>
      </c>
    </row>
    <row r="7" spans="1:2" ht="33.75" customHeight="1" x14ac:dyDescent="0.25">
      <c r="A7" s="71" t="s">
        <v>137</v>
      </c>
      <c r="B7" s="72" t="s">
        <v>138</v>
      </c>
    </row>
    <row r="8" spans="1:2" ht="26.4" x14ac:dyDescent="0.25">
      <c r="A8" s="71" t="s">
        <v>139</v>
      </c>
      <c r="B8" s="72" t="s">
        <v>140</v>
      </c>
    </row>
    <row r="9" spans="1:2" ht="13.8" thickBot="1" x14ac:dyDescent="0.3">
      <c r="A9" s="74" t="s">
        <v>141</v>
      </c>
      <c r="B9" s="75" t="s">
        <v>142</v>
      </c>
    </row>
    <row r="10" spans="1:2" ht="13.8" thickBot="1" x14ac:dyDescent="0.3"/>
    <row r="11" spans="1:2" x14ac:dyDescent="0.25">
      <c r="A11" s="161" t="s">
        <v>143</v>
      </c>
      <c r="B11" s="162"/>
    </row>
    <row r="12" spans="1:2" ht="13.8" thickBot="1" x14ac:dyDescent="0.3">
      <c r="A12" s="76" t="s">
        <v>144</v>
      </c>
      <c r="B12" s="77" t="s">
        <v>145</v>
      </c>
    </row>
    <row r="13" spans="1:2" x14ac:dyDescent="0.25">
      <c r="A13" s="164" t="s">
        <v>146</v>
      </c>
      <c r="B13" s="82" t="s">
        <v>227</v>
      </c>
    </row>
    <row r="14" spans="1:2" x14ac:dyDescent="0.25">
      <c r="A14" s="165"/>
      <c r="B14" s="83" t="s">
        <v>228</v>
      </c>
    </row>
    <row r="15" spans="1:2" x14ac:dyDescent="0.25">
      <c r="A15" s="165"/>
      <c r="B15" s="83" t="s">
        <v>229</v>
      </c>
    </row>
    <row r="16" spans="1:2" x14ac:dyDescent="0.25">
      <c r="A16" s="165"/>
      <c r="B16" s="83" t="s">
        <v>230</v>
      </c>
    </row>
    <row r="17" spans="1:2" x14ac:dyDescent="0.25">
      <c r="A17" s="165"/>
      <c r="B17" s="83" t="s">
        <v>231</v>
      </c>
    </row>
    <row r="18" spans="1:2" ht="13.8" thickBot="1" x14ac:dyDescent="0.3">
      <c r="A18" s="166"/>
      <c r="B18" s="84" t="s">
        <v>232</v>
      </c>
    </row>
    <row r="19" spans="1:2" x14ac:dyDescent="0.25">
      <c r="A19" s="167" t="s">
        <v>148</v>
      </c>
      <c r="B19" s="82" t="s">
        <v>233</v>
      </c>
    </row>
    <row r="20" spans="1:2" x14ac:dyDescent="0.25">
      <c r="A20" s="165"/>
      <c r="B20" s="83" t="s">
        <v>234</v>
      </c>
    </row>
    <row r="21" spans="1:2" x14ac:dyDescent="0.25">
      <c r="A21" s="165"/>
      <c r="B21" s="83" t="s">
        <v>235</v>
      </c>
    </row>
    <row r="22" spans="1:2" x14ac:dyDescent="0.25">
      <c r="A22" s="165"/>
      <c r="B22" s="83" t="s">
        <v>236</v>
      </c>
    </row>
    <row r="23" spans="1:2" ht="13.8" thickBot="1" x14ac:dyDescent="0.3">
      <c r="A23" s="168"/>
      <c r="B23" s="84" t="s">
        <v>147</v>
      </c>
    </row>
    <row r="24" spans="1:2" x14ac:dyDescent="0.25">
      <c r="A24" s="169" t="s">
        <v>149</v>
      </c>
      <c r="B24" s="82" t="s">
        <v>237</v>
      </c>
    </row>
    <row r="25" spans="1:2" x14ac:dyDescent="0.25">
      <c r="A25" s="170"/>
      <c r="B25" s="83" t="s">
        <v>238</v>
      </c>
    </row>
    <row r="26" spans="1:2" ht="13.8" thickBot="1" x14ac:dyDescent="0.3">
      <c r="A26" s="171"/>
      <c r="B26" s="84" t="s">
        <v>239</v>
      </c>
    </row>
    <row r="27" spans="1:2" x14ac:dyDescent="0.25">
      <c r="A27" s="169" t="s">
        <v>240</v>
      </c>
      <c r="B27" s="82" t="s">
        <v>241</v>
      </c>
    </row>
    <row r="28" spans="1:2" x14ac:dyDescent="0.25">
      <c r="A28" s="170"/>
      <c r="B28" s="83" t="s">
        <v>242</v>
      </c>
    </row>
    <row r="29" spans="1:2" ht="13.8" thickBot="1" x14ac:dyDescent="0.3">
      <c r="A29" s="171"/>
      <c r="B29" s="84" t="s">
        <v>243</v>
      </c>
    </row>
    <row r="30" spans="1:2" x14ac:dyDescent="0.25">
      <c r="A30" s="158" t="s">
        <v>255</v>
      </c>
      <c r="B30" s="83" t="s">
        <v>244</v>
      </c>
    </row>
    <row r="31" spans="1:2" x14ac:dyDescent="0.25">
      <c r="A31" s="163"/>
      <c r="B31" s="83" t="s">
        <v>245</v>
      </c>
    </row>
    <row r="32" spans="1:2" x14ac:dyDescent="0.25">
      <c r="A32" s="163"/>
      <c r="B32" s="83" t="s">
        <v>246</v>
      </c>
    </row>
    <row r="33" spans="1:2" x14ac:dyDescent="0.25">
      <c r="A33" s="163"/>
      <c r="B33" s="83" t="s">
        <v>247</v>
      </c>
    </row>
    <row r="34" spans="1:2" x14ac:dyDescent="0.25">
      <c r="A34" s="163"/>
      <c r="B34" s="83" t="s">
        <v>248</v>
      </c>
    </row>
    <row r="35" spans="1:2" x14ac:dyDescent="0.25">
      <c r="A35" s="163"/>
      <c r="B35" s="83" t="s">
        <v>249</v>
      </c>
    </row>
    <row r="36" spans="1:2" x14ac:dyDescent="0.25">
      <c r="A36" s="163"/>
      <c r="B36" s="83" t="s">
        <v>250</v>
      </c>
    </row>
    <row r="37" spans="1:2" x14ac:dyDescent="0.25">
      <c r="A37" s="163"/>
      <c r="B37" s="83" t="s">
        <v>251</v>
      </c>
    </row>
    <row r="38" spans="1:2" x14ac:dyDescent="0.25">
      <c r="A38" s="163"/>
      <c r="B38" s="83" t="s">
        <v>252</v>
      </c>
    </row>
    <row r="39" spans="1:2" x14ac:dyDescent="0.25">
      <c r="A39" s="163"/>
      <c r="B39" s="83" t="s">
        <v>253</v>
      </c>
    </row>
    <row r="40" spans="1:2" ht="13.8" thickBot="1" x14ac:dyDescent="0.3">
      <c r="A40" s="163"/>
      <c r="B40" s="85" t="s">
        <v>254</v>
      </c>
    </row>
    <row r="41" spans="1:2" x14ac:dyDescent="0.25">
      <c r="A41" s="155" t="s">
        <v>150</v>
      </c>
      <c r="B41" s="82" t="s">
        <v>256</v>
      </c>
    </row>
    <row r="42" spans="1:2" x14ac:dyDescent="0.25">
      <c r="A42" s="156"/>
      <c r="B42" s="83" t="s">
        <v>257</v>
      </c>
    </row>
    <row r="43" spans="1:2" x14ac:dyDescent="0.25">
      <c r="A43" s="156"/>
      <c r="B43" s="83" t="s">
        <v>258</v>
      </c>
    </row>
    <row r="44" spans="1:2" x14ac:dyDescent="0.25">
      <c r="A44" s="156"/>
      <c r="B44" s="83" t="s">
        <v>259</v>
      </c>
    </row>
    <row r="45" spans="1:2" ht="13.8" thickBot="1" x14ac:dyDescent="0.3">
      <c r="A45" s="156"/>
      <c r="B45" s="84" t="s">
        <v>260</v>
      </c>
    </row>
    <row r="46" spans="1:2" x14ac:dyDescent="0.25">
      <c r="A46" s="158" t="s">
        <v>151</v>
      </c>
      <c r="B46" s="83" t="s">
        <v>261</v>
      </c>
    </row>
    <row r="47" spans="1:2" x14ac:dyDescent="0.25">
      <c r="A47" s="163"/>
      <c r="B47" s="83" t="s">
        <v>262</v>
      </c>
    </row>
    <row r="48" spans="1:2" x14ac:dyDescent="0.25">
      <c r="A48" s="163"/>
      <c r="B48" s="83" t="s">
        <v>263</v>
      </c>
    </row>
    <row r="49" spans="1:2" x14ac:dyDescent="0.25">
      <c r="A49" s="163"/>
      <c r="B49" s="83" t="s">
        <v>264</v>
      </c>
    </row>
    <row r="50" spans="1:2" ht="13.8" thickBot="1" x14ac:dyDescent="0.3">
      <c r="A50" s="163"/>
      <c r="B50" s="85" t="s">
        <v>265</v>
      </c>
    </row>
    <row r="51" spans="1:2" x14ac:dyDescent="0.25">
      <c r="A51" s="158" t="s">
        <v>152</v>
      </c>
      <c r="B51" s="82" t="s">
        <v>266</v>
      </c>
    </row>
    <row r="52" spans="1:2" x14ac:dyDescent="0.25">
      <c r="A52" s="159"/>
      <c r="B52" s="83" t="s">
        <v>267</v>
      </c>
    </row>
    <row r="53" spans="1:2" x14ac:dyDescent="0.25">
      <c r="A53" s="159"/>
      <c r="B53" s="83" t="s">
        <v>268</v>
      </c>
    </row>
    <row r="54" spans="1:2" x14ac:dyDescent="0.25">
      <c r="A54" s="159"/>
      <c r="B54" s="83" t="s">
        <v>269</v>
      </c>
    </row>
    <row r="55" spans="1:2" ht="13.8" thickBot="1" x14ac:dyDescent="0.3">
      <c r="A55" s="160"/>
      <c r="B55" s="84" t="s">
        <v>270</v>
      </c>
    </row>
    <row r="56" spans="1:2" ht="13.8" thickBot="1" x14ac:dyDescent="0.3"/>
    <row r="57" spans="1:2" x14ac:dyDescent="0.25">
      <c r="A57" s="161" t="s">
        <v>153</v>
      </c>
      <c r="B57" s="162"/>
    </row>
    <row r="58" spans="1:2" ht="13.8" thickBot="1" x14ac:dyDescent="0.3">
      <c r="A58" s="76" t="s">
        <v>144</v>
      </c>
      <c r="B58" s="78" t="s">
        <v>154</v>
      </c>
    </row>
    <row r="59" spans="1:2" x14ac:dyDescent="0.25">
      <c r="A59" s="155" t="s">
        <v>106</v>
      </c>
      <c r="B59" s="83" t="s">
        <v>271</v>
      </c>
    </row>
    <row r="60" spans="1:2" x14ac:dyDescent="0.25">
      <c r="A60" s="156"/>
      <c r="B60" s="83" t="s">
        <v>272</v>
      </c>
    </row>
    <row r="61" spans="1:2" x14ac:dyDescent="0.25">
      <c r="A61" s="156"/>
      <c r="B61" s="83" t="s">
        <v>273</v>
      </c>
    </row>
    <row r="62" spans="1:2" x14ac:dyDescent="0.25">
      <c r="A62" s="156"/>
      <c r="B62" s="83" t="s">
        <v>274</v>
      </c>
    </row>
    <row r="63" spans="1:2" x14ac:dyDescent="0.25">
      <c r="A63" s="156"/>
      <c r="B63" s="83" t="s">
        <v>275</v>
      </c>
    </row>
    <row r="64" spans="1:2" x14ac:dyDescent="0.25">
      <c r="A64" s="156"/>
      <c r="B64" s="83" t="s">
        <v>276</v>
      </c>
    </row>
    <row r="65" spans="1:2" ht="13.8" thickBot="1" x14ac:dyDescent="0.3">
      <c r="A65" s="156"/>
      <c r="B65" s="85" t="s">
        <v>277</v>
      </c>
    </row>
    <row r="66" spans="1:2" x14ac:dyDescent="0.25">
      <c r="A66" s="155" t="s">
        <v>155</v>
      </c>
      <c r="B66" s="82" t="s">
        <v>278</v>
      </c>
    </row>
    <row r="67" spans="1:2" x14ac:dyDescent="0.25">
      <c r="A67" s="156"/>
      <c r="B67" s="83" t="s">
        <v>279</v>
      </c>
    </row>
    <row r="68" spans="1:2" x14ac:dyDescent="0.25">
      <c r="A68" s="156"/>
      <c r="B68" s="83" t="s">
        <v>280</v>
      </c>
    </row>
    <row r="69" spans="1:2" x14ac:dyDescent="0.25">
      <c r="A69" s="156"/>
      <c r="B69" s="83" t="s">
        <v>281</v>
      </c>
    </row>
    <row r="70" spans="1:2" x14ac:dyDescent="0.25">
      <c r="A70" s="156"/>
      <c r="B70" s="83" t="s">
        <v>282</v>
      </c>
    </row>
    <row r="71" spans="1:2" x14ac:dyDescent="0.25">
      <c r="A71" s="156"/>
      <c r="B71" s="83" t="s">
        <v>283</v>
      </c>
    </row>
    <row r="72" spans="1:2" x14ac:dyDescent="0.25">
      <c r="A72" s="156"/>
      <c r="B72" s="83" t="s">
        <v>284</v>
      </c>
    </row>
    <row r="73" spans="1:2" x14ac:dyDescent="0.25">
      <c r="A73" s="156"/>
      <c r="B73" s="83" t="s">
        <v>285</v>
      </c>
    </row>
    <row r="74" spans="1:2" x14ac:dyDescent="0.25">
      <c r="A74" s="156"/>
      <c r="B74" s="83" t="s">
        <v>286</v>
      </c>
    </row>
    <row r="75" spans="1:2" ht="13.8" thickBot="1" x14ac:dyDescent="0.3">
      <c r="A75" s="156"/>
      <c r="B75" s="84" t="s">
        <v>287</v>
      </c>
    </row>
    <row r="76" spans="1:2" x14ac:dyDescent="0.25">
      <c r="A76" s="155" t="s">
        <v>156</v>
      </c>
      <c r="B76" s="82" t="s">
        <v>288</v>
      </c>
    </row>
    <row r="77" spans="1:2" x14ac:dyDescent="0.25">
      <c r="A77" s="156"/>
      <c r="B77" s="83" t="s">
        <v>289</v>
      </c>
    </row>
    <row r="78" spans="1:2" x14ac:dyDescent="0.25">
      <c r="A78" s="156"/>
      <c r="B78" s="83" t="s">
        <v>290</v>
      </c>
    </row>
    <row r="79" spans="1:2" x14ac:dyDescent="0.25">
      <c r="A79" s="156"/>
      <c r="B79" s="83" t="s">
        <v>291</v>
      </c>
    </row>
    <row r="80" spans="1:2" ht="13.8" thickBot="1" x14ac:dyDescent="0.3">
      <c r="A80" s="156"/>
      <c r="B80" s="84" t="s">
        <v>292</v>
      </c>
    </row>
    <row r="81" spans="1:2" x14ac:dyDescent="0.25">
      <c r="A81" s="155" t="s">
        <v>104</v>
      </c>
      <c r="B81" s="82" t="s">
        <v>293</v>
      </c>
    </row>
    <row r="82" spans="1:2" ht="15" customHeight="1" x14ac:dyDescent="0.25">
      <c r="A82" s="156"/>
      <c r="B82" s="83" t="s">
        <v>294</v>
      </c>
    </row>
    <row r="83" spans="1:2" ht="16.5" customHeight="1" x14ac:dyDescent="0.25">
      <c r="A83" s="156"/>
      <c r="B83" s="83" t="s">
        <v>295</v>
      </c>
    </row>
    <row r="84" spans="1:2" x14ac:dyDescent="0.25">
      <c r="A84" s="156"/>
      <c r="B84" s="83" t="s">
        <v>296</v>
      </c>
    </row>
    <row r="85" spans="1:2" ht="13.8" thickBot="1" x14ac:dyDescent="0.3">
      <c r="A85" s="156"/>
      <c r="B85" s="84" t="s">
        <v>297</v>
      </c>
    </row>
    <row r="86" spans="1:2" x14ac:dyDescent="0.25">
      <c r="A86" s="155" t="s">
        <v>157</v>
      </c>
      <c r="B86" s="82" t="s">
        <v>298</v>
      </c>
    </row>
    <row r="87" spans="1:2" x14ac:dyDescent="0.25">
      <c r="A87" s="156"/>
      <c r="B87" s="83" t="s">
        <v>299</v>
      </c>
    </row>
    <row r="88" spans="1:2" x14ac:dyDescent="0.25">
      <c r="A88" s="156"/>
      <c r="B88" s="83" t="s">
        <v>300</v>
      </c>
    </row>
    <row r="89" spans="1:2" ht="13.8" thickBot="1" x14ac:dyDescent="0.3">
      <c r="A89" s="156"/>
      <c r="B89" s="84" t="s">
        <v>301</v>
      </c>
    </row>
    <row r="90" spans="1:2" x14ac:dyDescent="0.25">
      <c r="A90" s="155" t="s">
        <v>158</v>
      </c>
      <c r="B90" s="82" t="s">
        <v>302</v>
      </c>
    </row>
    <row r="91" spans="1:2" x14ac:dyDescent="0.25">
      <c r="A91" s="156"/>
      <c r="B91" s="83" t="s">
        <v>303</v>
      </c>
    </row>
    <row r="92" spans="1:2" x14ac:dyDescent="0.25">
      <c r="A92" s="156"/>
      <c r="B92" s="83" t="s">
        <v>304</v>
      </c>
    </row>
    <row r="93" spans="1:2" x14ac:dyDescent="0.25">
      <c r="A93" s="156"/>
      <c r="B93" s="83" t="s">
        <v>305</v>
      </c>
    </row>
    <row r="94" spans="1:2" x14ac:dyDescent="0.25">
      <c r="A94" s="156"/>
      <c r="B94" s="83" t="s">
        <v>306</v>
      </c>
    </row>
    <row r="95" spans="1:2" ht="27" thickBot="1" x14ac:dyDescent="0.3">
      <c r="A95" s="157"/>
      <c r="B95" s="84" t="s">
        <v>307</v>
      </c>
    </row>
    <row r="96" spans="1:2" ht="15" customHeight="1" x14ac:dyDescent="0.25"/>
    <row r="97" spans="1:1" x14ac:dyDescent="0.25">
      <c r="A97" s="79" t="s">
        <v>159</v>
      </c>
    </row>
    <row r="98" spans="1:1" x14ac:dyDescent="0.25">
      <c r="A98" s="80" t="s">
        <v>160</v>
      </c>
    </row>
    <row r="99" spans="1:1" x14ac:dyDescent="0.25">
      <c r="A99" s="80" t="s">
        <v>161</v>
      </c>
    </row>
    <row r="100" spans="1:1" x14ac:dyDescent="0.25">
      <c r="A100" s="80" t="s">
        <v>162</v>
      </c>
    </row>
  </sheetData>
  <mergeCells count="16">
    <mergeCell ref="A46:A50"/>
    <mergeCell ref="A11:B11"/>
    <mergeCell ref="A13:A18"/>
    <mergeCell ref="A19:A23"/>
    <mergeCell ref="A27:A29"/>
    <mergeCell ref="A41:A45"/>
    <mergeCell ref="A24:A26"/>
    <mergeCell ref="A30:A40"/>
    <mergeCell ref="A76:A80"/>
    <mergeCell ref="A81:A85"/>
    <mergeCell ref="A86:A89"/>
    <mergeCell ref="A90:A95"/>
    <mergeCell ref="A51:A55"/>
    <mergeCell ref="A57:B57"/>
    <mergeCell ref="A59:A65"/>
    <mergeCell ref="A66:A7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topLeftCell="A7" workbookViewId="0">
      <selection activeCell="E5" sqref="E5"/>
    </sheetView>
  </sheetViews>
  <sheetFormatPr baseColWidth="10" defaultRowHeight="14.4" x14ac:dyDescent="0.3"/>
  <sheetData>
    <row r="1" spans="2:10" x14ac:dyDescent="0.3">
      <c r="E1" t="s">
        <v>217</v>
      </c>
    </row>
    <row r="2" spans="2:10" x14ac:dyDescent="0.3">
      <c r="B2" t="s">
        <v>21</v>
      </c>
      <c r="E2" t="s">
        <v>39</v>
      </c>
      <c r="J2" t="s">
        <v>224</v>
      </c>
    </row>
    <row r="3" spans="2:10" x14ac:dyDescent="0.3">
      <c r="B3" t="s">
        <v>22</v>
      </c>
      <c r="E3" t="s">
        <v>38</v>
      </c>
      <c r="J3" t="s">
        <v>225</v>
      </c>
    </row>
    <row r="4" spans="2:10" x14ac:dyDescent="0.3">
      <c r="B4" t="s">
        <v>43</v>
      </c>
      <c r="E4" t="s">
        <v>40</v>
      </c>
      <c r="J4" t="s">
        <v>226</v>
      </c>
    </row>
    <row r="5" spans="2:10" x14ac:dyDescent="0.3">
      <c r="B5" t="s">
        <v>42</v>
      </c>
      <c r="E5" t="s">
        <v>216</v>
      </c>
      <c r="J5" t="s">
        <v>309</v>
      </c>
    </row>
    <row r="6" spans="2:10" x14ac:dyDescent="0.3">
      <c r="J6" t="s">
        <v>310</v>
      </c>
    </row>
    <row r="7" spans="2:10" x14ac:dyDescent="0.3">
      <c r="J7" t="s">
        <v>311</v>
      </c>
    </row>
    <row r="8" spans="2:10" x14ac:dyDescent="0.3">
      <c r="B8" t="s">
        <v>35</v>
      </c>
      <c r="J8" t="s">
        <v>312</v>
      </c>
    </row>
    <row r="9" spans="2:10" x14ac:dyDescent="0.3">
      <c r="B9" t="s">
        <v>28</v>
      </c>
    </row>
    <row r="10" spans="2:10" x14ac:dyDescent="0.3">
      <c r="B10" t="s">
        <v>29</v>
      </c>
    </row>
    <row r="12" spans="2:10" x14ac:dyDescent="0.3">
      <c r="B12" t="s">
        <v>37</v>
      </c>
      <c r="J12" t="s">
        <v>313</v>
      </c>
    </row>
    <row r="13" spans="2:10" x14ac:dyDescent="0.3">
      <c r="B13" t="s">
        <v>221</v>
      </c>
      <c r="J13" t="s">
        <v>314</v>
      </c>
    </row>
    <row r="14" spans="2:10" x14ac:dyDescent="0.3">
      <c r="B14" t="s">
        <v>219</v>
      </c>
      <c r="J14" t="s">
        <v>315</v>
      </c>
    </row>
    <row r="15" spans="2:10" x14ac:dyDescent="0.3">
      <c r="B15" t="s">
        <v>220</v>
      </c>
      <c r="J15" t="s">
        <v>316</v>
      </c>
    </row>
    <row r="16" spans="2:10" x14ac:dyDescent="0.3">
      <c r="B16" t="s">
        <v>218</v>
      </c>
      <c r="J16" t="s">
        <v>317</v>
      </c>
    </row>
    <row r="17" spans="2:10" x14ac:dyDescent="0.3">
      <c r="B17" t="s">
        <v>200</v>
      </c>
      <c r="J17" t="s">
        <v>318</v>
      </c>
    </row>
    <row r="18" spans="2:10" x14ac:dyDescent="0.3">
      <c r="B18" t="s">
        <v>222</v>
      </c>
      <c r="J18" t="s">
        <v>319</v>
      </c>
    </row>
    <row r="19" spans="2:10" x14ac:dyDescent="0.3">
      <c r="J19" s="58" t="s">
        <v>320</v>
      </c>
    </row>
    <row r="20" spans="2:10" x14ac:dyDescent="0.3">
      <c r="J20" s="58" t="s">
        <v>321</v>
      </c>
    </row>
    <row r="21" spans="2:10" x14ac:dyDescent="0.3">
      <c r="J21" s="58" t="s">
        <v>322</v>
      </c>
    </row>
    <row r="22" spans="2:10" x14ac:dyDescent="0.3">
      <c r="B22" t="s">
        <v>29</v>
      </c>
      <c r="J22" s="58" t="s">
        <v>323</v>
      </c>
    </row>
    <row r="23" spans="2:10" x14ac:dyDescent="0.3">
      <c r="B23" t="s">
        <v>59</v>
      </c>
      <c r="J23" s="58" t="s">
        <v>324</v>
      </c>
    </row>
    <row r="24" spans="2:10" x14ac:dyDescent="0.3">
      <c r="B24" t="s">
        <v>60</v>
      </c>
    </row>
    <row r="30" spans="2:10" x14ac:dyDescent="0.3">
      <c r="B30" t="s">
        <v>119</v>
      </c>
    </row>
    <row r="31" spans="2:10" x14ac:dyDescent="0.3">
      <c r="B31" t="s">
        <v>120</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baseColWidth="10" defaultColWidth="11.44140625" defaultRowHeight="13.8" x14ac:dyDescent="0.3"/>
  <cols>
    <col min="1" max="1" width="32.88671875" style="4" customWidth="1"/>
    <col min="2" max="16384" width="11.44140625" style="4"/>
  </cols>
  <sheetData>
    <row r="3" spans="1:4" x14ac:dyDescent="0.3">
      <c r="A3" s="5" t="s">
        <v>11</v>
      </c>
    </row>
    <row r="4" spans="1:4" x14ac:dyDescent="0.3">
      <c r="A4" s="5" t="s">
        <v>12</v>
      </c>
    </row>
    <row r="5" spans="1:4" x14ac:dyDescent="0.3">
      <c r="A5" s="5" t="s">
        <v>13</v>
      </c>
    </row>
    <row r="6" spans="1:4" x14ac:dyDescent="0.3">
      <c r="A6" s="5" t="s">
        <v>7</v>
      </c>
    </row>
    <row r="7" spans="1:4" x14ac:dyDescent="0.3">
      <c r="A7" s="5" t="s">
        <v>6</v>
      </c>
    </row>
    <row r="8" spans="1:4" ht="14.4" thickBot="1" x14ac:dyDescent="0.35">
      <c r="A8" s="5" t="s">
        <v>327</v>
      </c>
    </row>
    <row r="9" spans="1:4" ht="15.6" thickBot="1" x14ac:dyDescent="0.35">
      <c r="A9" s="5" t="s">
        <v>328</v>
      </c>
      <c r="D9" s="86"/>
    </row>
    <row r="10" spans="1:4" ht="15.6" thickBot="1" x14ac:dyDescent="0.35">
      <c r="A10" s="5" t="s">
        <v>330</v>
      </c>
      <c r="D10" s="87"/>
    </row>
    <row r="11" spans="1:4" ht="15.6" thickBot="1" x14ac:dyDescent="0.35">
      <c r="A11" s="5" t="s">
        <v>331</v>
      </c>
      <c r="D11" s="87" t="s">
        <v>329</v>
      </c>
    </row>
    <row r="12" spans="1:4" ht="27.6" x14ac:dyDescent="0.3">
      <c r="A12" s="5" t="s">
        <v>332</v>
      </c>
    </row>
    <row r="13" spans="1:4" x14ac:dyDescent="0.3">
      <c r="A13" s="5" t="s">
        <v>326</v>
      </c>
    </row>
    <row r="14" spans="1:4" x14ac:dyDescent="0.3">
      <c r="A14" s="5" t="s">
        <v>325</v>
      </c>
    </row>
    <row r="15" spans="1:4" x14ac:dyDescent="0.3">
      <c r="A15" s="5" t="s">
        <v>334</v>
      </c>
    </row>
    <row r="16" spans="1:4" x14ac:dyDescent="0.3">
      <c r="A16" s="5" t="s">
        <v>335</v>
      </c>
    </row>
    <row r="17" spans="1:2" x14ac:dyDescent="0.3">
      <c r="A17" s="5" t="s">
        <v>336</v>
      </c>
    </row>
    <row r="18" spans="1:2" x14ac:dyDescent="0.3">
      <c r="A18" s="5"/>
    </row>
    <row r="20" spans="1:2" x14ac:dyDescent="0.3">
      <c r="A20" s="5" t="s">
        <v>20</v>
      </c>
    </row>
    <row r="21" spans="1:2" x14ac:dyDescent="0.3">
      <c r="A21" s="5" t="s">
        <v>21</v>
      </c>
    </row>
    <row r="22" spans="1:2" x14ac:dyDescent="0.3">
      <c r="A22" s="5" t="s">
        <v>22</v>
      </c>
    </row>
    <row r="24" spans="1:2" x14ac:dyDescent="0.3">
      <c r="A24" s="5" t="s">
        <v>28</v>
      </c>
    </row>
    <row r="25" spans="1:2" x14ac:dyDescent="0.3">
      <c r="A25" s="5" t="s">
        <v>29</v>
      </c>
    </row>
    <row r="27" spans="1:2" x14ac:dyDescent="0.3">
      <c r="A27" s="4" t="s">
        <v>52</v>
      </c>
    </row>
    <row r="28" spans="1:2" x14ac:dyDescent="0.3">
      <c r="A28" s="4" t="s">
        <v>53</v>
      </c>
    </row>
    <row r="30" spans="1:2" x14ac:dyDescent="0.3">
      <c r="A30" s="7" t="s">
        <v>65</v>
      </c>
      <c r="B30" s="9" t="s">
        <v>78</v>
      </c>
    </row>
    <row r="31" spans="1:2" x14ac:dyDescent="0.3">
      <c r="A31" s="7" t="s">
        <v>66</v>
      </c>
      <c r="B31" s="9" t="s">
        <v>79</v>
      </c>
    </row>
    <row r="32" spans="1:2" ht="27.6" x14ac:dyDescent="0.3">
      <c r="A32" s="7" t="s">
        <v>172</v>
      </c>
      <c r="B32" s="9" t="s">
        <v>199</v>
      </c>
    </row>
    <row r="33" spans="1:2" x14ac:dyDescent="0.3">
      <c r="A33" s="7" t="s">
        <v>192</v>
      </c>
      <c r="B33" s="9" t="s">
        <v>193</v>
      </c>
    </row>
    <row r="34" spans="1:2" x14ac:dyDescent="0.3">
      <c r="A34" s="7" t="s">
        <v>194</v>
      </c>
      <c r="B34" s="9" t="s">
        <v>195</v>
      </c>
    </row>
    <row r="35" spans="1:2" x14ac:dyDescent="0.3">
      <c r="A35" s="8" t="s">
        <v>67</v>
      </c>
      <c r="B35" s="9" t="s">
        <v>82</v>
      </c>
    </row>
    <row r="36" spans="1:2" x14ac:dyDescent="0.3">
      <c r="A36" s="7" t="s">
        <v>68</v>
      </c>
      <c r="B36" s="9" t="s">
        <v>81</v>
      </c>
    </row>
    <row r="37" spans="1:2" x14ac:dyDescent="0.3">
      <c r="A37" s="7" t="s">
        <v>69</v>
      </c>
      <c r="B37" s="9" t="s">
        <v>80</v>
      </c>
    </row>
    <row r="38" spans="1:2" x14ac:dyDescent="0.3">
      <c r="A38" s="7" t="s">
        <v>70</v>
      </c>
      <c r="B38" s="9" t="s">
        <v>84</v>
      </c>
    </row>
    <row r="39" spans="1:2" x14ac:dyDescent="0.3">
      <c r="A39" s="7" t="s">
        <v>71</v>
      </c>
      <c r="B39" s="9" t="s">
        <v>89</v>
      </c>
    </row>
    <row r="40" spans="1:2" x14ac:dyDescent="0.3">
      <c r="A40" s="7" t="s">
        <v>72</v>
      </c>
      <c r="B40" s="9" t="s">
        <v>85</v>
      </c>
    </row>
    <row r="41" spans="1:2" x14ac:dyDescent="0.3">
      <c r="A41" s="7" t="s">
        <v>73</v>
      </c>
      <c r="B41" s="9" t="s">
        <v>86</v>
      </c>
    </row>
    <row r="42" spans="1:2" x14ac:dyDescent="0.3">
      <c r="A42" s="7" t="s">
        <v>74</v>
      </c>
      <c r="B42" s="9" t="s">
        <v>90</v>
      </c>
    </row>
    <row r="43" spans="1:2" ht="15.75" customHeight="1" x14ac:dyDescent="0.3">
      <c r="A43" s="7" t="s">
        <v>75</v>
      </c>
      <c r="B43" s="9" t="s">
        <v>87</v>
      </c>
    </row>
    <row r="44" spans="1:2" x14ac:dyDescent="0.3">
      <c r="A44" s="7" t="s">
        <v>76</v>
      </c>
      <c r="B44" s="9" t="s">
        <v>88</v>
      </c>
    </row>
    <row r="45" spans="1:2" x14ac:dyDescent="0.3">
      <c r="A45" s="7" t="s">
        <v>77</v>
      </c>
      <c r="B45" s="9" t="s">
        <v>83</v>
      </c>
    </row>
    <row r="49" spans="1:4" ht="12.75" customHeight="1" x14ac:dyDescent="0.3">
      <c r="A49" s="4">
        <v>1</v>
      </c>
    </row>
    <row r="50" spans="1:4" ht="12.75" customHeight="1" x14ac:dyDescent="0.3">
      <c r="A50" s="4">
        <v>2</v>
      </c>
    </row>
    <row r="51" spans="1:4" ht="12.75" customHeight="1" x14ac:dyDescent="0.3">
      <c r="A51" s="4">
        <v>3</v>
      </c>
      <c r="B51" s="4">
        <v>3</v>
      </c>
    </row>
    <row r="52" spans="1:4" ht="12.75" customHeight="1" x14ac:dyDescent="0.3">
      <c r="A52" s="4">
        <v>4</v>
      </c>
      <c r="B52" s="4">
        <v>4</v>
      </c>
    </row>
    <row r="53" spans="1:4" ht="12.75" customHeight="1" x14ac:dyDescent="0.3">
      <c r="A53" s="4">
        <v>5</v>
      </c>
      <c r="B53" s="4">
        <v>5</v>
      </c>
      <c r="C53" s="4">
        <f>25*4</f>
        <v>100</v>
      </c>
      <c r="D53" s="4">
        <f>5*4</f>
        <v>20</v>
      </c>
    </row>
    <row r="54" spans="1:4" x14ac:dyDescent="0.3">
      <c r="C54" s="4">
        <f>12*4</f>
        <v>48</v>
      </c>
      <c r="D54" s="4">
        <f>4*4</f>
        <v>16</v>
      </c>
    </row>
    <row r="55" spans="1:4" x14ac:dyDescent="0.3">
      <c r="C55" s="4">
        <f>6*4</f>
        <v>24</v>
      </c>
      <c r="D55" s="4">
        <f>3*4</f>
        <v>12</v>
      </c>
    </row>
    <row r="58" spans="1:4" x14ac:dyDescent="0.3">
      <c r="A58" s="4">
        <v>0</v>
      </c>
      <c r="B58" s="4">
        <v>15</v>
      </c>
      <c r="C58" s="4">
        <v>0</v>
      </c>
    </row>
    <row r="59" spans="1:4" x14ac:dyDescent="0.3">
      <c r="A59" s="4">
        <v>10</v>
      </c>
      <c r="B59" s="4">
        <v>0</v>
      </c>
      <c r="C59" s="4">
        <v>5</v>
      </c>
    </row>
    <row r="60" spans="1:4" x14ac:dyDescent="0.3">
      <c r="A60" s="4">
        <v>15</v>
      </c>
      <c r="C60" s="4">
        <v>10</v>
      </c>
    </row>
    <row r="62" spans="1:4" x14ac:dyDescent="0.3">
      <c r="A62" s="13" t="s">
        <v>109</v>
      </c>
    </row>
    <row r="63" spans="1:4" x14ac:dyDescent="0.3">
      <c r="A63" s="13" t="s">
        <v>113</v>
      </c>
    </row>
    <row r="64" spans="1:4" x14ac:dyDescent="0.3">
      <c r="A64" s="13" t="s">
        <v>114</v>
      </c>
    </row>
    <row r="66" spans="1:2" x14ac:dyDescent="0.3">
      <c r="A66" s="4" t="s">
        <v>115</v>
      </c>
      <c r="B66" s="4" t="s">
        <v>115</v>
      </c>
    </row>
    <row r="67" spans="1:2" x14ac:dyDescent="0.3">
      <c r="A67" s="4" t="s">
        <v>116</v>
      </c>
      <c r="B67" s="4" t="s">
        <v>117</v>
      </c>
    </row>
    <row r="68" spans="1:2" x14ac:dyDescent="0.3">
      <c r="B68" s="4" t="s">
        <v>116</v>
      </c>
    </row>
    <row r="70" spans="1:2" x14ac:dyDescent="0.3">
      <c r="A70" s="4" t="s">
        <v>20</v>
      </c>
    </row>
    <row r="71" spans="1:2" x14ac:dyDescent="0.3">
      <c r="A71" s="4" t="s">
        <v>22</v>
      </c>
    </row>
    <row r="72" spans="1:2" x14ac:dyDescent="0.3">
      <c r="A72" s="4" t="s">
        <v>118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CAF8779A-54AA-4874-8D8D-AE475DCD557B}"/>
</file>

<file path=customXml/itemProps2.xml><?xml version="1.0" encoding="utf-8"?>
<ds:datastoreItem xmlns:ds="http://schemas.openxmlformats.org/officeDocument/2006/customXml" ds:itemID="{2D1D8A28-E75F-431A-9DA5-91E43B6FADB4}"/>
</file>

<file path=customXml/itemProps3.xml><?xml version="1.0" encoding="utf-8"?>
<ds:datastoreItem xmlns:ds="http://schemas.openxmlformats.org/officeDocument/2006/customXml" ds:itemID="{2E34D83C-14AB-4B3E-AF3A-12D36AE2F9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CONTEXTO</vt:lpstr>
      <vt:lpstr>RIESGOS GENERALES</vt:lpstr>
      <vt:lpstr> RIESGOS SEGURIDAD INFORMACION</vt:lpstr>
      <vt:lpstr>OPORTUNIDADES</vt:lpstr>
      <vt:lpstr>seguridad info</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Luz Mary Palacios Castillo</cp:lastModifiedBy>
  <cp:lastPrinted>2020-05-13T01:12:22Z</cp:lastPrinted>
  <dcterms:created xsi:type="dcterms:W3CDTF">2020-03-24T23:12:47Z</dcterms:created>
  <dcterms:modified xsi:type="dcterms:W3CDTF">2026-02-03T15:41:51Z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ies>
</file>