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ThisWorkbook" defaultThemeVersion="166925"/>
  <mc:AlternateContent xmlns:mc="http://schemas.openxmlformats.org/markup-compatibility/2006">
    <mc:Choice Requires="x15">
      <x15ac:absPath xmlns:x15ac="http://schemas.microsoft.com/office/spreadsheetml/2010/11/ac" url="https://uaespdc.sharepoint.com/sites/oficinadecontrolinterno/Documentos compartidos/2021/Auditorias/Ev._GEstión_Institunal/Consolidado_Riesgos/"/>
    </mc:Choice>
  </mc:AlternateContent>
  <xr:revisionPtr revIDLastSave="51" documentId="11_163F796E98009D33FBA2006BB74E4D5049041143" xr6:coauthVersionLast="46" xr6:coauthVersionMax="46" xr10:uidLastSave="{D93689D9-392E-5C40-ACCD-CB9EBC970871}"/>
  <bookViews>
    <workbookView xWindow="0" yWindow="0" windowWidth="28800" windowHeight="18000" xr2:uid="{00000000-000D-0000-FFFF-FFFF00000000}"/>
  </bookViews>
  <sheets>
    <sheet name="MATRIZ" sheetId="1" r:id="rId1"/>
    <sheet name="IDENTIFICACIÓN" sheetId="3" r:id="rId2"/>
    <sheet name="VALORACIÓN" sheetId="4" r:id="rId3"/>
    <sheet name="CONTROLES" sheetId="6"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0" hidden="1">MATRIZ!$B$4:$BD$16</definedName>
    <definedName name="ADECUADO">MATRIZ!$CJ$126</definedName>
    <definedName name="ASIGNADO">MATRIZ!$CG$126</definedName>
    <definedName name="Calificacion" localSheetId="3">#REF!</definedName>
    <definedName name="Calificacion">#REF!</definedName>
    <definedName name="COMPLETA">MATRIZ!$CZ$126</definedName>
    <definedName name="CONFIABLE">MATRIZ!$CT$126</definedName>
    <definedName name="Criterio1_2_4_5">'[1]MRC 2019'!$BW$11:$BW$12</definedName>
    <definedName name="Criterio3">'[1]MRC 2019'!$BX$11:$BX$14</definedName>
    <definedName name="Criterio6">'[1]MRC 2019'!$BY$11:$BY$14</definedName>
    <definedName name="DEBIL">MATRIZ!$DG$126</definedName>
    <definedName name="DESVIACIONES" localSheetId="3">[2]MATRIZ!$BR$177:$BR$178</definedName>
    <definedName name="DESVIACIONES">MATRIZ!$CV$126:$CV$127</definedName>
    <definedName name="DETECTAR">MATRIZ!$CQ$126</definedName>
    <definedName name="E">MATRIZ!$CV$85</definedName>
    <definedName name="ejecución" localSheetId="3">'[1]MRC 2019'!$CB$11:$CB$14</definedName>
    <definedName name="EJECUCIÓN">MATRIZ!$CS$126:$CS$127</definedName>
    <definedName name="EVIDENCIAS" localSheetId="3">[2]MATRIZ!$BU$177:$BU$179</definedName>
    <definedName name="EVIDENCIAS">MATRIZ!$CY$126:$CY$128</definedName>
    <definedName name="FUERTE">MATRIZ!$DE$126</definedName>
    <definedName name="FUNCIONES" localSheetId="3">[2]MATRIZ!$BE$177:$BE$178</definedName>
    <definedName name="FUNCIONES">MATRIZ!$CI$126:$CI$127</definedName>
    <definedName name="GI" localSheetId="3">#REF!</definedName>
    <definedName name="GI">#REF!</definedName>
    <definedName name="INADECUADO">MATRIZ!$CK$126</definedName>
    <definedName name="INCOMPLETA">MATRIZ!$DA$126</definedName>
    <definedName name="INOPORTUNA">MATRIZ!$CN$126</definedName>
    <definedName name="item" localSheetId="3">#REF!</definedName>
    <definedName name="item">#REF!</definedName>
    <definedName name="MODERADO">MATRIZ!$DF$126</definedName>
    <definedName name="NivelControl">'[3]MADUREZ CONTROL'!$B$22:$B$27</definedName>
    <definedName name="NO_ASIGNADO">MATRIZ!$CH$126</definedName>
    <definedName name="NO_CONFIABLE">MATRIZ!$CU$126</definedName>
    <definedName name="NO_ES_CONTROL">MATRIZ!$CR$126</definedName>
    <definedName name="NO_EXISTE">MATRIZ!$DB$126</definedName>
    <definedName name="NO_SE_INVESTIGAN">MATRIZ!$CX$126</definedName>
    <definedName name="OPORTUNA">MATRIZ!$CM$126</definedName>
    <definedName name="OTRO">[4]GIR!$CT$85:$CT$86</definedName>
    <definedName name="P" localSheetId="3">#REF!</definedName>
    <definedName name="P">#REF!</definedName>
    <definedName name="PERIODICIDAD">MATRIZ!$CL$126:$CL$127</definedName>
    <definedName name="PREVENIR">MATRIZ!$CP$126</definedName>
    <definedName name="Pro">'[5]Valoración Riesgo Inherente'!$B$3:$B$6</definedName>
    <definedName name="Probabilidad" localSheetId="3">#REF!</definedName>
    <definedName name="Probabilidad">#REF!</definedName>
    <definedName name="PROCESO">'[1]MRC 2019'!$CA$11:$CA$35</definedName>
    <definedName name="PROPOSITO">MATRIZ!$CO$126:$CO$128</definedName>
    <definedName name="RESPONSABLE" localSheetId="3">[2]MATRIZ!$BB$177:$BB$178</definedName>
    <definedName name="RESPONSABLE">MATRIZ!$CF$126:$CF$127</definedName>
    <definedName name="riesgos">'[6]MRC 2019'!$BZ$11:$BZ$14</definedName>
    <definedName name="SE_INVESTIGAN">MATRIZ!$CW$126</definedName>
    <definedName name="SOLIDEZ" localSheetId="3">[2]MATRIZ!$BZ$177:$BZ$179</definedName>
    <definedName name="SOLIDEZ">MATRIZ!$DD$126:$DD$128</definedName>
    <definedName name="TipodeControl">'[1]MRC 2019'!$BV$11:$BV$12</definedName>
    <definedName name="Tratamiento">'[1]MRC 2019'!$BZ$11:$BZ$14</definedName>
    <definedName name="WinCal11">'[7]Nov 2014'!#REF!</definedName>
    <definedName name="WinCalendar_Calendar_11">'[7]Nov 2014'!$B$5:$O$32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11" i="1" l="1"/>
  <c r="BJ10" i="1"/>
  <c r="BF11" i="1"/>
  <c r="BG11" i="1" s="1"/>
  <c r="BD11" i="1"/>
  <c r="BF10" i="1"/>
  <c r="BG10" i="1" s="1"/>
  <c r="BD10" i="1"/>
  <c r="AX11" i="1"/>
  <c r="AX10" i="1"/>
  <c r="AX22" i="1" l="1"/>
  <c r="AX20" i="1"/>
  <c r="AX21" i="1"/>
  <c r="AW23" i="1"/>
  <c r="AX23" i="1"/>
  <c r="AW26" i="1"/>
  <c r="AX26" i="1"/>
  <c r="AW25" i="1"/>
  <c r="AX25" i="1"/>
  <c r="AW24" i="1"/>
  <c r="AX24" i="1"/>
  <c r="AX13" i="1"/>
  <c r="AX12" i="1"/>
  <c r="AX19" i="1"/>
  <c r="AX18" i="1"/>
  <c r="AW17" i="1"/>
  <c r="AX17" i="1"/>
  <c r="AW16" i="1"/>
  <c r="AX16" i="1"/>
  <c r="AY16" i="1"/>
  <c r="AW15" i="1"/>
  <c r="AX15" i="1"/>
  <c r="AW14" i="1"/>
  <c r="AX14" i="1"/>
  <c r="AJ8" i="1"/>
  <c r="AL8" i="1"/>
  <c r="AN8" i="1"/>
  <c r="AP8" i="1"/>
  <c r="AR8" i="1"/>
  <c r="AT8" i="1"/>
  <c r="AV8" i="1"/>
  <c r="AJ7" i="1"/>
  <c r="AL7" i="1"/>
  <c r="AN7" i="1"/>
  <c r="AP7" i="1"/>
  <c r="AR7" i="1"/>
  <c r="AT7" i="1"/>
  <c r="AV7" i="1"/>
  <c r="AF14" i="1"/>
  <c r="G145" i="6"/>
  <c r="G144" i="6"/>
  <c r="G143" i="6"/>
  <c r="G142" i="6"/>
  <c r="G141" i="6"/>
  <c r="G140" i="6"/>
  <c r="G139" i="6"/>
  <c r="G138" i="6"/>
  <c r="G137" i="6"/>
  <c r="G136" i="6"/>
  <c r="G135" i="6"/>
  <c r="G134" i="6"/>
  <c r="G126" i="6"/>
  <c r="G125" i="6"/>
  <c r="G124" i="6"/>
  <c r="G123" i="6"/>
  <c r="G122" i="6"/>
  <c r="Q121" i="6"/>
  <c r="P121" i="6"/>
  <c r="O121" i="6"/>
  <c r="G121" i="6"/>
  <c r="Q120" i="6"/>
  <c r="P120" i="6"/>
  <c r="O120" i="6"/>
  <c r="G120" i="6"/>
  <c r="Q119" i="6"/>
  <c r="P119" i="6"/>
  <c r="O119" i="6"/>
  <c r="G119" i="6"/>
  <c r="Q118" i="6"/>
  <c r="P118" i="6"/>
  <c r="O118" i="6"/>
  <c r="G118" i="6"/>
  <c r="Q117" i="6"/>
  <c r="P117" i="6"/>
  <c r="O117" i="6"/>
  <c r="G117" i="6"/>
  <c r="Q116" i="6"/>
  <c r="P116" i="6"/>
  <c r="O116" i="6"/>
  <c r="G116" i="6"/>
  <c r="Q115" i="6"/>
  <c r="P115" i="6"/>
  <c r="O115" i="6"/>
  <c r="G115" i="6"/>
  <c r="Q114" i="6"/>
  <c r="P114" i="6"/>
  <c r="O114" i="6"/>
  <c r="G114" i="6"/>
  <c r="Q113" i="6"/>
  <c r="P113" i="6"/>
  <c r="O113" i="6"/>
  <c r="G113" i="6"/>
  <c r="Q112" i="6"/>
  <c r="P112" i="6"/>
  <c r="O112" i="6"/>
  <c r="Q111" i="6"/>
  <c r="P111" i="6"/>
  <c r="O111" i="6"/>
  <c r="Q110" i="6"/>
  <c r="P110" i="6"/>
  <c r="O110" i="6"/>
  <c r="AJ5" i="1"/>
  <c r="AL5" i="1"/>
  <c r="AN5" i="1"/>
  <c r="AP5" i="1"/>
  <c r="AR5" i="1"/>
  <c r="AT5" i="1"/>
  <c r="AV5" i="1"/>
  <c r="BF5" i="1"/>
  <c r="BI6" i="1"/>
  <c r="BI7" i="1"/>
  <c r="BI8" i="1"/>
  <c r="BI5" i="1"/>
  <c r="BF6" i="1"/>
  <c r="BF7" i="1"/>
  <c r="BF8" i="1"/>
  <c r="AJ6" i="1"/>
  <c r="AL6" i="1"/>
  <c r="AN6" i="1"/>
  <c r="AP6" i="1"/>
  <c r="AR6" i="1"/>
  <c r="AT6" i="1"/>
  <c r="AV6" i="1"/>
  <c r="AF5" i="1"/>
  <c r="BG5" i="1"/>
  <c r="AW8" i="1"/>
  <c r="AX8" i="1" s="1"/>
  <c r="AW5" i="1" l="1"/>
  <c r="AX5" i="1" s="1"/>
  <c r="AZ5" i="1" s="1"/>
  <c r="AW6" i="1"/>
  <c r="AX6" i="1" s="1"/>
  <c r="AY6" i="1" s="1"/>
  <c r="AW7" i="1"/>
  <c r="AX7" i="1" s="1"/>
  <c r="AY7" i="1"/>
  <c r="AY8" i="1"/>
  <c r="BA5" i="1"/>
  <c r="AZ8" i="1"/>
  <c r="AZ7" i="1"/>
  <c r="AZ6" i="1"/>
  <c r="BB5" i="1" l="1"/>
  <c r="BD5" i="1"/>
  <c r="BC5" i="1" s="1"/>
  <c r="BA7" i="1"/>
  <c r="BA6" i="1"/>
  <c r="BA8" i="1"/>
  <c r="BK5" i="1"/>
  <c r="BB7" i="1" l="1"/>
  <c r="BB6" i="1"/>
  <c r="BD6" i="1"/>
  <c r="BC6" i="1" s="1"/>
  <c r="BB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Q4" authorId="0" shapeId="0" xr:uid="{00000000-0006-0000-0000-000001000000}">
      <text>
        <r>
          <rPr>
            <sz val="10"/>
            <color rgb="FF000000"/>
            <rFont val="Tahoma"/>
            <family val="2"/>
          </rPr>
          <t>Cómo se Ejecuta el Control</t>
        </r>
      </text>
    </comment>
    <comment ref="AS4" authorId="0" shapeId="0" xr:uid="{00000000-0006-0000-0000-000002000000}">
      <text>
        <r>
          <rPr>
            <b/>
            <sz val="10"/>
            <color rgb="FF000000"/>
            <rFont val="Tahoma"/>
            <family val="2"/>
          </rPr>
          <t xml:space="preserve">Qué pasa con las observaciones o desviaciones:
</t>
        </r>
        <r>
          <rPr>
            <b/>
            <sz val="10"/>
            <color rgb="FF000000"/>
            <rFont val="Tahoma"/>
            <family val="2"/>
          </rPr>
          <t xml:space="preserve">1. Se Investigan y se resuelven
</t>
        </r>
        <r>
          <rPr>
            <b/>
            <sz val="10"/>
            <color rgb="FF000000"/>
            <rFont val="Tahoma"/>
            <family val="2"/>
          </rPr>
          <t xml:space="preserve">2. No se Investigan ni se resuelven
</t>
        </r>
      </text>
    </comment>
    <comment ref="AU4" authorId="0" shapeId="0" xr:uid="{00000000-0006-0000-0000-000003000000}">
      <text>
        <r>
          <rPr>
            <b/>
            <sz val="10"/>
            <color rgb="FF000000"/>
            <rFont val="Tahoma"/>
            <family val="2"/>
          </rPr>
          <t>Evidencia de la Ejecución del Control</t>
        </r>
      </text>
    </comment>
    <comment ref="BP4" authorId="0" shapeId="0" xr:uid="{00000000-0006-0000-00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comment>
  </commentList>
</comments>
</file>

<file path=xl/sharedStrings.xml><?xml version="1.0" encoding="utf-8"?>
<sst xmlns="http://schemas.openxmlformats.org/spreadsheetml/2006/main" count="1398" uniqueCount="502">
  <si>
    <t>DESCRIPCIÓN DEL PROCESO</t>
  </si>
  <si>
    <t>DESCRIPCIÓN DEL RIESGO</t>
  </si>
  <si>
    <t>CRITERIOS PARA CALIFICAR EL RIESGO (Aplica solo para riesgos de corrupción)</t>
  </si>
  <si>
    <t>EVALUACIÓN DEL RIESGO</t>
  </si>
  <si>
    <t>CONTROLES EXISTENTES - CRITERIOS DE EVALUACIÓN</t>
  </si>
  <si>
    <t>ANÁLISIS DE LA EVALUACIÓN DEL CONTROL</t>
  </si>
  <si>
    <t>PLAN DEL MANEJO DEL RIESGO</t>
  </si>
  <si>
    <t>CRONOGRAMA DE IMPLEMENTACIÓN DE LA ACCIÓN</t>
  </si>
  <si>
    <t>Autoevaluación de la dependencia responsable</t>
  </si>
  <si>
    <t>Seguimiento de la Oficina de Control Interno</t>
  </si>
  <si>
    <t>NATURALEZA DEL PROCESO</t>
  </si>
  <si>
    <t>PROCESO</t>
  </si>
  <si>
    <t>OBJETIVO DEL PROCESO</t>
  </si>
  <si>
    <t>RIESGO</t>
  </si>
  <si>
    <t>TIPO</t>
  </si>
  <si>
    <t>CAUSAS</t>
  </si>
  <si>
    <t>CONSECUENCIAS</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</si>
  <si>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</si>
  <si>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</si>
  <si>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</si>
  <si>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</si>
  <si>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</si>
  <si>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</si>
  <si>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</si>
  <si>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</si>
  <si>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</si>
  <si>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</si>
  <si>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</si>
  <si>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</si>
  <si>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</si>
  <si>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</si>
  <si>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</si>
  <si>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Pregunta a 16. ocasiona lesiones físicas o pérdida de vidas humanas?</t>
  </si>
  <si>
    <t>Pregunta  17. Afecta la imagen regional?</t>
  </si>
  <si>
    <t>Pregunta  18. Afecta la imagen nacional?</t>
  </si>
  <si>
    <t>Pregunta  19. Genera daño ambiental?</t>
  </si>
  <si>
    <t>Puntaje total</t>
  </si>
  <si>
    <t>PROBABILIDAD</t>
  </si>
  <si>
    <t>IMPACTO</t>
  </si>
  <si>
    <t>ZONA DE RIESGO INHERENTE</t>
  </si>
  <si>
    <t>DESCRIPCIÓN DEL CONTROL</t>
  </si>
  <si>
    <t>TIPO ( P o D)</t>
  </si>
  <si>
    <t>Responsable</t>
  </si>
  <si>
    <t>Oportunidad</t>
  </si>
  <si>
    <t>Propósito</t>
  </si>
  <si>
    <t>Ejecución</t>
  </si>
  <si>
    <t>Desviaciones</t>
  </si>
  <si>
    <t>Evidencias</t>
  </si>
  <si>
    <t>Calificación del Diseño Control</t>
  </si>
  <si>
    <t>Estado de la Evaluación del Diseño del Control</t>
  </si>
  <si>
    <t>Estado de la Ejecución del Control</t>
  </si>
  <si>
    <t>Solidez Individual del Control</t>
  </si>
  <si>
    <t>Aplica plan de
acción para
fortalecer el control</t>
  </si>
  <si>
    <t>Solidez del conjunto de Controles</t>
  </si>
  <si>
    <t>Incidencia del Control frente a la probabilidad</t>
  </si>
  <si>
    <t>Incidencia del Control frente a la Impacto</t>
  </si>
  <si>
    <t>Desplazamiento / Probabilidad</t>
  </si>
  <si>
    <t>Desplazamiento / Impacto</t>
  </si>
  <si>
    <t>ZONA DE RIESGO RESIDUAL</t>
  </si>
  <si>
    <t>Tratamiento del Riesgo</t>
  </si>
  <si>
    <t>CONTROL PROPUESTO O ACCIONES A TOMAR</t>
  </si>
  <si>
    <t>EVIDENCIA DE LA ACCIÓN DE CONTROL</t>
  </si>
  <si>
    <t>RESPONSABLE</t>
  </si>
  <si>
    <t>FECHA DE INICIO</t>
  </si>
  <si>
    <t>FECHA FINAL</t>
  </si>
  <si>
    <t>INDICADOR</t>
  </si>
  <si>
    <t>Fecha</t>
  </si>
  <si>
    <t>Descripción</t>
  </si>
  <si>
    <t>Observaciones</t>
  </si>
  <si>
    <t>Estratégico</t>
  </si>
  <si>
    <t>Direccionamiento Estratégico</t>
  </si>
  <si>
    <t>Definir los lineamientos estratégicos y el modelo de operación a corto, mediano y largo plazo acorde a las necesidades y expectativas de los grupos de interés.</t>
  </si>
  <si>
    <r>
      <rPr>
        <b/>
        <sz val="11"/>
        <rFont val="Arial"/>
        <family val="2"/>
      </rPr>
      <t>R1:</t>
    </r>
    <r>
      <rPr>
        <sz val="11"/>
        <rFont val="Arial"/>
        <family val="2"/>
      </rPr>
      <t xml:space="preserve"> Uso Inadecuado de la autoridad</t>
    </r>
  </si>
  <si>
    <t>Se refiere al abuso del poder público para beneficio personal y/o privado, o  la influencia que pueden emplear los directivos con cierto nivel jerárquico para lograr beneficios propios o a terceros.</t>
  </si>
  <si>
    <t>Riesgo de Corrupción</t>
  </si>
  <si>
    <t>CA:1- Presión en la toma de decisiones a favor de un tercero
CA:2 Manipulación de la Información
CA:3 Desconocimiento normativo</t>
  </si>
  <si>
    <t>1. Pérdida de credibilidad
2. Pérdida de imagen
3. Sanciones e investigaciones
4. Detrimento patrimoniales
5. Incumplimiento normativo</t>
  </si>
  <si>
    <t>Si</t>
  </si>
  <si>
    <t>NO</t>
  </si>
  <si>
    <t>Improbable</t>
  </si>
  <si>
    <t>Catastrófico</t>
  </si>
  <si>
    <r>
      <rPr>
        <b/>
        <sz val="11"/>
        <rFont val="Arial"/>
        <family val="2"/>
      </rPr>
      <t>C:1 -</t>
    </r>
    <r>
      <rPr>
        <sz val="11"/>
        <rFont val="Arial"/>
        <family val="2"/>
      </rPr>
      <t xml:space="preserve"> El administrador del MTO,  envía a través de correo electrónico al líder del proceso  la novedades del seguimiento, con el fin de revisar el cumplimiento de las actividades de los planes de tratamiento asociados a riesgos de corrupción.</t>
    </r>
  </si>
  <si>
    <t>p</t>
  </si>
  <si>
    <t>Asignado</t>
  </si>
  <si>
    <t>Adecuado</t>
  </si>
  <si>
    <t>Oportuna</t>
  </si>
  <si>
    <t>Prevenir</t>
  </si>
  <si>
    <t>Confiable</t>
  </si>
  <si>
    <t>Se Investigan</t>
  </si>
  <si>
    <t>Completa</t>
  </si>
  <si>
    <t>FUERTE</t>
  </si>
  <si>
    <t>Directamente</t>
  </si>
  <si>
    <t>Indirectamente</t>
  </si>
  <si>
    <t>Rara vez</t>
  </si>
  <si>
    <t>Moderado</t>
  </si>
  <si>
    <t>Reducir el riesgo</t>
  </si>
  <si>
    <t>1. Fortalecer el seguimiento a los componentes del PAAC.
2. Definir estrategias encaminadas a fortalecer los temas de transparencia en la Unidad</t>
  </si>
  <si>
    <t>Correos electrónicos</t>
  </si>
  <si>
    <t>Jefe Oficina Asesora de Planeación</t>
  </si>
  <si>
    <t>1. (No de seguimientos realizados a los componentes del PAAC/ No de seguimientos programados a los componentes del PAAC)* 100
2. Implementación de a estrategia de transparencia</t>
  </si>
  <si>
    <t>6/03/2020
30/03/2020
30/04/2020
31/07/2020
31/08/2020
31/12/2020</t>
  </si>
  <si>
    <r>
      <rPr>
        <b/>
        <sz val="11"/>
        <rFont val="Arial"/>
        <family val="2"/>
      </rPr>
      <t>06/03/2020:</t>
    </r>
    <r>
      <rPr>
        <sz val="11"/>
        <rFont val="Arial"/>
        <family val="2"/>
      </rPr>
      <t xml:space="preserve">Actividad 1. Se realizó monitoreo al PAAC corte mes de enero y febrero presentando los lineamientos para el reporte y entrega de los soportes que evidencian su cumplimiento.  Actividad 2. No se tiene avance con corte al mes de marzo
</t>
    </r>
    <r>
      <rPr>
        <b/>
        <sz val="11"/>
        <rFont val="Arial"/>
        <family val="2"/>
      </rPr>
      <t>30/03/2020:</t>
    </r>
    <r>
      <rPr>
        <sz val="11"/>
        <rFont val="Arial"/>
        <family val="2"/>
      </rPr>
      <t xml:space="preserve"> Actividad 1. Se realizó el monitoreo al PAAC Marzo. Actividad 2. Se encuentra en proceso.
</t>
    </r>
    <r>
      <rPr>
        <b/>
        <sz val="11"/>
        <rFont val="Arial"/>
        <family val="2"/>
      </rPr>
      <t>30/04/2020:</t>
    </r>
    <r>
      <rPr>
        <sz val="11"/>
        <rFont val="Arial"/>
        <family val="2"/>
      </rPr>
      <t xml:space="preserve"> Actividad 1. Se realizó el monitoreo al PAAC Marzo. Actividad 2. Se encuentra en proceso.
</t>
    </r>
    <r>
      <rPr>
        <b/>
        <sz val="11"/>
        <rFont val="Arial"/>
        <family val="2"/>
      </rPr>
      <t xml:space="preserve">31/07/2020: </t>
    </r>
    <r>
      <rPr>
        <sz val="11"/>
        <rFont val="Arial"/>
        <family val="2"/>
      </rPr>
      <t xml:space="preserve">1. Se realizó vlidación de las actividades para modificación por cada uno de los líderes de proceso, solicitando la validación y se evidencia la necesidad de emitir la versión 2 del PAAC.
2. Se hace seguimiento mensual a la matriz de publicación en el link de transparencia de la web.
</t>
    </r>
    <r>
      <rPr>
        <b/>
        <sz val="11"/>
        <rFont val="Arial"/>
        <family val="2"/>
      </rPr>
      <t>31/08/2020</t>
    </r>
    <r>
      <rPr>
        <sz val="11"/>
        <rFont val="Arial"/>
        <family val="2"/>
      </rPr>
      <t xml:space="preserve">: 1. Se hace el seguimineto a las activ idades de cumplimiento por cada uno de los procesos.
2. Se hace seguimiento mensual a la matriz de publicación en el link de transparencia de la web.
</t>
    </r>
    <r>
      <rPr>
        <b/>
        <sz val="11"/>
        <rFont val="Arial"/>
        <family val="2"/>
      </rPr>
      <t>31/12/2020:</t>
    </r>
    <r>
      <rPr>
        <sz val="11"/>
        <rFont val="Arial"/>
        <family val="2"/>
      </rPr>
      <t xml:space="preserve"> Actividad 1 Se realiza seguimiento de cumplimineto con cada proceso de cada una de las actividades del PAAC de toda la vigencia y se inicia con la formullación del PAAC 2021.
Actividad 2 La implementación de la estrategia de transparencia se encuentra en proceso.a) Se diligencia en Octub re el ITA con el cumplimineto del 100% del diligenciamiento de cada uno de los componentes, se recibe auditoría de resultados con un total del 96% en cumplimineto, se programará mesa de trabajo para vetificar las observaciones y realizar mejoras. b) En las actividades de formulación para el 2021, se hace la solicitud a los procesos la inclución de actividades en el PAAC 2021 para cada proceso sobre cumplimiento de publicación de información en el micrositio de transparencia. </t>
    </r>
  </si>
  <si>
    <t>5/05/2020
09/09/2020
14/01/2021</t>
  </si>
  <si>
    <r>
      <rPr>
        <b/>
        <sz val="11"/>
        <color rgb="FF000000"/>
        <rFont val="Arial"/>
        <family val="2"/>
      </rPr>
      <t>05/05/2020:</t>
    </r>
    <r>
      <rPr>
        <sz val="11"/>
        <color rgb="FF000000"/>
        <rFont val="Arial"/>
        <family val="2"/>
      </rPr>
      <t xml:space="preserve"> Se observa gestión por parte de la OAP, evidenciando el seguimiento del PAAC y sus componentes con corte abril de 2020, mediante matriz en excel.
</t>
    </r>
    <r>
      <rPr>
        <b/>
        <sz val="11"/>
        <color rgb="FF000000"/>
        <rFont val="Arial"/>
        <family val="2"/>
      </rPr>
      <t xml:space="preserve">09/09/2020: 1.  </t>
    </r>
    <r>
      <rPr>
        <sz val="11"/>
        <color rgb="FF000000"/>
        <rFont val="Arial"/>
        <family val="2"/>
      </rPr>
      <t xml:space="preserve">La OAP realiza el seguimiento a los componentes del PAAC mediante los corresos enviados  con la autoevaluación realizada por cada uno de los procesos de la unidad.
</t>
    </r>
    <r>
      <rPr>
        <b/>
        <sz val="11"/>
        <color rgb="FF000000"/>
        <rFont val="Arial"/>
        <family val="2"/>
      </rPr>
      <t xml:space="preserve">2. </t>
    </r>
    <r>
      <rPr>
        <sz val="11"/>
        <color rgb="FF000000"/>
        <rFont val="Arial"/>
        <family val="2"/>
      </rPr>
      <t xml:space="preserve"> La OAP informa que el seguimiento se realiza mediante la matriz de publicación  en el link de transparencia de la pagina web de la unidad. No obstante,  no se evidecnia la matriz.
</t>
    </r>
    <r>
      <rPr>
        <b/>
        <sz val="11"/>
        <color rgb="FF000000"/>
        <rFont val="Arial"/>
        <family val="2"/>
      </rPr>
      <t xml:space="preserve">12,13 y 14 de enero 2021 Conforme a plan de auditoría 20211100000186 del 6 de enero del 2021: 
Actividad 1: </t>
    </r>
    <r>
      <rPr>
        <sz val="11"/>
        <color rgb="FF000000"/>
        <rFont val="Arial"/>
        <family val="2"/>
      </rPr>
      <t>El proceso reporta 9 actas de seguimiento al PAAC con los procesos, con un cumplimiento del 100% del indicador .</t>
    </r>
    <r>
      <rPr>
        <b/>
        <sz val="11"/>
        <color rgb="FF000000"/>
        <rFont val="Arial"/>
        <family val="2"/>
      </rPr>
      <t xml:space="preserve">
Actividad 2:</t>
    </r>
    <r>
      <rPr>
        <sz val="11"/>
        <color rgb="FF000000"/>
        <rFont val="Arial"/>
        <family val="2"/>
      </rPr>
      <t xml:space="preserve"> Definición de estrategia de Transparencia: El proceso remite un documento de "ESTRATEGIA DE APROPIACION DE TRANSPARENCIA UNIDAD ADMINISTRATIVA ESPECIAL DE SERVICIOS PÚBLICOS"  </t>
    </r>
    <r>
      <rPr>
        <b/>
        <sz val="11"/>
        <color rgb="FF000000"/>
        <rFont val="Arial"/>
        <family val="2"/>
      </rPr>
      <t xml:space="preserve">
Implementación estratégia de transparencia: </t>
    </r>
    <r>
      <rPr>
        <sz val="11"/>
        <color rgb="FF000000"/>
        <rFont val="Arial"/>
        <family val="2"/>
      </rPr>
      <t xml:space="preserve">El proceso informa que dada la pandemia no fue posible realizar algunas de las actividades formuladas en temas de transparencia; sin embargo se efectuaron algunas capacitaciones por teams; Sin embargo no es posible determinar el cumplimiento del indicador ya que la persona encargada informa no conocer con claridad si a partir de la pandemia hubo alguna reformulación de las acciones que se realizarían para la implementación de la estrategia de transparencia.
</t>
    </r>
  </si>
  <si>
    <r>
      <t xml:space="preserve">
</t>
    </r>
    <r>
      <rPr>
        <b/>
        <sz val="11"/>
        <color rgb="FF000000"/>
        <rFont val="Arial"/>
        <family val="2"/>
      </rPr>
      <t xml:space="preserve">Actividad 1: </t>
    </r>
    <r>
      <rPr>
        <sz val="11"/>
        <color rgb="FF000000"/>
        <rFont val="Arial"/>
        <family val="2"/>
      </rPr>
      <t xml:space="preserve">Sí bien el proceso reporta 9 actas de seguimiento al PAAC no es posible evidenciar cuál es el número que se programó de seguimientos, por ende se  recomienda al proceso que en el momento de formular este tipo de acciones, las mismas deben tener desde su incio un denominador que permita hacer un seguimiento adecuado del indicador. 
</t>
    </r>
    <r>
      <rPr>
        <b/>
        <sz val="11"/>
        <color rgb="FF000000"/>
        <rFont val="Arial"/>
        <family val="2"/>
      </rPr>
      <t>Actividad 2:</t>
    </r>
    <r>
      <rPr>
        <sz val="11"/>
        <color rgb="FF000000"/>
        <rFont val="Arial"/>
        <family val="2"/>
      </rPr>
      <t xml:space="preserve"> No es posible verificar cuales acciones se implementarían de la estrategia de transparencia y por ende no fue posible establecer el avance real del indicador. </t>
    </r>
  </si>
  <si>
    <t>Gestión de las Comunicaciones</t>
  </si>
  <si>
    <t>Lograr el posicionamiento y reconocimiento de la entidad en función de los diferentes grupos de interés por medio del el desarrollo de  herramientas y estrategias de comunicación</t>
  </si>
  <si>
    <r>
      <rPr>
        <b/>
        <sz val="11"/>
        <rFont val="Arial"/>
        <family val="2"/>
      </rPr>
      <t>R:1</t>
    </r>
    <r>
      <rPr>
        <sz val="11"/>
        <rFont val="Arial"/>
        <family val="2"/>
      </rPr>
      <t xml:space="preserve"> Pérdida y tergiversación de la información de la entidad en beneficio de un tercero</t>
    </r>
  </si>
  <si>
    <t>Se refiere a la manipulación o pérdida de la información para el favorecimiento de un tercero</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</si>
  <si>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</si>
  <si>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</si>
  <si>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No</t>
  </si>
  <si>
    <t xml:space="preserve">Mayor </t>
  </si>
  <si>
    <t>alto</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</si>
  <si>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</si>
  <si>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P</t>
  </si>
  <si>
    <t>1. Seguimiento y monitoreo mensual de medios de comunicación
2. Promover en el equipo de trabajo de la OAC el conocimiento de cada área y de la información que ésta genera por parte del grupo de trabajo de la Oficina de Comunicaciones.</t>
  </si>
  <si>
    <t>1. Monitoreo de medios de comunicación
2. Actas de reunión</t>
  </si>
  <si>
    <t>Jefe Oficina Asesora de Comunicaciones y Relaciones Interinstitucionales</t>
  </si>
  <si>
    <t xml:space="preserve">(No de seguimientos realizados/ No de seguimientos programados)*100
(No de actividades realizadas/No de actividades programadas)*100
</t>
  </si>
  <si>
    <r>
      <rPr>
        <b/>
        <sz val="11"/>
        <rFont val="Arial"/>
        <family val="2"/>
      </rPr>
      <t>ACCION 1:</t>
    </r>
    <r>
      <rPr>
        <sz val="11"/>
        <rFont val="Arial"/>
        <family val="2"/>
      </rPr>
      <t xml:space="preserve"> Se realizo monitoreo de medios correspondiente a los meses de enero, febrero, marzo, abril, mayo, junio, julio, agosto, septiembre, octubre y noviembre y diciembre de radio, prensa televisión y pagina web se cuenta con la matriz mensual correspondiente donde se clasifican las noticias como positivas negativas o neutras.
</t>
    </r>
    <r>
      <rPr>
        <b/>
        <sz val="11"/>
        <rFont val="Arial"/>
        <family val="2"/>
      </rPr>
      <t>ACCIÓN 2</t>
    </r>
    <r>
      <rPr>
        <sz val="11"/>
        <rFont val="Arial"/>
        <family val="2"/>
      </rPr>
      <t>: Se realiza la reunión de consejo editorial de enero febrero, marzo, abril, mayo, junio, julio, agosto, septiembre, octubre y noviembre y diciembre en el cual se plantean las temáticas a trabajar las cuales cuentan con la aprobación del jefe de oficina para su publicación; también se realiza la reunión de comité primario en la cual se recalca la importancia de conocer la misionalidad de la entidad en todo el trabajo que realice la Oficina Asesora de Comunicaciones.  (Estas actas reposan en el drive la oficina)</t>
    </r>
  </si>
  <si>
    <r>
      <rPr>
        <b/>
        <sz val="11"/>
        <rFont val="Arial"/>
        <family val="2"/>
      </rPr>
      <t>12,13 y 14 de enero 2021 Conforme a plan de auditoría 20211100000186 del 6 de enero del 2021:</t>
    </r>
    <r>
      <rPr>
        <sz val="11"/>
        <rFont val="Arial"/>
        <family val="2"/>
      </rPr>
      <t xml:space="preserve"> Se observa un riesgo de corrupción con tres controles y dos acciones de seguimiento para la OACRI. El riesgo presenta seguimiento y/o autoevaluación con corte a 31/12/2020. Mediante correo electronico de fecha 05/06/2020 la OAP informa la aprobación del riesgo de corrupción y el diseño de controles, asi mismo se observa acta de comite primario de fcha 05/05/2020 donde se apruban los reisgos de corrupcion y el diseño de los controles.
</t>
    </r>
    <r>
      <rPr>
        <b/>
        <sz val="11"/>
        <rFont val="Arial"/>
        <family val="2"/>
      </rPr>
      <t>ACCIÓN 1</t>
    </r>
    <r>
      <rPr>
        <sz val="11"/>
        <rFont val="Arial"/>
        <family val="2"/>
      </rPr>
      <t xml:space="preserve">: Se observa la matriz de prensa con un total de  1497  monitoreos a diciembre de 2020, 374 positivos, 77 negativos y 1046 neutros.
</t>
    </r>
    <r>
      <rPr>
        <b/>
        <sz val="11"/>
        <rFont val="Arial"/>
        <family val="2"/>
      </rPr>
      <t>ACCIÓN 2</t>
    </r>
    <r>
      <rPr>
        <sz val="11"/>
        <rFont val="Arial"/>
        <family val="2"/>
      </rPr>
      <t>: Se observan las actas de comite primario y consejo editorial  a diciembre de 2020, donde se plantean las tematicas a trabajar por el equipo de periodistas de la OACRI.
No se evidecnia que se haya formulado un riesgo frente a la pandemia vivida por el COVID-19.</t>
    </r>
  </si>
  <si>
    <t>C:2-  El colaborador que está generando el contenido valida la información con la fuente primaria, cuando se presenten observaciones se realizan los cambios correspondientes, se evidencia por correo electrónico. (CA:1; CA:2)</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</si>
  <si>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</si>
  <si>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No Disminuye</t>
  </si>
  <si>
    <t>Misional</t>
  </si>
  <si>
    <t>Gestión Integral de Residuos Sólidos</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</si>
  <si>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</si>
  <si>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r>
      <rPr>
        <b/>
        <sz val="11"/>
        <color theme="1"/>
        <rFont val="Arial"/>
        <family val="2"/>
      </rPr>
      <t xml:space="preserve">R1. </t>
    </r>
    <r>
      <rPr>
        <sz val="11"/>
        <color theme="1"/>
        <rFont val="Arial"/>
        <family val="2"/>
      </rPr>
      <t>Autorizar el pago a los operadores y/o interventorías, sin el cumplimiento de las obligaciones contractuales</t>
    </r>
    <r>
      <rPr>
        <b/>
        <sz val="11"/>
        <color theme="1"/>
        <rFont val="Arial"/>
        <family val="2"/>
      </rPr>
      <t>. (SDF y SRBL)</t>
    </r>
  </si>
  <si>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</si>
  <si>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</si>
  <si>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1.  Detrimento patrimonial
2.  Deficiencias en la prestación de los servicios que garantiza la UAESP
3.  Sanciones por parte de entes de control</t>
  </si>
  <si>
    <t>Extremo</t>
  </si>
  <si>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1. Realizar seguimiento mensual a la supervisión del contrato
</t>
  </si>
  <si>
    <t xml:space="preserve">1. Realizar seguimiento mensual a la supervisión del contrato
</t>
  </si>
  <si>
    <t xml:space="preserve">Acta de reunión de Comité Primario
</t>
  </si>
  <si>
    <t>Subdirector de Recolección, Barrido y Limpieza
Subdirector de Disposición Final</t>
  </si>
  <si>
    <t>(No de seguimientos realizados/ No de seguimientos programados)*100</t>
  </si>
  <si>
    <r>
      <t>SRBL - 31/07/2020
SAPROV - 31/07/2020
SDF: 31/08/2020
14/01/2020 - SRBL
31/12/2020 - SDF</t>
    </r>
    <r>
      <rPr>
        <b/>
        <sz val="11"/>
        <color rgb="FFFF0000"/>
        <rFont val="Arial"/>
        <family val="2"/>
      </rPr>
      <t xml:space="preserve">
</t>
    </r>
  </si>
  <si>
    <r>
      <t xml:space="preserve">
</t>
    </r>
    <r>
      <rPr>
        <b/>
        <sz val="11"/>
        <rFont val="Arial"/>
        <family val="2"/>
      </rPr>
      <t>SDF:</t>
    </r>
    <r>
      <rPr>
        <sz val="11"/>
        <rFont val="Arial"/>
        <family val="2"/>
      </rPr>
      <t xml:space="preserve"> Los días 02 de marzo,  20 de abril y 20 de mayo, 30 de junio y 30 de julio de 2020, se realizan los Comités Primarios de los meses de febrero, marzo, abril, mayo y junio de 2020, respectivamente. Se hace el seguimiento a la supervisión del contrato de Interventoría a través de los Plan de Supervisión y Control de los meses de marzo,abril, mayo y  junio de 2020. Se cuenta con las actas de reunión de Comité Primario y los Planes de Supervisión y Control de Disposicion Final... 
</t>
    </r>
    <r>
      <rPr>
        <b/>
        <sz val="11"/>
        <rFont val="Arial"/>
        <family val="2"/>
      </rPr>
      <t xml:space="preserve">14/01/2021 - SRBL: </t>
    </r>
    <r>
      <rPr>
        <sz val="11"/>
        <rFont val="Arial"/>
        <family val="2"/>
      </rPr>
      <t>El 23 de abril se realizó el comité primario de los meses de marzo y abril y el 25 de junio se realizó el comité primario de los meses de mayo y junio. Se hace el seguimiento a la supervisión del contrato de Interventoría a través de los Planes de Supervisión y Control  de 2020. Se cuenta con las actas de reunión de Comité Primario.
EL 28 de julio se realizó el comité perimario, en el cual se hace seguimiento a la supervisión del contrato de interventoría a través del seguimiento a informes de superviisón y control y a través de los temas relevantes que presenta cada profesional</t>
    </r>
    <r>
      <rPr>
        <b/>
        <sz val="11"/>
        <rFont val="Arial"/>
        <family val="2"/>
      </rPr>
      <t>.</t>
    </r>
    <r>
      <rPr>
        <sz val="11"/>
        <rFont val="Arial"/>
        <family val="2"/>
      </rPr>
      <t xml:space="preserve">
RBL. EL 31 de agosto se realizó el comité perimario, en el cual se hace seguimiento a la supervisión del contrato de interventoría a través del seguimiento a informes de superviisón y control y a través de los temas relevantes que presenta cada profesional.
RBL. EL 28 de septiembre  se realizó el comité primario, en el cual se hace seguimiento a la supervisión del contrato de interventoría a través del seguimiento a informes de supervisión y control y a través de los temas relevantes que presenta cada profesional.se anexan actas.
31-12-20 RBL. EL 3 de noviembre   se realizó el comité primario, en el cual se hace seguimiento a la supervisión del contrato de interventoría a través del seguimiento a informes de supervisión y control y a través de los temas relevantes que presenta cada profesional.se anexa acta.
</t>
    </r>
    <r>
      <rPr>
        <b/>
        <sz val="11"/>
        <rFont val="Arial"/>
        <family val="2"/>
      </rPr>
      <t>SDF</t>
    </r>
    <r>
      <rPr>
        <sz val="11"/>
        <rFont val="Arial"/>
        <family val="2"/>
      </rPr>
      <t xml:space="preserve">: Los días 02 de marzo,  20 de abril, 20 de mayo, 30 de junio, 30 de julio, 27 de agosto, 25 de septiembre,  09 de octubre, 06 de noviembre y 22 de diciembre de 2020, se realizan los Comités Primarios de los meses de febrero, marzo, abril, mayo, junio, julio, agosto, septiembre, octubre y noviembre de 2020, respectivamente. Se hace el seguimiento a la supervisión del contrato de Interventoría a través de los Comités y los Planes de Supervisión y Control de los meses de marzo, abril, mayo, junio, julio, agosto, septiembre,  octubre y noviembre de 2020. Se cuenta con las actas de reunión de Comité Primario y los Planes de Supervisión y Control de Disposición Final.
</t>
    </r>
  </si>
  <si>
    <t>RBL 31/08/2020
SAPROV 07/09/2020
SDF 04/09/2020
14/01/2021: SRBL - SDF</t>
  </si>
  <si>
    <r>
      <t xml:space="preserve">
</t>
    </r>
    <r>
      <rPr>
        <b/>
        <sz val="11"/>
        <rFont val="Arial"/>
        <family val="2"/>
      </rPr>
      <t>04/09/2020 SDF:</t>
    </r>
    <r>
      <rPr>
        <sz val="11"/>
        <rFont val="Arial"/>
        <family val="2"/>
      </rPr>
      <t xml:space="preserve"> Verificada la información aportada como evidencia por parte del proceso auditado; las Actas de Comité Primario de los meses abril a junio de 2020, se observa en ellas que, en el punto “3. Seguimiento al Plan de Supervisión y Control de Disposición Final a al Plan de Acción y Seguimiento de Gestión Social” se tratan los aspectos de avance y seguimiento, adjuntando como evidencia los Planes de Supervisión y Control de la dependencia. Las Actas de Comité Primario se encuentran archivadas en el One Drive de la OCI (https://uaespdc-my.sharepoint.com/:f:/g/personal/martha_olaya_uaesp_gov_co/EoBICn6YBohEoZE9_7jA6d4BGXzHRCyDMw3Jg1wDKeLz1g?e=zjlbYv) para consulta y verificación.
</t>
    </r>
    <r>
      <rPr>
        <b/>
        <sz val="11"/>
        <rFont val="Arial"/>
        <family val="2"/>
      </rPr>
      <t>12,13 y 14 de enero 2021 Conforme a plan de auditoría 20211100000186 del 6 de enero del 2021:
SDRBL:</t>
    </r>
    <r>
      <rPr>
        <sz val="11"/>
        <rFont val="Arial"/>
        <family val="2"/>
      </rPr>
      <t xml:space="preserve"> De acuerdo a la acción a tomar se debe realizar seguimiento mensual a la supervisión del contrato, en las evidecnias presentadas se obsera acta de octubre y septiembre de 2020. Para los meses anteriores se observo que en abril se realizaron los comites de seguimieto de marzo y abril, en junio se realizaron los comites de mayo y junio, comite de julio, de agosto, de septiembre y noviembre. No se evidecnias las actas de seguimiento de los meses de enero, febrero y diciembre de 2020.
</t>
    </r>
    <r>
      <rPr>
        <b/>
        <sz val="11"/>
        <rFont val="Arial"/>
        <family val="2"/>
      </rPr>
      <t>SDF:</t>
    </r>
    <r>
      <rPr>
        <sz val="11"/>
        <rFont val="Arial"/>
        <family val="2"/>
      </rPr>
      <t xml:space="preserve"> De acuerdo con el reporte efectuado por la Subdirección de Disposición de Final, se cuenta con 10 actas de reunión de Comité primario, mediante las cuales se realizó seguimiento a la supervisión del contrato. 
De correspondiente a los meses de enero- noviembre de 2020. Para un cumplimiento del indicador del 92%
</t>
    </r>
  </si>
  <si>
    <r>
      <rPr>
        <b/>
        <sz val="11"/>
        <color theme="1"/>
        <rFont val="Arial"/>
        <family val="2"/>
      </rPr>
      <t>SRBL -</t>
    </r>
    <r>
      <rPr>
        <sz val="11"/>
        <color theme="1"/>
        <rFont val="Arial"/>
        <family val="2"/>
      </rPr>
      <t xml:space="preserve"> Se recomienda realizar reunión para aprobación del riesgo y diseño de controles con el equipo de trabajo y el lider del proceso.
</t>
    </r>
    <r>
      <rPr>
        <b/>
        <sz val="11"/>
        <color theme="1"/>
        <rFont val="Arial"/>
        <family val="2"/>
      </rPr>
      <t xml:space="preserve">SDF - </t>
    </r>
    <r>
      <rPr>
        <sz val="11"/>
        <color theme="1"/>
        <rFont val="Arial"/>
        <family val="2"/>
      </rPr>
      <t xml:space="preserve">Al verificar en el link: http://www.uaesp.gov.co/content/informes-supervision-disposicion-final, se pudo observar que el informe de Supervisión y Control del mes de diciembre se encuentra publicado. los informes de enero y febrero, debido a la emergencia sanitaria decretada por el gobierno, su publicación no fue posible por la falta de aprobación del subdirector de DF; sin embargo, se aporta como evidencia los informes en formato word.
</t>
    </r>
    <r>
      <rPr>
        <b/>
        <sz val="11"/>
        <color theme="1"/>
        <rFont val="Arial"/>
        <family val="2"/>
      </rPr>
      <t>SAPROV:</t>
    </r>
    <r>
      <rPr>
        <sz val="11"/>
        <color theme="1"/>
        <rFont val="Arial"/>
        <family val="2"/>
      </rPr>
      <t xml:space="preserve"> Se observa seguimiento a accione tomadas y controles pero al parecer fue un seguimiento realizado al formato anterior ya que se observa que los controles y el riesgo no coinciden con el formato publicado por OAP y el formato en el cual se realizo elseguimiento por parte de la SAPROV.  Se verifico el link enviado se evidencian actas.
</t>
    </r>
    <r>
      <rPr>
        <b/>
        <sz val="11"/>
        <color theme="1"/>
        <rFont val="Arial"/>
        <family val="2"/>
      </rPr>
      <t xml:space="preserve">04/09/2020: SDF: </t>
    </r>
    <r>
      <rPr>
        <sz val="11"/>
        <color theme="1"/>
        <rFont val="Arial"/>
        <family val="2"/>
      </rPr>
      <t xml:space="preserve">Los Seguimientos mensuales realizados a la supervisión del Contrato, deben ser evidenciados a través de los informes de Supervisión y Control, los cuales no fue posible acceder a ellos debido a que no se encuentran aprobados por el subdirector del proceso.
</t>
    </r>
    <r>
      <rPr>
        <b/>
        <sz val="11"/>
        <color theme="1"/>
        <rFont val="Arial"/>
        <family val="2"/>
      </rPr>
      <t>14/01/2021 - SRBL</t>
    </r>
    <r>
      <rPr>
        <sz val="11"/>
        <color theme="1"/>
        <rFont val="Arial"/>
        <family val="2"/>
      </rPr>
      <t>: No se evidencian informes actas de seguimiento mensual a la supervisión del contrato para los meses de enero, febrero y diciembre de 2020, lo que puede ocasionar que el riesgo se materialice.</t>
    </r>
  </si>
  <si>
    <r>
      <rPr>
        <b/>
        <sz val="11"/>
        <color theme="1"/>
        <rFont val="Arial"/>
        <family val="2"/>
      </rPr>
      <t>R2</t>
    </r>
    <r>
      <rPr>
        <sz val="11"/>
        <color theme="1"/>
        <rFont val="Arial"/>
        <family val="2"/>
      </rPr>
      <t>. Potencial detrimento de los recursos y/o bienes entregados a la población recicladora de oficio.</t>
    </r>
    <r>
      <rPr>
        <b/>
        <sz val="11"/>
        <color theme="1"/>
        <rFont val="Arial"/>
        <family val="2"/>
      </rPr>
      <t xml:space="preserve"> (SAPROV)</t>
    </r>
  </si>
  <si>
    <t>Se refiere a la destinación que se le dan a los recursos y/o bienes entregados por la Entidad a la población recicladora de oficio.</t>
  </si>
  <si>
    <t>Falta de seguimiento, vigilancia y control, de a quienes se entregan estos recursos.</t>
  </si>
  <si>
    <t xml:space="preserve">Detrimento patrimonial.
Investigaciones y/o sanciones.
Incumplimiento de los objetivos trazados por la Entidad. </t>
  </si>
  <si>
    <t>SI</t>
  </si>
  <si>
    <t xml:space="preserve">C1. Seguimiento a los recursos y/o bienes entregados a la población recicladora de oficio. </t>
  </si>
  <si>
    <t>Alto</t>
  </si>
  <si>
    <t>Seguimiento a los recursos</t>
  </si>
  <si>
    <t>Subdirector de Aprovechamiento</t>
  </si>
  <si>
    <t xml:space="preserve">C1: Fue realizado el seguimiento a la entrega de bienes a la población recicladora de oficio. 
</t>
  </si>
  <si>
    <t>Se observa un riesgo con dos controles los cuales cuentas con diseño de control en el formato FM-19 Diseno del control V1, aprobados  mediante acta de reunion No. 1 de fecha 22/09/2020.
La SAPROV informa que se realizo el seguimiento  la entrega de bienes a la población recicladora de oficio. No obstante, no se evidecnia un formato, documento o relación de seguimiento presentado por la SAPROV.</t>
  </si>
  <si>
    <t>Se recomienda presentar los seguimientos realizados a la  la entrega de bienes a la población recicladora de oficio para verificar la actividad.</t>
  </si>
  <si>
    <t>C2. Precisión y claridad en los convenios suscritos con la población recicladora respecto al manejo de los bienes entregados.</t>
  </si>
  <si>
    <t xml:space="preserve">Convenios validados </t>
  </si>
  <si>
    <t>Se garantizó que los convenios reflejaran precisión y claridad frente a las obligaciones de las partes frente a la preservación de los bienes y/o recursos entregados por la entidad.</t>
  </si>
  <si>
    <t>Se observa un riesgo con dos controles los cuales cuentas con diseño de control en el formato FM-19 Diseno del control V1, aprobados  mediante acta de reunion No. 1 de fecha 22/09/2020.
La SAPROV informa que los convenios reflejan claridad y precisión por las partes frente a las obligaciones de las partes frente a la preservación de los bienes y/o recursos entregados por la entidad. Que se realiza revisión por la SAL y por la SAPROV que a la fecha hay dos convenios. No obstante la SAPROV no presenta los convenios ni una revisión para garantizar claridad y precisión.</t>
  </si>
  <si>
    <t>Se recomienda presentar  los convenios y la revisión para garantizar claridad y precisión.</t>
  </si>
  <si>
    <t>Servicios Funerarios</t>
  </si>
  <si>
    <t>Garantizar la prestación de los servicios funerarios en los cementerios de propiedad del distrito capital</t>
  </si>
  <si>
    <r>
      <rPr>
        <b/>
        <sz val="11"/>
        <color theme="1"/>
        <rFont val="Arial"/>
        <family val="2"/>
      </rPr>
      <t xml:space="preserve">R1. </t>
    </r>
    <r>
      <rPr>
        <sz val="11"/>
        <color theme="1"/>
        <rFont val="Arial"/>
        <family val="2"/>
      </rPr>
      <t>Reconocer y otorgar subsidios de los servicios funerarios prestados en los cementerios de propiedad del Distrito, a personas que no cumplan con las condiciones de vulnerabilidad.</t>
    </r>
  </si>
  <si>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</si>
  <si>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</si>
  <si>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</si>
  <si>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</si>
  <si>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CO:1 Divulgar el programa de subsidios funerarios y asesoría de trámites legales</t>
  </si>
  <si>
    <t>Registro fotográfico, piezas publicitarias e informes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</si>
  <si>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</si>
  <si>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</si>
  <si>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t>24/04/2020
30/07/2020
31/12/2020</t>
  </si>
  <si>
    <r>
      <t xml:space="preserve">Para el primer trimestre de 2020, se realizó divulgaciones acerca del tramite de los subsidios funerarios en los cementerios de propiedad del Distrito, de forma virtualy telefonica, a raiz de la coyuntura del covid 19 se viene realizando a partir de la pagina Web de la entidad, y el correo habilitado para tal fin </t>
    </r>
    <r>
      <rPr>
        <u/>
        <sz val="11"/>
        <rFont val="Arial"/>
        <family val="2"/>
      </rPr>
      <t xml:space="preserve">subsidiosfunerarios@uaesp.gov.co, </t>
    </r>
    <r>
      <rPr>
        <sz val="11"/>
        <rFont val="Arial"/>
        <family val="2"/>
      </rPr>
      <t xml:space="preserve"> estás estrategias minimizan el riesgo de corrupción en el tr´mite de los subsidios funerarios.
Pendiente de entregar el seguimiento (con corte a agosto, Indicador de eficacia)
</t>
    </r>
    <r>
      <rPr>
        <b/>
        <sz val="11"/>
        <rFont val="Arial"/>
        <family val="2"/>
      </rPr>
      <t xml:space="preserve">31/12/2020: </t>
    </r>
    <r>
      <rPr>
        <sz val="11"/>
        <rFont val="Arial"/>
        <family val="2"/>
      </rPr>
      <t xml:space="preserve">Para el periodo comprendido entre el 1 de abril y el 31 de diciembre de 2020, los subsidios funerarios se siguieron divulgando de forma virtual y telefónica, sin detrimento del servicio prestado,  por el riesgo de la pandemia que se sigue viviendo. 
</t>
    </r>
    <r>
      <rPr>
        <b/>
        <sz val="11"/>
        <rFont val="Arial"/>
        <family val="2"/>
      </rPr>
      <t/>
    </r>
  </si>
  <si>
    <t>30/04/2020
09/09/2020
14/01/2021</t>
  </si>
  <si>
    <r>
      <t xml:space="preserve">Se realizó la verificación de la base de datos de los subsidios Funerarios. Se evidenció el cumplimiento del seguimiento al control formulado.
Realizado el seguimiento a la ejecución del control se observó que   no se cuenta con el registro fotográfico del que se menciona en la evidencia del control. El Proceso sugiere que la Evidencia debe ser, y presenta como soporte de la evidencia, la Base de Datos de los Subsidios Funerarios entregada por el Proceso actualizada y en la cual se relaciona la cantidad de Subsidios aprobados previo a la presentación y/o cumplimiento de los requisitos por parte del solicitante.
</t>
    </r>
    <r>
      <rPr>
        <b/>
        <sz val="11"/>
        <rFont val="Arial"/>
        <family val="2"/>
      </rPr>
      <t>12,13 y 14 de enero 2021 Conforme a plan de auditoría 20211100000186 del 6 de enero del 2021.</t>
    </r>
    <r>
      <rPr>
        <sz val="11"/>
        <rFont val="Arial"/>
        <family val="2"/>
      </rPr>
      <t xml:space="preserve">  Dentro de las evidencias allegadas por el proceso, se observa que el control establecido para mitigar los riesgos referentes a reconocer subsidios a personas que no cumplan con las condiciones de vulnerabilidad, se realizó a través de la verificación de requisitos registrados en la base de datos de los servicios funerarios; sin embargo, no se realizaron registros fotográficos ni piezas publicitarias como lo establece el control para la divulgación del programa.</t>
    </r>
  </si>
  <si>
    <r>
      <rPr>
        <b/>
        <sz val="11"/>
        <color theme="1"/>
        <rFont val="Arial"/>
        <family val="2"/>
      </rPr>
      <t>09/09/2020</t>
    </r>
    <r>
      <rPr>
        <sz val="11"/>
        <color theme="1"/>
        <rFont val="Arial"/>
        <family val="2"/>
      </rPr>
      <t xml:space="preserve">. Una vez verificado el Seguimiento realizado a los controles se observa, que la evidencia aportada por el proceso no está relacionada con la evidencia de la acción del control que se describe en esta matriz, lo cual refleja una falencia a la hora de Planificar la identificación de los Riesgos de Corrupción y el Diseño de los Controles.
</t>
    </r>
    <r>
      <rPr>
        <b/>
        <sz val="11"/>
        <color theme="1"/>
        <rFont val="Arial"/>
        <family val="2"/>
      </rPr>
      <t>14/01/2020:</t>
    </r>
    <r>
      <rPr>
        <sz val="11"/>
        <color theme="1"/>
        <rFont val="Arial"/>
        <family val="2"/>
      </rPr>
      <t xml:space="preserve"> Revisada la efectividad de los controles, se observa que la evidencia descrita para la acción del control "Registro fotográfico y piezas publicitarias" no mitiga el riesgo de corrupción descrito en la matriz, sin embargo la evidencia aportada "Base de datos Subsidios Funerarios" guarda relación con el control del riesgo. 
Se recomienda considerar la posibilidad de actualizar la propuesta de las evidencias del control.</t>
    </r>
  </si>
  <si>
    <t>Alumbrado Público</t>
  </si>
  <si>
    <t>Garantizar la prestación del alumbrado público en el Distrito Capital</t>
  </si>
  <si>
    <r>
      <rPr>
        <b/>
        <sz val="11"/>
        <color theme="1"/>
        <rFont val="Arial"/>
        <family val="2"/>
      </rPr>
      <t xml:space="preserve">R1. </t>
    </r>
    <r>
      <rPr>
        <sz val="11"/>
        <color theme="1"/>
        <rFont val="Arial"/>
        <family val="2"/>
      </rPr>
      <t>Autorización del servicio de alumbrado público sin el cumplimiento de los requisitos para el beneficio de un tercero</t>
    </r>
  </si>
  <si>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</si>
  <si>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</si>
  <si>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</si>
  <si>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</si>
  <si>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CO:1  Divulgar el trámite a los grupos de interés</t>
  </si>
  <si>
    <t xml:space="preserve">Registro fotográfico, piezas publicitarias </t>
  </si>
  <si>
    <t xml:space="preserve">Subdirector de Servicios Funerarios y Alumbrado Público </t>
  </si>
  <si>
    <t>30/92020</t>
  </si>
  <si>
    <r>
      <t xml:space="preserve">Para el primer trimestre de 2020, se realizó  retroalimentación con cada uno de los constructores, como se venia haciendo en la vigencia anterior, desde el momento de la radicación del proyecto a través del VUC,  realizando asesorias para el tramite de las solicitdes con el fin que cumplan con las especificaciones tecnicas y normativas para la realizacion del proyecto, de la misma manera que se revisa la parte documental existe el análisis  técnico de la Subdirección la verificació y segumiento de las obras en terreno con el acompañamiento de la interventoria, con este acompañamiento y seguiminto se minimiza el riesgo en laautorización de los diseños fotométricos. 
Para el corte del 30  del  mes de junio de 2020 se realizó la revision y aprobación de 4 diseños fotométricos  cumpliendo con la normatividad vigente asíMODERNIZACIÓN PARQUE PM00061
MODERNIZACIÓN PARQUE 01-475 HORIZONTES 
MODERNIZACIÓN VÍA PRINCIPAL KR 111 B ENTRE CL 63 Y CL 67 B
MODERNIZACIÓN PARQUE PM00046
DISEÑOS DE ACERAS, CICLORUTAS Y CONEXIONES PEATONALES DE BOGOTÁ TRAMO 3
PARQUE URB. ARRAYANES DE FONTIBÓN
MODERNIZACIÓN PARQUE 01-405 URB. CALAMARÍ
MODERNIZACIÓN PARQUE 01-316 CONJUNTO RESIDENCIAL ICATÁ 
MODERNIZACIÓN SECTOR 6 LOC. USAQUÉN
MODERNIZACIÓN PARQUE 01-264 URB. CONJUNTO 
Para el corte del 31  del  mes de Julio de 2020 se realizó la revision y aprobación de 8 Proyectos Fotometricos así  MODERNIZACIÓN VÍA PRINCIPAL KR 123 ENTRE CL 17 Y CL 13
CANCHA SINTÉTICA PARQUE RICAURTE
REVALIDACIÓN PARQUE VECINAL CALVO SUR
REVALIDACIÓN PARQUE MIRAVALLE
REVALIDACIÓN  PARQUE METROPOLITANO EL PORVENIR
REVALIDACIÓN PUENTE CL 129 – HUMEDAL JUAN AMARILLO
REVALIDACIÓN PARQUE METROPOLITANO SANTA LUCIA
REVALIDACIÓN URB. EL PORVENIR
</t>
    </r>
    <r>
      <rPr>
        <b/>
        <sz val="11"/>
        <rFont val="Arial"/>
        <family val="2"/>
      </rPr>
      <t xml:space="preserve">31/12/2020: </t>
    </r>
    <r>
      <rPr>
        <sz val="11"/>
        <rFont val="Arial"/>
        <family val="2"/>
      </rPr>
      <t xml:space="preserve"> desde el 1 de abril de 2020, siguiendo los protocolos por la pandemia se atendió y se retroalimento con cada uno de los constructores, lo referente a la consecución y autorización denlos diseños fotométricos, es de anotar que se le hizo un seguimiento minucioso a cada solicitud con el acompañamiento de la interventoría, minimizando el riesgo de corrupción en su autorización. </t>
    </r>
  </si>
  <si>
    <t>4/05/2020
09/09/2020
14/01/2021</t>
  </si>
  <si>
    <r>
      <rPr>
        <b/>
        <sz val="11"/>
        <rFont val="Arial"/>
        <family val="2"/>
      </rPr>
      <t>07/09/2020</t>
    </r>
    <r>
      <rPr>
        <sz val="11"/>
        <rFont val="Arial"/>
        <family val="2"/>
      </rPr>
      <t xml:space="preserve">. Al verificar el seguimiento realizado al control y a las acciones de este, se observa que la evidencia aportada por el proceso; Base de Datos con los expedientes y radicados de los Proyectos de Estudios Fotométricos, en la cual se relacionan las solicitudes de Proyectos aprobadas. No obstante, esta evidencia no está relacionada con la “Evidencia de la acción del control” descrita en esta Matriz. Sin embargo, si presenta relación con la Descripción del Control. Adicionalmente, la divulgación de los trámites a los grupos de Interés, si se está llevando a cabo.  
</t>
    </r>
    <r>
      <rPr>
        <b/>
        <sz val="11"/>
        <rFont val="Arial"/>
        <family val="2"/>
      </rPr>
      <t>12,13 y 14 de enero 2021 Conforme a plan de auditoría 20211100000186 del 6 de enero del 2021:</t>
    </r>
    <r>
      <rPr>
        <sz val="11"/>
        <rFont val="Arial"/>
        <family val="2"/>
      </rPr>
      <t xml:space="preserve">  Dentro de las evidencias allegadas por el proceso, se encuentra el link de la base de datos de los estudios fotométricos, sin embargo no se tuvo acceso a la información, debido a que no se tiene el permiso otorgado por el administrador  para acceder al archivo, se realizó la solcitud a la SSFAP pero no se obtuvo respuesta hasta el día de hoy; por lo tanto no fue posible determinar la efectividad de los elementos del control.</t>
    </r>
  </si>
  <si>
    <r>
      <rPr>
        <b/>
        <sz val="11"/>
        <rFont val="Arial"/>
        <family val="2"/>
      </rPr>
      <t>09/09/2020</t>
    </r>
    <r>
      <rPr>
        <sz val="11"/>
        <rFont val="Arial"/>
        <family val="2"/>
      </rPr>
      <t xml:space="preserve">. Una vez verificado el Seguimiento realizado a los controles se observa que la evidencia aportada por el proceso no está relacionada con la evidencia de la acción del control que se describe en esta matriz, lo cual refleja una falencia a la hora de Planificar la identificación de los Riesgos de Corrupción y el Diseño de los Controles.
</t>
    </r>
    <r>
      <rPr>
        <b/>
        <sz val="11"/>
        <rFont val="Arial"/>
        <family val="2"/>
      </rPr>
      <t>14/01/2020:</t>
    </r>
    <r>
      <rPr>
        <sz val="11"/>
        <rFont val="Arial"/>
        <family val="2"/>
      </rPr>
      <t xml:space="preserve"> No fue posible revisar la efectividad del control, debido a que no se tuvo acceso al archivo de la base de datos.</t>
    </r>
  </si>
  <si>
    <t xml:space="preserve">Apoyo </t>
  </si>
  <si>
    <t>Gestión de Asuntos Legales</t>
  </si>
  <si>
    <t>Prestar asesoría jurídica a la UAESP para su adecuado funcionamiento</t>
  </si>
  <si>
    <r>
      <rPr>
        <b/>
        <sz val="11"/>
        <rFont val="Arial"/>
        <family val="2"/>
      </rPr>
      <t xml:space="preserve">R1. </t>
    </r>
    <r>
      <rPr>
        <sz val="11"/>
        <rFont val="Arial"/>
        <family val="2"/>
      </rPr>
      <t>Direccionamiento de la contratación para atender intereses particulares</t>
    </r>
  </si>
  <si>
    <t>Desvío de la gestión contractual favoreciendo intereses privados o particulares, en detrimento del interés público.</t>
  </si>
  <si>
    <t>CA:1- Tráfico de influencias
CA:2- Interés indebido en la celebración de contratos</t>
  </si>
  <si>
    <t>1.  Sanciones e investigaciones
2.  Pérdida de imagen hacia lo público
3. Detrimento patrimonial</t>
  </si>
  <si>
    <t xml:space="preserve">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 
</t>
  </si>
  <si>
    <t>1. Manual de contratación revisado periódicamente, documentación del proceso actualizada a la normatividad vigente y diferenciada por modalidad de contratación.
2. Acto administrativo conformando el Comité de Contratación y adopción del manual de contratación
3. Divulgación de los documentos del proceso de Gestión de Asuntos Legales</t>
  </si>
  <si>
    <t>1. Documentos aprobados en el Modelo de Transformación Organizacional (Sistema Integrado de Gestión)
2. Acto administrativo
3. Listas de asistencia, correo electrónico</t>
  </si>
  <si>
    <t>Subdirector de Asuntos Legales</t>
  </si>
  <si>
    <t>1.) Eficacia: No de documentos aprobados del proceso /Total de documentos del proceso)*100
2). Efectividad: ((No de casos de favorecimiento a proponentes presentados periodo actual- No de casos de favorecimiento a  proponentes presentados periodo anterior) / No de casos de favorecimiento a proponentes presentados periodo anterior ) x 100</t>
  </si>
  <si>
    <t>31/01/2020
29/02/2020
30/04/2020
31/05/2020
30/06/2020
31/07/2020
31/08/2020
30/09/2020
31/10/2020
30/11/2020
31/12/2020</t>
  </si>
  <si>
    <r>
      <rPr>
        <b/>
        <sz val="11"/>
        <rFont val="Arial"/>
        <family val="2"/>
      </rPr>
      <t>31/01/2010:</t>
    </r>
    <r>
      <rPr>
        <sz val="11"/>
        <rFont val="Arial"/>
        <family val="2"/>
      </rPr>
      <t xml:space="preserve"> Dando continuidad a las actividades realizadas en el curso del mes de diciembre de 2019, mediante solicitud de modificación de documentos radicada bajo el N° 20196000080593 se solicitó a la OAP revisar, aprobar y publicar a través de la Oficina de Comunicaciones de la Unidad, documentos tales como la versión 11 del Manual de Contratación, la versión inicial de las fichas azules, la versión 5 del formato de estudios previos para la prestación de servicios profesionales y de apoyo a la gestión, la versión 8 del formato de aprobación de pólizas, la versión 9 del formato de comunicación designación supervisor de contrato, el formato 11 de la hoja de control de contratación directa, entre otros. Esta solicitud está siendo evaluada por la OAP.
De otro lado, revisado el portal del SECOP II, se observa que al 31 de enero de 2020, la UAESP adelantó el proceso que dio origen al contrato UAESP-001-2020, suscrito con la firma Giraldo Olaya y Cía , para el arriendo de la sede en donde funciona el archivo activo o de gestión de la Unidad, contratación que es necesaria. Por lo anterior, no se vislumbra para este mes de enero de 2020, ningún caso de favorecimeinto a proponentes.
</t>
    </r>
    <r>
      <rPr>
        <b/>
        <sz val="11"/>
        <rFont val="Arial"/>
        <family val="2"/>
      </rPr>
      <t>29/02/2020:</t>
    </r>
    <r>
      <rPr>
        <sz val="11"/>
        <rFont val="Arial"/>
        <family val="2"/>
      </rPr>
      <t xml:space="preserve"> Teniendo en cuenta la vinculación de la nueva líder del grupo de contratación, en el curso del mes de febrero de 2020, se dio inicio a la revisión de los documentos que son objeto de ajuste o actualización.Los correspondientes documentos que han sido revisados, obran en el computador de dicha profesional.
De otro lado, no se  evidenció ningún caso de favorecimiento en el trámite de los procesos de contratación adelantados durante el curso del mes de febrero de 2020.Su trámite fue normal.
</t>
    </r>
    <r>
      <rPr>
        <b/>
        <sz val="11"/>
        <rFont val="Arial"/>
        <family val="2"/>
      </rPr>
      <t>30/04/2020:</t>
    </r>
    <r>
      <rPr>
        <sz val="11"/>
        <rFont val="Arial"/>
        <family val="2"/>
      </rPr>
      <t xml:space="preserve"> Mediante correos electrónicos cruzados entre la OAP y Jhon Escobar Cubides, de fechas 22, 23. 24 y 27 de abril de 2020,  se solicitó la publicación de los documentos ajustados en el mes de marzo de 2020, en el enlace Atención al Ciudadano, Ley de Transparencia y Acceso a la Información Pública de la página web de la Unidad,
</t>
    </r>
    <r>
      <rPr>
        <b/>
        <sz val="11"/>
        <rFont val="Arial"/>
        <family val="2"/>
      </rPr>
      <t>31/05/2020:</t>
    </r>
    <r>
      <rPr>
        <sz val="11"/>
        <rFont val="Arial"/>
        <family val="2"/>
      </rPr>
      <t xml:space="preserve"> Durante este mes, no se realizaron ajustes al manual de contratación de la Unidad ni a los documentos que los conforman. La contratación de la Unidad, se realizó, con regularidad, teniendo en cuenta el proceso de armonización que no permitirá la suscripción de contratos durante el mes de junio de 2020.
</t>
    </r>
    <r>
      <rPr>
        <b/>
        <sz val="11"/>
        <rFont val="Arial"/>
        <family val="2"/>
      </rPr>
      <t>30/06/2020:</t>
    </r>
    <r>
      <rPr>
        <sz val="11"/>
        <rFont val="Arial"/>
        <family val="2"/>
      </rPr>
      <t xml:space="preserve"> En desarrollo del principio de autogestión, con la partifcipación de profesionales del grupo de liquidaciones, del grupo de contratación y de gestión, seguimiento y calidad de la SAL, se está realizando ajustes a los siguientes documentos:  1.La solicitud de ajuste de la hoja de control contratación directa relacionada con el diligenciamiento en línea del formulario de conflictos de interés.
2. La solicitud de eliminación de la constancia de cierre de expediente contractual
3. La solicitud de creación de la versión inicial del formato constancia de archivo y/o cierre de contrato o convenio y
4. La solicitud de creación oficial (codificar y otorgar versión) del Acta de cierre y liberación de saldos del contrato de prestación de servicios profesionales o de apoyo a la gestión.
</t>
    </r>
    <r>
      <rPr>
        <b/>
        <sz val="11"/>
        <rFont val="Arial"/>
        <family val="2"/>
      </rPr>
      <t>31/07/2020:</t>
    </r>
    <r>
      <rPr>
        <sz val="11"/>
        <rFont val="Arial"/>
        <family val="2"/>
      </rPr>
      <t xml:space="preserve"> Mediante solicitud de modificación, creación o eliminación de documentos radicado bajo el Nº 20206000029443 del 6 de julio, se pidió a la OAP: 1.El ajuste de la hoja de control contratación directa relacionada con el diligenciamiento en línea del formulario de conflictos de interés.
2. La eliminación de la constancia de cierre de expediente contractual
3. La creación de la versión inicial del formato constancia de archivo y/o cierre de contrato o convenio y
4. La creación oficial (codificar y otorgar versión) del Acta de cierre y liberación de saldos del contrato de prestación de servicios profesionales o de apoyo a la gestión.
También mediante solicitud radicada bajo el Nº 20206000030813 del 15 de julio, se solicitó a la OAP, la publicación de la versión 12 del  Manual de Contratación. 
La primera solicitud ya fue tramitada en su totalidad, mientras que la segunda, está ya aprobada por la OAP, quedando pendiente la publicación de dicha versión del manual de contratación.
</t>
    </r>
    <r>
      <rPr>
        <b/>
        <sz val="11"/>
        <rFont val="Arial"/>
        <family val="2"/>
      </rPr>
      <t>31/08/2020</t>
    </r>
    <r>
      <rPr>
        <sz val="11"/>
        <rFont val="Arial"/>
        <family val="2"/>
      </rPr>
      <t xml:space="preserve">: Se proyectó resolución por la cual se adopta la versión 12 del manual de contratación de la Unidad. Esta resolución está para aprobación del Subdirector de Asuntos Legales.
Igualmente, se precisó con el abogado comisionado del grupo formal de trabajo de control disciplinario interno que el auto No. 037 del 27 de agosto de 2020, por el cual se dio apertura de la indagación preliminar No. 456 de 2020, no tiene relación con un favorecimiento de proponentes en materia de contratación.
</t>
    </r>
    <r>
      <rPr>
        <b/>
        <sz val="11"/>
        <rFont val="Arial"/>
        <family val="2"/>
      </rPr>
      <t>30/09/2020:</t>
    </r>
    <r>
      <rPr>
        <sz val="11"/>
        <rFont val="Arial"/>
        <family val="2"/>
      </rPr>
      <t xml:space="preserve"> Mediante correo del 10 de septiembre de 2020 impartió aprobación para culminar el trámite que permita la suscripción, fechado y publicación de la resolución por la cual se adopta la versión 12 del manual de contratación de la Unidad. En consecuencia, ese mismo día, es decir el 10 de septiembre de 2020, mediante correo, solicitó a la SAF dar continuidad al trámite solicitado. Este correo se reiteró el día 25 de septiembre de 2020.
</t>
    </r>
    <r>
      <rPr>
        <b/>
        <sz val="11"/>
        <rFont val="Arial"/>
        <family val="2"/>
      </rPr>
      <t xml:space="preserve">31/10/2020: </t>
    </r>
    <r>
      <rPr>
        <sz val="11"/>
        <rFont val="Arial"/>
        <family val="2"/>
      </rPr>
      <t xml:space="preserve">Con el propósito de fortalecer la actividad de la supervisión de los contratos en desarrollo de la gestión contractual, en el mes de octubre de 2020, con la Subdirección de Disposición Final, se determinó la conveniencia de crear la versión inicial de un formato denominado acta de terminación de contrato y recibo a satisfacción de contrato, mediant el cual, tanto contratista como supervisor, pevio a la liquidación de los contratos (cuando esta actuación aplique), se dan la oportunidad de revisar el estado y cumplimiento de las obligaciones contractuales. Inicialmente se considera que con la implementación de este formato, se mitiga el riesgo que se puede presentar, garantizando o por lo menos procurando el cabal desarrollo del objetoi y obligaciones contractuales derivados de los contratos. Este formato y la correspondiente solicitud, están para revisión de la Doctora Mercy, a quien le pedí colaboración para el efecto.  
</t>
    </r>
    <r>
      <rPr>
        <b/>
        <sz val="11"/>
        <rFont val="Arial"/>
        <family val="2"/>
      </rPr>
      <t>30/11/2020:</t>
    </r>
    <r>
      <rPr>
        <sz val="11"/>
        <rFont val="Arial"/>
        <family val="2"/>
      </rPr>
      <t xml:space="preserve"> En el curso del mes de noviembre y encontrándose en proceso, se está creando la versión inicial del procedimento para la creación y conformación de expedientes virtruales para las series documentales de la SAL. Se aclara que el documento está terminado en su versión inicial, pero aun no ha sido aprobado por la OAP. Igualmente y con ocasión de la creación de este procedimiento, se ha estimado la necesidad de modificar el formato de designación supervisión contrato / convenio. Actividad en desarollo.
</t>
    </r>
    <r>
      <rPr>
        <b/>
        <sz val="11"/>
        <rFont val="Arial"/>
        <family val="2"/>
      </rPr>
      <t xml:space="preserve">31/12/2020: </t>
    </r>
    <r>
      <rPr>
        <sz val="11"/>
        <rFont val="Arial"/>
        <family val="2"/>
      </rPr>
      <t>Mediante correo del 16 de diciembre se envió con destino de la coordinación de contratos, el proyecto de la versión inicial del procedimiento para la creación y conformación de expedientes virtuales para la serie de contratos.</t>
    </r>
  </si>
  <si>
    <t>06/05/2020
08/09/2020
14/01/2021</t>
  </si>
  <si>
    <r>
      <rPr>
        <b/>
        <sz val="11"/>
        <rFont val="Arial"/>
        <family val="2"/>
      </rPr>
      <t>06/05/2020:</t>
    </r>
    <r>
      <rPr>
        <sz val="11"/>
        <rFont val="Arial"/>
        <family val="2"/>
      </rPr>
      <t xml:space="preserve"> La SAL ha venido solicitando mediante distintos correos electronicos a la OAP lrevision, aprobacion y  la publicacion de distintos documentos  como manual de contratacion, fichas azules, formato probacion de polizas entre otros. 
</t>
    </r>
    <r>
      <rPr>
        <b/>
        <sz val="11"/>
        <rFont val="Arial"/>
        <family val="2"/>
      </rPr>
      <t xml:space="preserve">08/09/2020: </t>
    </r>
    <r>
      <rPr>
        <sz val="11"/>
        <rFont val="Arial"/>
        <family val="2"/>
      </rPr>
      <t xml:space="preserve">Se observa que la SAL ha venido realizando actividades con el fin de fortalecer los controles y mitigar que se materialize cada rieso. Se evidencia solicitudes de modificacion y de documentos ( hoja de control contratacion directa relacionada con el diligenciamiento en línea del formulario de conflictos de interés, La solicitud de creación oficial (codificar y otorgar versión) del Acta de cierre y liberación de saldos del contrato de prestación de servicios profesionales o de apoyo a la gestión, entre otros. Asi como se tiene elaborada a la espera de la aprobacion del acto administrativo  por la cual se adopta la versión 12 del manual de contratación de la Unidad.
</t>
    </r>
    <r>
      <rPr>
        <b/>
        <sz val="11"/>
        <rFont val="Arial"/>
        <family val="2"/>
      </rPr>
      <t>12,13 y 14 de enero 2021 Conforme a plan de auditoría 20211100000186 del 6 de enero del 2021:</t>
    </r>
    <r>
      <rPr>
        <sz val="11"/>
        <rFont val="Arial"/>
        <family val="2"/>
      </rPr>
      <t xml:space="preserve"> Dentro de las evidencias allegadas por el proceso, se observa que el control establecido para mitigar los riesgos referentes al direccionamiento de la contratación pública para intereses particulares, operó durante el tercer cuatrimestre de la vigencia 2020, toda vez que, se observan los proyectos de la creación de documentos como: acta terminación contrato y recibo a satisfacción, procedimiento conformación expedientes virtuales y la revisión y actualización del manual de contración v12.</t>
    </r>
  </si>
  <si>
    <t>Continuar con las acciones previstas para fortelecer los controles con el fin de que no se materialice el riesgo.</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</si>
  <si>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</si>
  <si>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r>
      <rPr>
        <b/>
        <sz val="11"/>
        <color theme="1"/>
        <rFont val="Arial"/>
        <family val="2"/>
      </rPr>
      <t xml:space="preserve">R2. </t>
    </r>
    <r>
      <rPr>
        <sz val="11"/>
        <color theme="1"/>
        <rFont val="Arial"/>
        <family val="2"/>
      </rPr>
      <t>Ejercicio de la función disciplinaria, ya sea por omisión, por acción o por extralimitación de funciones buscando beneficio de los resultados del proceso, a favor o en contra de un tercero</t>
    </r>
  </si>
  <si>
    <t>Dilatación del proceso disciplinario mediante interpretaciones que orienten la aplicación de la normatividad</t>
  </si>
  <si>
    <t xml:space="preserve">CA:1- Manipulación de las actuaciones disciplinarias
</t>
  </si>
  <si>
    <r>
      <rPr>
        <sz val="11"/>
        <rFont val="Arial"/>
        <family val="2"/>
      </rPr>
      <t>1.  Incidencia de carácter disciplinaria, penal y fiscal.</t>
    </r>
    <r>
      <rPr>
        <sz val="11"/>
        <color rgb="FFFF0000"/>
        <rFont val="Arial"/>
        <family val="2"/>
      </rPr>
      <t xml:space="preserve">
</t>
    </r>
  </si>
  <si>
    <t xml:space="preserve">C:1- Cada vez que se radica una queja o informe relacionado con la función disciplinaria, el grupo formal de trabajo de control disciplinario interno entrega al asesor externo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</si>
  <si>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indirecto</t>
  </si>
  <si>
    <t>1. Realizar trimestralmente divulgación para la prevención y conocimiento de las políticas en materia de prevención que en ejercicio de prevención disciplinaria emita la Dirección Distrital de Asuntos Disciplinarios de la Alcaldía Mayor de Bogotá dirigido a los funcionarios de la entidad</t>
  </si>
  <si>
    <t>1. Piezas o diseños divulgados por los canales institucionales y/o listas de asistencia (trimestral) y/o registros fotográficos</t>
  </si>
  <si>
    <t>Grupo formal de trabajo de Control Disciplinario Interno</t>
  </si>
  <si>
    <t>1. Eficacia: (No de divulgaciones realizadas sobre prevención disciplinaria/ No de divulgaciones programadas sobre prevención disciplinaria)*100
2. (No indagaciones apertura das relacionadas con hechos de corrupción en el mes/No quejas recibidas por corrupción en el mes)*100</t>
  </si>
  <si>
    <t>31/01/2020
29/02/2020
31/03/2020
30/04/2020
31/05/2020
30/06/2020
31/07/2020
31/08/2020
30/09/2020
31/10/2020
30/11/2020
31/12/2020</t>
  </si>
  <si>
    <r>
      <rPr>
        <b/>
        <sz val="11"/>
        <rFont val="Arial"/>
        <family val="2"/>
      </rPr>
      <t>31/01/2020:</t>
    </r>
    <r>
      <rPr>
        <sz val="11"/>
        <rFont val="Arial"/>
        <family val="2"/>
      </rPr>
      <t xml:space="preserve">  En el mes de enero de 2020, la Dirección Distrital de Asuntos Disciplinarios de la Alcaldía Mayor de Bogotá D.C.expidió 2 directicas generando políticas para el ejercicio de la función disciplinaria en el Distrito Capital así: Directiva 008, radicada el 3 de enero de 2020 que aborda el tema de lineamientos frente a la prescripción del principio de favorabilidad en materia de prewscripción disciplianria y la Directiva 010 radicada en la UAESP en la misma fecha, mediante la cual se emite directriz para la adecuada tipificación en los eventos disciplinarios de conductas violatorias del régfimen de inhabilidades, incompatibilidades y conflictos de intereses. Se evaluará con los integrantes del grupo formal de trabajo de control disciplinario interno, la forma de divulgar estas directivas y sus políticas al interior de la UAESP.
De otro lado, señalar que en el mes de enero de 2020, ante el grupo formal de control disicplinario interno, no se radicó ninguna queja relacionada con hechos de corrupción, por lo que, en consecuencia, no se aperturó ninguna indagación por estos hechos.
</t>
    </r>
    <r>
      <rPr>
        <b/>
        <sz val="11"/>
        <rFont val="Arial"/>
        <family val="2"/>
      </rPr>
      <t>29/02/2020</t>
    </r>
    <r>
      <rPr>
        <sz val="11"/>
        <rFont val="Arial"/>
        <family val="2"/>
      </rPr>
      <t xml:space="preserve">: Divulgaciones en proceso. Por otro lado, señalar que en el mes de febrero de 2020, no se radicó ante el grupo formal de control disicplinario interno,  ninguna queja relacionada con hechos de corrupción, por lo que, en consecuencia, no se aperturó ninguna indagación por estos hechos.
</t>
    </r>
    <r>
      <rPr>
        <b/>
        <sz val="11"/>
        <rFont val="Arial"/>
        <family val="2"/>
      </rPr>
      <t>31/03/2020:</t>
    </r>
    <r>
      <rPr>
        <sz val="11"/>
        <rFont val="Arial"/>
        <family val="2"/>
      </rPr>
      <t xml:space="preserve">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ciendo revisada por el profesional comisionado de grupo formal de trabajo de control disciplinario interno.
</t>
    </r>
    <r>
      <rPr>
        <b/>
        <sz val="11"/>
        <rFont val="Arial"/>
        <family val="2"/>
      </rPr>
      <t>30/04/2020</t>
    </r>
    <r>
      <rPr>
        <sz val="11"/>
        <rFont val="Arial"/>
        <family val="2"/>
      </rPr>
      <t xml:space="preserve">: 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ciendo revisada por el profesional comisionado de grupo formal de trabajo de control disciplinario interno.
 Por otro lado, señalar que en el mes de abril de 2020, no se radicó ante el grupo formal de trabajo de control disicplinario interno,  ninguna queja relacionada con hechos de corrupción, por lo que, en consecuencia, no se aperturó ninguna indagación por estos hechos.
</t>
    </r>
    <r>
      <rPr>
        <b/>
        <sz val="11"/>
        <rFont val="Arial"/>
        <family val="2"/>
      </rPr>
      <t>31/05/2020:</t>
    </r>
    <r>
      <rPr>
        <sz val="11"/>
        <rFont val="Arial"/>
        <family val="2"/>
      </rPr>
      <t xml:space="preserve">Teniendo en cuenta el contenido de la Directiva 008 expedida por la Alcaldía Mayor de Bogotá D.C.se proyectó la pieza comunicativa a divulgarse en la Unidad, en la cual se aborda el tema relacionado con los lineamientos frente a la prescripción del principio de favorabilidad en materia de prescripción disciplinaria, la cual está siendo revisada por el profesional comisionado de grupo formal de trabajo de control disciplinario interno. No está por demás señalar que el abogado comisionado para el grupo formal de trabajo de control disciplinario interno de la SAL, fue enviado a vacaciones, según resolución 240 de 2020, reincorporándose al servicio, el 1º de junio de 2020.
De oto lado, de auerdo a la informado por el profesional comisionado del Grupo Formal de Trabajo de Control Disciplinario Interno de la SAL, mediante correo del 4/06/2020, se constató que durante el curso del mes de mayo de 2020, no se presentó ninguna denuncia por hechos de corrupción, que hubiera sido objeto de apertura.
</t>
    </r>
    <r>
      <rPr>
        <b/>
        <sz val="11"/>
        <rFont val="Arial"/>
        <family val="2"/>
      </rPr>
      <t>30/06/2020</t>
    </r>
    <r>
      <rPr>
        <sz val="11"/>
        <rFont val="Arial"/>
        <family val="2"/>
      </rPr>
      <t xml:space="preserve">: el 30 de junio de 2020, fue divulgada la pieza comunicativa en materia de derecho disciplinario, - Directiva 008 de 2019 - Lineamientos frente a la prescripción del principìo de favorabilidad enmateria de prescripción displinaria.
Adicionalmente, se informa que de acuerdo al correo electrónico recibido por el grupo formal de trabajo de control disciplinario interno, durante el mes de junio de 2020, no se aperturó indagación alguna por hechos de corrupción.
</t>
    </r>
    <r>
      <rPr>
        <b/>
        <sz val="11"/>
        <rFont val="Arial"/>
        <family val="2"/>
      </rPr>
      <t>31/07/2020:</t>
    </r>
    <r>
      <rPr>
        <sz val="11"/>
        <rFont val="Arial"/>
        <family val="2"/>
      </rPr>
      <t xml:space="preserve"> Se informa que de acuerdo al correo electrónico recibido por el grupo formal de trabajo de control disciplinario interno, durante el mes de julio de 2020, no se aperturó indagación alguna por hechos de corrupción.
</t>
    </r>
    <r>
      <rPr>
        <b/>
        <sz val="11"/>
        <rFont val="Arial"/>
        <family val="2"/>
      </rPr>
      <t>31/08/2020</t>
    </r>
    <r>
      <rPr>
        <sz val="11"/>
        <rFont val="Arial"/>
        <family val="2"/>
      </rPr>
      <t xml:space="preserve">: Se informa que de acuerdo al correo electrónico recibido por el grupo formal de trabajo de control disciplinario interno, mediante auto No. 037 del 27 de agosto de 2020, se dio apertura de la indagación preliminar No. 456 de 2020, por presuntos hechos de corrupción, denunciados por ciudadano anónimo.
De otro lado, con integrantes del grupo formal de trabajo de control disciplinario interno, treniendo en cuenta las políticas emanadas por la Dirección Distrital de Control Disciplinario Interno, se está analizando el tema a sensibilizar en la segunda y última pieza comunicativa en materia disciplinaria.
</t>
    </r>
    <r>
      <rPr>
        <b/>
        <sz val="11"/>
        <rFont val="Arial"/>
        <family val="2"/>
      </rPr>
      <t>30/09/2020:</t>
    </r>
    <r>
      <rPr>
        <sz val="11"/>
        <rFont val="Arial"/>
        <family val="2"/>
      </rPr>
      <t xml:space="preserve"> Segunda pieza comunicativa en materia de derecho discipilinario en construcción.
</t>
    </r>
    <r>
      <rPr>
        <b/>
        <sz val="11"/>
        <rFont val="Arial"/>
        <family val="2"/>
      </rPr>
      <t>31/10/2020</t>
    </r>
    <r>
      <rPr>
        <sz val="11"/>
        <rFont val="Arial"/>
        <family val="2"/>
      </rPr>
      <t xml:space="preserve">: Desde los grupos de Gestión, Seguimiento y Calidad y Formal de Control disciplinario Interno, en el curso del mes de octubre de 2020, se diseñó y solicitó a la OAC la sensibilización a través de los correos electrónicos de la Unidad, de una pieza comunicativa en materia del ejercicio de la función disciplinaria, respuestas a derechos de petición y la responsabilidad disciplinaria derivada de esta actividad. Lo anterior, teniendo en cuenta política de la Dirección Distrital de Asuntos Disciplinarios de la Alcaldía Mayor de Bogotá D.C. Esta pieza está para revisión de la OAC.
Finalmente,  señalar que mediante correo del 6/11/2020, el profesional comisioando, manifestó que para el mes de octubre de 2020, ante el grupo formal de  control disciplinario interno, no se radicó ninguna queja por hecchos de corrpción, por lo que como consecuencia, tampoco se dio apertura a indagación preliminr por estos hechos.
</t>
    </r>
    <r>
      <rPr>
        <b/>
        <sz val="11"/>
        <rFont val="Arial"/>
        <family val="2"/>
      </rPr>
      <t>30/11/2020:</t>
    </r>
    <r>
      <rPr>
        <sz val="11"/>
        <rFont val="Arial"/>
        <family val="2"/>
      </rPr>
      <t xml:space="preserve"> El 23 de noviembre de 2020 se publicó y sensibilizó en los correos electrónicos del personal de la Unidad la pieza comunicativa relacionada con la responsabilidad disciplinaria derivada de la respuesta inoportuna de los derechos de petición. Esta pieza se elaboró y sensibilizó con  fundamento en política de la Dirección Distrital de Asuntos Disciplinarios de la Alcaldía Mayor de Bogotá D.C., respecto de la cual, adicionalmente realizaron para la Unidad, una conferencia virtual a través de la plataforma teams.
Finalmente,  señalar que mediante correo del 3/12/2020, el profesional comisionado, manifestó que para el mes de noviembre de 2020, ante el grupo formal de  control disciplinario interno, no se radicó ninguna queja por hecchos de corrpción, por lo que como consecuencia, tampoco se dio apertura a indagación preliminr por estos hechos.
</t>
    </r>
    <r>
      <rPr>
        <b/>
        <sz val="11"/>
        <rFont val="Arial"/>
        <family val="2"/>
      </rPr>
      <t xml:space="preserve">31/12/2020: </t>
    </r>
    <r>
      <rPr>
        <sz val="11"/>
        <rFont val="Arial"/>
        <family val="2"/>
      </rPr>
      <t>Guardando consistencia con el compromiso registrado en el PAI de la SAL, con la segunda pieza pieza comunicativa sensibilizada el pasado 23 de noviembre de 2020, relacionada con el ejercicio del derecho de petición y la responsabilidad disciplinaria derivada de esta actividad, se dio cumplimiento a esta acción.
Finalmente,  señalar que mediante correo del 28/12/2020, el profesional comisionado, manifestó que para el mes de diciembre de 2020, ante el grupo formal de  control disciplinario interno, no se radicó ninguna queja por hecchos de corrpción, por lo que como consecuencia, tampoco se dio apertura a indagación preliminr por estos hechos.</t>
    </r>
  </si>
  <si>
    <r>
      <rPr>
        <b/>
        <sz val="11"/>
        <rFont val="Arial"/>
        <family val="2"/>
      </rPr>
      <t>06/05/2020:</t>
    </r>
    <r>
      <rPr>
        <sz val="11"/>
        <rFont val="Arial"/>
        <family val="2"/>
      </rPr>
      <t xml:space="preserve"> Se observa correo electronico del 03-02-2020 por parte del grupo formal de trabajo de control interno disiplinario a la SAL informando que a la fecha no se han recibido quejas por actos de corrupcion. No obstante, no se logro observar la pieza o diseño divulgados por cuanto al abrir la evidencia que el archivo no se puede abrir por que hay problemas con el contenido.
</t>
    </r>
    <r>
      <rPr>
        <b/>
        <sz val="11"/>
        <rFont val="Arial"/>
        <family val="2"/>
      </rPr>
      <t>08/09/2020</t>
    </r>
    <r>
      <rPr>
        <sz val="11"/>
        <rFont val="Arial"/>
        <family val="2"/>
      </rPr>
      <t xml:space="preserve">: Se evidencia que la SAL ha venido realizando la divulgacion mediante correos como el 30/06/2020   sobre temas disciplinarios: Lineamientos frente a la prescripción del principìo de favorabilidad enmateria de prescripción displinaria.. Asi mismo se tiene informacion que de acuerdo al correo electrónico recibido por el grupo formal de trabajo de control disciplinario interno, mediante auto No. 037 del 27 de agosto de 2020, se dio apertura de la indagación preliminar No. 456 de 2020, por presuntos hechos de corrupción, denunciados por ciudadano anónimo.
</t>
    </r>
    <r>
      <rPr>
        <b/>
        <sz val="11"/>
        <rFont val="Arial"/>
        <family val="2"/>
      </rPr>
      <t xml:space="preserve">12,13 y 14 de enero 2021 Conforme a plan de auditoría 20211100000186 del 6 de enero del 2021: </t>
    </r>
    <r>
      <rPr>
        <sz val="11"/>
        <rFont val="Arial"/>
        <family val="2"/>
      </rPr>
      <t xml:space="preserve"> Dentro de las evidencias allegadas por el proceso, se observa que el control establecido para mitigar los riesgos referentes al ejercicio de la función disciplinaria, operó durante el tercer cuatrimestre de la vigencia 2020, toda vez que, se observan piezas publicitarias referentes a términos de respuesta según la ley 1755 por medio de la cual se regula el derecho fundamental de petición, así mismos, la SAL informa que durante el tercer cuatrimestre del 2020 de acuerdo con los correos electrónicos recibidos por el grupo formal de trabajo de control disciplinario interno, no se presentaron quejas por hechos de corrupción.</t>
    </r>
  </si>
  <si>
    <t>Servicio al Ciudadano</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</si>
  <si>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</si>
  <si>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r>
      <t xml:space="preserve">
</t>
    </r>
    <r>
      <rPr>
        <b/>
        <sz val="11"/>
        <color theme="1"/>
        <rFont val="Arial"/>
        <family val="2"/>
      </rPr>
      <t xml:space="preserve">R1. </t>
    </r>
    <r>
      <rPr>
        <sz val="11"/>
        <color theme="1"/>
        <rFont val="Arial"/>
        <family val="2"/>
      </rPr>
      <t>Influenciar el desarrollo normal del proceso de Servicio al ciudadano, para el beneficio propio o de un tercero</t>
    </r>
  </si>
  <si>
    <t>Retrasar ,agilizar o no recepcionar los requerimientos ciudadanos para el beneficio propio o de un tercero</t>
  </si>
  <si>
    <t>CA:1 - Intereses propios o particulares hacia un tercero
CA:2- Falta de controles en las herramientas dispuestas para la recepción de solicitudes</t>
  </si>
  <si>
    <t xml:space="preserve">1. Sanciones e investigaciones
2. Pérdida de credibilidad de la imagen de la entidad </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</si>
  <si>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</si>
  <si>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Detectar</t>
  </si>
  <si>
    <t>1. Socializar el protocolo para gestionar las denuncias de actos de corrupción y medidas de protección al denunciante.
2. Divulgar los lineamientos de servicio al ciudadano</t>
  </si>
  <si>
    <t>1. Piezas o diseños divulgados por los canales institucionales (semestral)
2. Piezas o diseños divulgados por los canales institucionales (semestral)</t>
  </si>
  <si>
    <t>Subdirector Administrativo y Financiero / Equipo de Servicio al ciudadano</t>
  </si>
  <si>
    <t>1. Eficacia: (No de divulgaciones realizadas sobre servicio al ciudadano/ No de divulgaciones programadas sobre servicio al ciudadano)*100
2. No de casos presentados por hechos de corrupción sobre atención al ciudadano</t>
  </si>
  <si>
    <t xml:space="preserve">12/02/2020
10/03/2020
22/04/2020
10/05/2020
11/06/2020
13/07/2020
12/08/2020
31/12/2020
</t>
  </si>
  <si>
    <r>
      <rPr>
        <b/>
        <sz val="11"/>
        <color theme="1"/>
        <rFont val="Arial"/>
        <family val="2"/>
      </rPr>
      <t>12/02/2020</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1"/>
        <color theme="1"/>
        <rFont val="Arial"/>
        <family val="2"/>
      </rPr>
      <t>10/03/2020:</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1"/>
        <color theme="1"/>
        <rFont val="Arial"/>
        <family val="2"/>
      </rPr>
      <t>22/04/2020:</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1"/>
        <color theme="1"/>
        <rFont val="Arial"/>
        <family val="2"/>
      </rPr>
      <t>10/05/2020:</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1"/>
        <color theme="1"/>
        <rFont val="Arial"/>
        <family val="2"/>
      </rPr>
      <t xml:space="preserve">11/06/2020: </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ciudadano._x000D_
</t>
    </r>
    <r>
      <rPr>
        <b/>
        <sz val="11"/>
        <color theme="1"/>
        <rFont val="Arial"/>
        <family val="2"/>
      </rPr>
      <t>13/07/2020:</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
</t>
    </r>
    <r>
      <rPr>
        <b/>
        <sz val="11"/>
        <color theme="1"/>
        <rFont val="Arial"/>
        <family val="2"/>
      </rPr>
      <t xml:space="preserve">12/08/2020: </t>
    </r>
    <r>
      <rPr>
        <sz val="11"/>
        <color theme="1"/>
        <rFont val="Arial"/>
        <family val="2"/>
      </rPr>
      <t xml:space="preserve"> No se han presentado  quejas por actos de corrupción, que se hayan identificados como tal por asuntos disciplinarios, y tampoco se han identificado riesgos por trafico de informacion de los servidores publicos deatencion al ciudadano.
</t>
    </r>
    <r>
      <rPr>
        <b/>
        <sz val="11"/>
        <color theme="1"/>
        <rFont val="Arial"/>
        <family val="2"/>
      </rPr>
      <t xml:space="preserve">31/12/2020: </t>
    </r>
    <r>
      <rPr>
        <sz val="11"/>
        <color theme="1"/>
        <rFont val="Arial"/>
        <family val="2"/>
      </rPr>
      <t xml:space="preserve"> El 4 y 2 de diciembre se adelantaron capacitaciones de servicio al ciudadano, en donde se explico para la entidad todo relacionado con actos de corrupcion.</t>
    </r>
  </si>
  <si>
    <t>8/09/2020
13/01/2021</t>
  </si>
  <si>
    <r>
      <t xml:space="preserve">No se logro evidenciar la socializacion el protocolo para gestionar las denuncias de actos de corrupción y medidas de protección al denunciante.
</t>
    </r>
    <r>
      <rPr>
        <b/>
        <sz val="11"/>
        <color rgb="FF000000"/>
        <rFont val="Arial"/>
        <family val="2"/>
      </rPr>
      <t>12,13 y 14 de enero 2021 Conforme a plan de auditoría 20211100000186 del 6 de enero del 2021.</t>
    </r>
    <r>
      <rPr>
        <sz val="11"/>
        <color rgb="FF000000"/>
        <rFont val="Arial"/>
        <family val="2"/>
      </rPr>
      <t xml:space="preserve"> El área reporta que no se han presentado quejas por actos de corrupción. En las reuniones de inducción / reinducción de septiembre a diciembre se socializó  el protocolo para gestionar las denuncias de actos de corrupción (formato PT-01-V1) y medidas de protección al denunciante y los lineamientos de servicio al ciudadano.  Grabación de Inducción del 24/11/2020 en la https://web.microsoftstream.com/video/69a21ab8-8ef6-41f1-8584-157c4f517a58. El 22/07/2020 se envió correo electrónico al personal indicando el Botón de Denuncias y la Carta de Trato digno.</t>
    </r>
  </si>
  <si>
    <r>
      <t xml:space="preserve">En el seguimiento actual no se reportaron evidencias para establecer la accion del control
</t>
    </r>
    <r>
      <rPr>
        <b/>
        <sz val="11"/>
        <color rgb="FF000000"/>
        <rFont val="Arial"/>
        <family val="2"/>
      </rPr>
      <t>12,13 y 14 de enero 2021 Conforme a plan de auditoría 20211100000186 del 6 de enero del 2021.</t>
    </r>
    <r>
      <rPr>
        <sz val="11"/>
        <color rgb="FF000000"/>
        <rFont val="Arial"/>
        <family val="2"/>
      </rPr>
      <t xml:space="preserve"> En las reuniones de inducción / reinducción de septiembre a diciembre se explicó el tema de actos de corrupción.</t>
    </r>
  </si>
  <si>
    <t>Gestión Documental</t>
  </si>
  <si>
    <t>Establecer lineamientos orientados a la planificación, organización, administración, control y disposición final de la documentación recibida o producida por la Unidad, que garantice el acceso y uso a los usuarios internos y externos.</t>
  </si>
  <si>
    <r>
      <rPr>
        <b/>
        <sz val="11"/>
        <color theme="1"/>
        <rFont val="Arial"/>
        <family val="2"/>
      </rPr>
      <t xml:space="preserve">R1. </t>
    </r>
    <r>
      <rPr>
        <sz val="11"/>
        <color theme="1"/>
        <rFont val="Arial"/>
        <family val="2"/>
      </rPr>
      <t>Falsear, sustraer, ocultar y destruir documentación que afecte la memoria institucional y los objetivos de la Unidad.</t>
    </r>
  </si>
  <si>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</si>
  <si>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</si>
  <si>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1. Pérdida de credibilidad e imagen de la UAESP          
2. Acciones legales y disciplinarias en contra de servidores públicos y la Entidad.</t>
  </si>
  <si>
    <t xml:space="preserve">C:1 - La validación del trámite documental se realiza cada vez que se genera o recibe un documento a través del sistema de gestión documental y con la revisión de los servidores asignados en la ventanilla de correspondencia. Cuando hay una desviación se informa a la dependencia responsable para que realice el ajuste respectivo y la evidencia se carga en el Sistema de gestión documental.
C:2 - La verificación de la atención de los trámites en los tiempos establecidos es realizado por el equipo de servicio al ciudadano de forma mensual, enviando alertas a través de correo electrónico a la dependencia responsable para su cumplimiento. </t>
  </si>
  <si>
    <t>CO:1 -Realizar capacitación y sensibilizaciones en el manejo adecuado de la información y documentación física como en el sistema de gestión documental (semestral)</t>
  </si>
  <si>
    <t>Soportes que evidencien las sensibilizaciones de los procedimientos del proceso</t>
  </si>
  <si>
    <t>Subdirector Administrativo y Financiero / Equipo de Gestión Documental</t>
  </si>
  <si>
    <t>1. Eficacia: (No de divulgaciones realizadas sobre Gestión documental/ No de divulgaciones programadas sobre gestión documental)*100
2. No de casos presentados por hechos de corrupción sobre la gestión documental</t>
  </si>
  <si>
    <t xml:space="preserve">02/02/2020
03/03/2020
01/04/2020
04/05/2020
03/06/2020
08/07/2020
05/08/2020
31/12/2020
</t>
  </si>
  <si>
    <r>
      <rPr>
        <b/>
        <sz val="11"/>
        <color theme="1"/>
        <rFont val="Arial"/>
        <family val="2"/>
      </rPr>
      <t>02/02/2020:</t>
    </r>
    <r>
      <rPr>
        <sz val="11"/>
        <color theme="1"/>
        <rFont val="Arial"/>
        <family val="2"/>
      </rPr>
      <t xml:space="preserve"> Durante el mes de enero no se realizó capacitación sobre el manejo adecuado de los documentos y el sistema de gestión documental, teniendo en cuenta que la entidad se encontraba en fase de transición de las administraciones entrantes y salientes. Durante el mes de enero no se materializo el riesgo. 
</t>
    </r>
    <r>
      <rPr>
        <b/>
        <sz val="11"/>
        <color theme="1"/>
        <rFont val="Arial"/>
        <family val="2"/>
      </rPr>
      <t>03/03/2020</t>
    </r>
    <r>
      <rPr>
        <sz val="11"/>
        <color theme="1"/>
        <rFont val="Arial"/>
        <family val="2"/>
      </rPr>
      <t xml:space="preserve">: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r>
    <r>
      <rPr>
        <b/>
        <sz val="11"/>
        <color theme="1"/>
        <rFont val="Arial"/>
        <family val="2"/>
      </rPr>
      <t>01/04/2020</t>
    </r>
    <r>
      <rPr>
        <sz val="11"/>
        <color theme="1"/>
        <rFont val="Arial"/>
        <family val="2"/>
      </rPr>
      <t xml:space="preserve">: Durante el mes de febrero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del mismo modo se realizó presentación el 13 de marzo a las subdirecciones de Legales, Administrativa y la oficina de TIC, con el fin de presentar el estado actual del archivo de gestión centralizado y el aplicativo Orfeo, para que se tomen las medidas adecuada, se elabore plan de trabajo y se asigne el personal requerido para tal fin. Del mismo modo, se elaboró un diagnóstico del archivo de gestión centralizado.
</t>
    </r>
    <r>
      <rPr>
        <b/>
        <sz val="11"/>
        <color theme="1"/>
        <rFont val="Arial"/>
        <family val="2"/>
      </rPr>
      <t>04/05/2020</t>
    </r>
    <r>
      <rPr>
        <sz val="11"/>
        <color theme="1"/>
        <rFont val="Arial"/>
        <family val="2"/>
      </rPr>
      <t xml:space="preserve"> Durante el mes de abril no se materializo el riesgo. De acuerdo con el cambio de administración, el retiro de funcionarios (contratitas), lo mismo que la cuarentena por el covid19, no se realizado capacitaciones sobre el manejo adecuado de los documentos y el sistema de gestión documental, se continua con la organización de los expedientes en físico para posteriormente ir digitalizándolos.
</t>
    </r>
    <r>
      <rPr>
        <b/>
        <sz val="11"/>
        <color theme="1"/>
        <rFont val="Arial"/>
        <family val="2"/>
      </rPr>
      <t>03/06/2020</t>
    </r>
    <r>
      <rPr>
        <sz val="11"/>
        <color theme="1"/>
        <rFont val="Arial"/>
        <family val="2"/>
      </rPr>
      <t xml:space="preserve"> Durante el mes de mayo no se materializo el riesgo. Se realizaron capacitaciones virtuales al personal de la entidad sobre el manejo adecuado de los documentos y el proceso de gestión documental, los días 6 y 14 de mayo de 2020.
</t>
    </r>
    <r>
      <rPr>
        <b/>
        <sz val="11"/>
        <color theme="1"/>
        <rFont val="Arial"/>
        <family val="2"/>
      </rPr>
      <t>08/07/2020</t>
    </r>
    <r>
      <rPr>
        <sz val="11"/>
        <color theme="1"/>
        <rFont val="Arial"/>
        <family val="2"/>
      </rPr>
      <t xml:space="preserve"> Durante el mes de junio no se materializo el riesgo. Se realizaron capacitaciones virtuales al personal de la entidad sobre el manejo adecuado de los documentos, Orfeo y el proceso de gestión documental, 
Se continua con la organización de los expedientes en físico y posteriormente ir digitalizándolos, se realizó reunión con la Asuntos Legales para la entrega de la documentación de los contratos de acuerdo con el numeral 7 del manual de funciones de la subdirección de Asuntos Legales 
También, se realizaron reuniones con el grupo de archivo de gestión centralizado, se digitalizaron algunos contratos para atender las consultas de los usuarios externo e internos y se continua con la organización de los expedientes en físico para posteriormente ir digitalizándolos, del mismo modo, se elaboraron oficios sobre las TRD para enviar al Archivo de Bogotá, solicitud de auditoria especial a la oficina de control interno y Organización documentación de las dependencias de la Unidad a cada uno de los jefes de las áreas de la Unidad. 
</t>
    </r>
    <r>
      <rPr>
        <b/>
        <sz val="11"/>
        <color theme="1"/>
        <rFont val="Arial"/>
        <family val="2"/>
      </rPr>
      <t>05/08/2020</t>
    </r>
    <r>
      <rPr>
        <sz val="11"/>
        <color theme="1"/>
        <rFont val="Arial"/>
        <family val="2"/>
      </rPr>
      <t xml:space="preserve">: Durante el mes de julio no se materializo el riesgo. Se realizaron capacitaciones virtuales al personal de la entidad sobre el manejo adecuado de los documentos, Orfeo y el proceso de gestión documental, del mismo modo se realizó presentación al comité interno de archivo el 6 de julio de 2020, con el fin de presentar el estado actual del archivo de gestión centralizado y el aplicativo Orfeo, para que se tomen las medidas adecuada, del mismo modo se presentó y aprobó el plan de trabajo para la organización dela documentación 2012 a 2020 de cada una de las dependencia.
</t>
    </r>
    <r>
      <rPr>
        <b/>
        <sz val="11"/>
        <color theme="1"/>
        <rFont val="Arial"/>
        <family val="2"/>
      </rPr>
      <t>31/12/2020:</t>
    </r>
    <r>
      <rPr>
        <sz val="11"/>
        <color theme="1"/>
        <rFont val="Arial"/>
        <family val="2"/>
      </rPr>
      <t xml:space="preserve"> Durante el mes de diciembre no se materializo el riesgo. Se realizo jornadas de Capacitación del proceso de gestión documental a los nuevos funcionarios y contratistas de la entidad </t>
    </r>
  </si>
  <si>
    <r>
      <t xml:space="preserve">No se logro observar los soportes que evidencien las sensibilizacionesde los procedimientos del proceso. 
</t>
    </r>
    <r>
      <rPr>
        <b/>
        <sz val="11"/>
        <color rgb="FF000000"/>
        <rFont val="Arial"/>
        <family val="2"/>
      </rPr>
      <t>12,13 y 14 de enero 2021 Conforme a plan de auditoría 20211100000186 del 6 de enero del 2021.</t>
    </r>
    <r>
      <rPr>
        <sz val="11"/>
        <color rgb="FF000000"/>
        <rFont val="Arial"/>
        <family val="2"/>
      </rPr>
      <t xml:space="preserve"> El área reporta que no se ha materializado el riesgo. En las reuniones de inducción / reinducción de mayo, agosto, septiembre se citó a l personal y contratistas a capacitaciones sobre Gestión Documental . La grabación de la capacitación del 10/11/2020 está en el link https://web.microsoftstream.com/video/fa09507a-91e0-4992-8039-cf07096bd7dd.</t>
    </r>
  </si>
  <si>
    <r>
      <t xml:space="preserve">En el seguimiento actual no se reportaron evidencias para establecer la accion del control
</t>
    </r>
    <r>
      <rPr>
        <b/>
        <sz val="11"/>
        <color rgb="FF000000"/>
        <rFont val="Arial"/>
        <family val="2"/>
      </rPr>
      <t>12,13 y 14 de enero 2021 Conforme a plan de auditoría 20211100000186 del 6 de enero del 2021</t>
    </r>
    <r>
      <rPr>
        <sz val="11"/>
        <color rgb="FF000000"/>
        <rFont val="Arial"/>
        <family val="2"/>
      </rPr>
      <t>. El área reporta que no se ha materializado el riesgo. En las reuniones de inducción / reinducción virtuales se ha efectuado la capacitación de Gestión documental.</t>
    </r>
  </si>
  <si>
    <t>Gestión Financiera</t>
  </si>
  <si>
    <t>Administrar lo recursos financieros asignados al presupuesto de la UAESP</t>
  </si>
  <si>
    <r>
      <rPr>
        <b/>
        <sz val="11"/>
        <color theme="1"/>
        <rFont val="Arial"/>
        <family val="2"/>
      </rPr>
      <t xml:space="preserve">R1. </t>
    </r>
    <r>
      <rPr>
        <sz val="11"/>
        <color theme="1"/>
        <rFont val="Arial"/>
        <family val="2"/>
      </rPr>
      <t>Destinación indebido de los recursos públicos</t>
    </r>
  </si>
  <si>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</si>
  <si>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</si>
  <si>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</si>
  <si>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
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</si>
  <si>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1. - Realizar los giros institucionales de acuerdo con los procedimientos y controles establecidos</t>
  </si>
  <si>
    <t>Orden de pago, boletín de tesorería, conciliación bancaria</t>
  </si>
  <si>
    <t>Subdirector Administrativo y Financiero / Equipo de Gestión Financiera</t>
  </si>
  <si>
    <t>(No de giros realizados sin el cumplimiento de requisitos / No de giros realizados durante el mes) *100</t>
  </si>
  <si>
    <t xml:space="preserve">10/02/2020
10/03/2020
10/04/2020
08/05/2020
10/06/2020
10/07/2020
10/08/2020
07/12/2020
</t>
  </si>
  <si>
    <r>
      <rPr>
        <b/>
        <sz val="11"/>
        <rFont val="Arial"/>
        <family val="2"/>
      </rPr>
      <t>10/02/2020</t>
    </r>
    <r>
      <rPr>
        <sz val="11"/>
        <rFont val="Arial"/>
        <family val="2"/>
      </rPr>
      <t xml:space="preserve">: Los giros se realizaron teniendo en cuenta los requisitos establecidos en los procedimientos y por los portales financieros y bancarios.
</t>
    </r>
    <r>
      <rPr>
        <b/>
        <sz val="11"/>
        <rFont val="Arial"/>
        <family val="2"/>
      </rPr>
      <t>10/03/2020:</t>
    </r>
    <r>
      <rPr>
        <sz val="11"/>
        <rFont val="Arial"/>
        <family val="2"/>
      </rPr>
      <t xml:space="preserve"> Se atienden los controles y procedimientos establecidos en los portales financieros y bancarios para los giros institucionales.
</t>
    </r>
    <r>
      <rPr>
        <b/>
        <sz val="11"/>
        <rFont val="Arial"/>
        <family val="2"/>
      </rPr>
      <t>10/04/2020:</t>
    </r>
    <r>
      <rPr>
        <sz val="11"/>
        <rFont val="Arial"/>
        <family val="2"/>
      </rPr>
      <t xml:space="preserve"> Los giros se realizan teniendo en cuenta los proceidmientos establecidos y las herramientas financieras disponibles.
</t>
    </r>
    <r>
      <rPr>
        <b/>
        <sz val="11"/>
        <rFont val="Arial"/>
        <family val="2"/>
      </rPr>
      <t>08/05/2020</t>
    </r>
    <r>
      <rPr>
        <sz val="11"/>
        <rFont val="Arial"/>
        <family val="2"/>
      </rPr>
      <t xml:space="preserve">: Se realizan los giros institucionales, teniendo en cuenta los procedimientos establecidos y los portales financieros.
</t>
    </r>
    <r>
      <rPr>
        <b/>
        <sz val="11"/>
        <rFont val="Arial"/>
        <family val="2"/>
      </rPr>
      <t>10/06/2020</t>
    </r>
    <r>
      <rPr>
        <sz val="11"/>
        <rFont val="Arial"/>
        <family val="2"/>
      </rPr>
      <t xml:space="preserve">: Los giros de la entidadse realizan de acuerdo con los controles establecidos en procedimientos y portales bancarios.
</t>
    </r>
    <r>
      <rPr>
        <b/>
        <sz val="11"/>
        <rFont val="Arial"/>
        <family val="2"/>
      </rPr>
      <t>10/07/2020</t>
    </r>
    <r>
      <rPr>
        <sz val="11"/>
        <rFont val="Arial"/>
        <family val="2"/>
      </rPr>
      <t xml:space="preserve">: Se realizan los giros de la entidad  en atención a los procedimientos establecidos y los controles de los portales financieros.
</t>
    </r>
    <r>
      <rPr>
        <b/>
        <sz val="11"/>
        <rFont val="Arial"/>
        <family val="2"/>
      </rPr>
      <t>10/08/2020</t>
    </r>
    <r>
      <rPr>
        <sz val="11"/>
        <rFont val="Arial"/>
        <family val="2"/>
      </rPr>
      <t xml:space="preserve">: Los giros institucionales se realizan teniendo en cuenta los controles establecidos por los aplicativos finacneiros y los portales bancarios
</t>
    </r>
    <r>
      <rPr>
        <b/>
        <sz val="11"/>
        <rFont val="Arial"/>
        <family val="2"/>
      </rPr>
      <t xml:space="preserve">07/12/2020: </t>
    </r>
    <r>
      <rPr>
        <sz val="11"/>
        <rFont val="Arial"/>
        <family val="2"/>
      </rPr>
      <t xml:space="preserve">Teniendo en cuenta los controles establecidos tanto en portales financieros como en los aplicativos de la Unidad, se realizan los giros institucionales. Se adjuntan informes de tesoreria.
</t>
    </r>
  </si>
  <si>
    <r>
      <t xml:space="preserve">No se logro observar los soportes que evidencien las sensibilizacionesde los procedimientos del proceso. 
</t>
    </r>
    <r>
      <rPr>
        <b/>
        <sz val="11"/>
        <color rgb="FF000000"/>
        <rFont val="Arial"/>
        <family val="2"/>
      </rPr>
      <t>12,13 y 14 de enero 2021 Conforme a plan de auditoría 20211100000186 del 6 de enero del 2021</t>
    </r>
    <r>
      <rPr>
        <sz val="11"/>
        <color rgb="FF000000"/>
        <rFont val="Arial"/>
        <family val="2"/>
      </rPr>
      <t>. El área mostró los boletines de tesorería elaborados de febrero a noviembre 2020 donde se detallan por dia y por mes el control de las entradas y salidas por cuenta bancaria  y el saldo de los bancos.</t>
    </r>
  </si>
  <si>
    <r>
      <t xml:space="preserve">En el seguimiento actual no se reportaron evidencias para establecer la accion del control
</t>
    </r>
    <r>
      <rPr>
        <b/>
        <sz val="11"/>
        <color rgb="FF000000"/>
        <rFont val="Arial"/>
        <family val="2"/>
      </rPr>
      <t>12,13 y 14 de enero 2021 Conforme a plan de auditoría 20211100000186 del 6 de enero del 2021.</t>
    </r>
    <r>
      <rPr>
        <sz val="11"/>
        <color rgb="FF000000"/>
        <rFont val="Arial"/>
        <family val="2"/>
      </rPr>
      <t xml:space="preserve"> Las evidencias analizadas demuestran el cumplimiento del control.</t>
    </r>
  </si>
  <si>
    <t>Gestión de Apoyo Logístico</t>
  </si>
  <si>
    <t>Suministrar y controlar los recursos físicos y servicios de apoyo logísticos de la UAESP</t>
  </si>
  <si>
    <r>
      <t xml:space="preserve">R1. </t>
    </r>
    <r>
      <rPr>
        <sz val="11"/>
        <color theme="1"/>
        <rFont val="Arial"/>
        <family val="2"/>
      </rPr>
      <t>Uso indebido de bienes  y/o servicios de la Unidad</t>
    </r>
  </si>
  <si>
    <t>El uso de los bienes y servicios de la Entidad sean usados para el beneficio propio o de un tercero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</si>
  <si>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</si>
  <si>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Investigaciones o sanciones a la entidad y/o servidor público por parte de entes de control. 
Detrimento patrimonial</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</si>
  <si>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</si>
  <si>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 xml:space="preserve">1. Realizar socialización con el personal del proceso de Apoyo logístico (Cuatrimestral)
</t>
  </si>
  <si>
    <t>Listas de asistencia y acta de reunión</t>
  </si>
  <si>
    <t>Subdirector Administrativo y Financiero/ Apoyo logístico</t>
  </si>
  <si>
    <t>(No de sensibilizaciones realizadas / No de sensibilizaciones programadas)*100</t>
  </si>
  <si>
    <t xml:space="preserve">10/02/2020
10/03/2020
22/04/2020
25/05/2020
18/06/2020
27/07/2020
29/12/2020
</t>
  </si>
  <si>
    <r>
      <t xml:space="preserve">
</t>
    </r>
    <r>
      <rPr>
        <b/>
        <sz val="11"/>
        <color theme="1"/>
        <rFont val="Arial"/>
        <family val="2"/>
      </rPr>
      <t>12/02/2020</t>
    </r>
    <r>
      <rPr>
        <sz val="11"/>
        <color theme="1"/>
        <rFont val="Arial"/>
        <family val="2"/>
      </rPr>
      <t xml:space="preserve">: Se han relizado los seguimientos respectivos mediante los controles interpuestos por el area, a la fecha no se ha materializado ningun riesgo.
</t>
    </r>
    <r>
      <rPr>
        <b/>
        <sz val="11"/>
        <color theme="1"/>
        <rFont val="Arial"/>
        <family val="2"/>
      </rPr>
      <t>10/03/2020</t>
    </r>
    <r>
      <rPr>
        <sz val="11"/>
        <color theme="1"/>
        <rFont val="Arial"/>
        <family val="2"/>
      </rPr>
      <t xml:space="preserve">:Se han relizado los seguimientos respectivos mediante los controles interpuestos por el area, a la fecha no se ha materializado ningun riesgo.
</t>
    </r>
    <r>
      <rPr>
        <b/>
        <sz val="11"/>
        <color theme="1"/>
        <rFont val="Arial"/>
        <family val="2"/>
      </rPr>
      <t xml:space="preserve">22/04/2020: </t>
    </r>
    <r>
      <rPr>
        <sz val="11"/>
        <color theme="1"/>
        <rFont val="Arial"/>
        <family val="2"/>
      </rPr>
      <t xml:space="preserve"> Se han relizado los seguimientos respectivos mediante los controles interpuestos por el area, a la fecha no se ha materializado ningun riesgo.
</t>
    </r>
    <r>
      <rPr>
        <b/>
        <sz val="11"/>
        <color theme="1"/>
        <rFont val="Arial"/>
        <family val="2"/>
      </rPr>
      <t>25/05/2020:</t>
    </r>
    <r>
      <rPr>
        <sz val="11"/>
        <color theme="1"/>
        <rFont val="Arial"/>
        <family val="2"/>
      </rPr>
      <t xml:space="preserve">  Se han relizado los seguimientos respectivos mediante los controles interpuestos por el area, a la fecha no se ha materializado ningun riesgo.
</t>
    </r>
    <r>
      <rPr>
        <b/>
        <sz val="11"/>
        <color theme="1"/>
        <rFont val="Arial"/>
        <family val="2"/>
      </rPr>
      <t>18/06/2020:</t>
    </r>
    <r>
      <rPr>
        <sz val="11"/>
        <color theme="1"/>
        <rFont val="Arial"/>
        <family val="2"/>
      </rPr>
      <t xml:space="preserve">  Se han relizado los seguimientos respectivos mediante los controles interpuestos por el area, a la fecha no se ha materializado ningun riesgo.
</t>
    </r>
    <r>
      <rPr>
        <b/>
        <sz val="11"/>
        <color theme="1"/>
        <rFont val="Arial"/>
        <family val="2"/>
      </rPr>
      <t>27/07/2020:</t>
    </r>
    <r>
      <rPr>
        <sz val="11"/>
        <color theme="1"/>
        <rFont val="Arial"/>
        <family val="2"/>
      </rPr>
      <t xml:space="preserve">  Se han relizado los seguimientos respectivos mediante los controles interpuestos por el area, a la fecha no se ha materializado ningun riesgo.
</t>
    </r>
    <r>
      <rPr>
        <b/>
        <sz val="11"/>
        <color theme="1"/>
        <rFont val="Arial"/>
        <family val="2"/>
      </rPr>
      <t>29/12/2020:</t>
    </r>
    <r>
      <rPr>
        <sz val="11"/>
        <color theme="1"/>
        <rFont val="Arial"/>
        <family val="2"/>
      </rPr>
      <t xml:space="preserve"> Se han relizado los seguimientos respectivos mediante los controles interpuestos por el area, a la fecha no se ha materializado ningun riesgo.
Se realizó la socialización del procedimientos de apoyo Logístico, con el fin de sensibilizar a los funcionarios de carrera que hacen parte del area, con ocasión al concurso de meritos. Se anexa evidencia.
</t>
    </r>
  </si>
  <si>
    <r>
      <t xml:space="preserve">No se logro evidenciar soportes como listas de asistencia y acta de reunion de sensibilizacion con el personal del proceso de apoyo logistico.
</t>
    </r>
    <r>
      <rPr>
        <b/>
        <sz val="11"/>
        <color rgb="FF000000"/>
        <rFont val="Arial"/>
        <family val="2"/>
      </rPr>
      <t>12,13 y 14 de enero 2021 Conforme a plan de auditoría 20211100000186 del 6 de enero del 2021</t>
    </r>
    <r>
      <rPr>
        <sz val="11"/>
        <color rgb="FF000000"/>
        <rFont val="Arial"/>
        <family val="2"/>
      </rPr>
      <t xml:space="preserve">. El área informó que el riesgo no se ha materializado y presentó las siguientes  evidencias de senssibilziación:
- Un correo electrónico enviado el 14 de agosto del 2020 al personal y contratistas sensibilizando acerca de la ecistencia del Procedimiento PC-01 Almacén Ingresos acerca de la Compra de bienes de la UAESP.
- Acta del 10 de noviembre del 2020 de inducción a conductores nuevos sobre el formato de inventarios y otros temas.
- Acta del 17 de diciembre del 2020 de inducción a conductores nuevos donde se les indica la ruta para leer el proceso y los procedimientos de la Gestión de Apoyo Logístico.
- Plan de trabajo de la inducción a personal nuevo del Proceso Logísitico (almacenistas, conductores y auxiliares administrativos) ejecutado en diciembre del 2020 </t>
    </r>
  </si>
  <si>
    <r>
      <t xml:space="preserve">En el seguimiento actual no se reportaron evidencias para establecer la accion del control
</t>
    </r>
    <r>
      <rPr>
        <b/>
        <sz val="11"/>
        <color rgb="FF000000"/>
        <rFont val="Arial"/>
        <family val="2"/>
      </rPr>
      <t>12,13 y 14 de enero 2021 Conforme a plan de auditoría 20211100000186 del 6 de enero del 2021</t>
    </r>
    <r>
      <rPr>
        <sz val="11"/>
        <color rgb="FF000000"/>
        <rFont val="Arial"/>
        <family val="2"/>
      </rPr>
      <t>. El área presentó las evidencias de las sensibilizaciones e inducciones efectuadas a personal nuevo.</t>
    </r>
  </si>
  <si>
    <t>Gestión de Talento Humano</t>
  </si>
  <si>
    <t>Desarrollar las actividades de vinculación, permanencia y retiro de personal de la Unidad para el cumplimiento de la misión y objetivos institucionales</t>
  </si>
  <si>
    <r>
      <rPr>
        <b/>
        <sz val="11"/>
        <color theme="1"/>
        <rFont val="Arial"/>
        <family val="2"/>
      </rPr>
      <t xml:space="preserve">R1. </t>
    </r>
    <r>
      <rPr>
        <sz val="11"/>
        <color theme="1"/>
        <rFont val="Arial"/>
        <family val="2"/>
      </rPr>
      <t>Posibilidad de vincular personal no idóneo o que incumpla requisitos para el cargo - Tráfico de influencias</t>
    </r>
  </si>
  <si>
    <t>Falta de verificación de los requisitos establecidos en el manual de funciones, y verificación de la documentación aportada por el aspirante al cargo</t>
  </si>
  <si>
    <t>CA:1  Influencias de terceros para la vinculación en la Entidad
CA: 2 Intereses personales para el favorecimiento de un tercero</t>
  </si>
  <si>
    <t>Investigaciones o sanciones a la entidad y/o servidor público por parte de entes de control.</t>
  </si>
  <si>
    <t>si</t>
  </si>
  <si>
    <t xml:space="preserve">Cada vez que inicie un proceso de vinculación de personal, lista de verificación de requisitos del aspirante, de acuerdo con la normatividad aplicable y el manual de funciones de la entidad. Las evidencias se encuentran en el expediente laboral. Cualquier observación es solicitada al aspirante. </t>
  </si>
  <si>
    <t>1. Garantizar el uso de la lista de verificación antes del ingreso de la persona</t>
  </si>
  <si>
    <t>1.Listas de verificación diligenciadas en expedientes laborales de los funcionarios</t>
  </si>
  <si>
    <t>Subdirector Administrativo y Financiero / Equipo de Talento Humano</t>
  </si>
  <si>
    <t>(No de verificaciones realizadas/No de ingresos de funcionarios)* 100</t>
  </si>
  <si>
    <t>30/04/2020
18/12/2020</t>
  </si>
  <si>
    <r>
      <rPr>
        <b/>
        <sz val="11"/>
        <color theme="1"/>
        <rFont val="Arial"/>
        <family val="2"/>
      </rPr>
      <t>27/04/2020:</t>
    </r>
    <r>
      <rPr>
        <sz val="11"/>
        <color theme="1"/>
        <rFont val="Arial"/>
        <family val="2"/>
      </rPr>
      <t xml:space="preserve">  Los ingresos Realizados  durante el primer trimestre  de  2020,  el área de talento humano ha realizado la Verificación de requisitos. la cuales reposan en los respectivos espediente laboral.
Enero: 5 Ingresos: 
SUBDIRECTOR TECNICO  - CARLOS ARTURO QUINTANA CASTRO
ASESOR	-INGRID LISBETH RAMIREZ MORENO
SUBDIRECTOR TECNICO - ALVARO RAUL PARRA ERAZO
JEFE DE OFICINA	- CESAR MAURICIO BELTRAN LOPEZ
ASESOR	-  FRANCISCO  JOSE AYALA SANMIGUEL
SUBDIRECTOR TECNICO -KAREN ANDREA CASTAÑEDA GARCIA
Febrero:  9 ingresos así:   SUBDIRECTOR TECNICO 	-	HERMES HUMBERTO FORERO MORENO
SUBDIRECTOR ADMINISTRATIVO 	- RUBEN DARIO PERILLA CARDENAS
CONDUCTOR	- GILMER JAIR RUEDA
SUBDIRECTOR TECNICO 		FREDY FERLEY ALDANA ARIAS
JEFE DE OFICINA	115	05	JULIAN CAMILO AMADO VELANDIA
PROFESIONAL ESPECIALIZADO	222	26	CARLOS MANUEL RIVERA PEREA
ASESOR	105	05	MONICA ANDREA BONILLA  VELASCO
PROFESIONAL ESPECIALIZADO	222	24	JOSE WILSON MACIAS GONZALEZ
PROFESIONAL UNIVERSITARIO	219	12	ANGELA MARIA MORALES SANDOVAL
Marzo: 7 funcionarios así:   JEFE DE OFICINA	- GERMAN GUILLERMO SANDOVAL PINZON
AUXILIAR ADMINISTRATIVO	- LEIDY DAYANA ROA BATSTA
PROFESIONAL UNIVERSITARIO- ELIZABETH PUERTO PATIÑO
PROFESIONAL ESPECIALIZADO - SANDRA RUBIELA RUIZ MEDELLIN
PROFESIONAL UNIVERSITARIO -	DIANA MARCELA PERDOMO BELTRAN
TECNICO OPERATIVO-DIVA YISETH RUIZ BERNAL
SECRETARIO EJECUTIVO-DIANA ANDREA CHIARI CUCAITA
Abril: Se registra  1 ingreso Así:    PROFESIONAL UNIVERSITARIO  219-12 - NATALIA LOZANO SIERRA
Mayo: Se registra 1  ingreso de: PROFESIONAL UNIVERSITARIO 219 – 10 - LUISA FERNANDA MORALES SIERRA
Junio: No se registra ingreso de  personal a  la planta de cargos de la entidad.
Julio: No se registra ingreso de  personal a  la planta de cargos de la entidad.
Agosto: Se registra  1 ingreso Así:  ASESOR CÓDIGO 105 GRADO 05 -ETELVINA BRISEÑO CHIVIRÍ El área de talento humano realizó la Verificación de requisitos. la cuales reposan en los respectivos espediente laboral.
Septiembre: No se registra ingreso de  personal a  la planta de cargos de la entidad.
Octubre:  No se registra ingreso de personal  Nuevo
Noviembre:  Se registra  1 ingreso de lnr  Así:  ASESOR CÓDIGO 105 GRADO 05 -LUIS GONZALO LOZANO BAYONA.  El área de talento humano realizó la Verificación de requisitos. el cual reposan en los respectivos espediente laboral.  
Con corte a  30 de  noviembre se registran 74 ingresos  de  personal  en periodo de prueba, no se aplica  formato de verificacion, ya    la validación de   requistos  la  realiza la CNSC,  como parte d elas estapas del proceso de   d ela convocatoria 823 de 2018.
</t>
    </r>
  </si>
  <si>
    <r>
      <t xml:space="preserve">No hay evidencias para establecer la accion del control
</t>
    </r>
    <r>
      <rPr>
        <b/>
        <sz val="11"/>
        <color rgb="FF000000"/>
        <rFont val="Arial"/>
        <family val="2"/>
      </rPr>
      <t>12,13 y 14 de enero 2021 Conforme a plan de auditoría 20211100000186 del 6 de enero del 2021.</t>
    </r>
    <r>
      <rPr>
        <sz val="11"/>
        <color rgb="FF000000"/>
        <rFont val="Arial"/>
        <family val="2"/>
      </rPr>
      <t xml:space="preserve"> No se presentan evidencias para establecer la acción de control.</t>
    </r>
  </si>
  <si>
    <t>En el seguimiento actual no se reportaron evidencias para establecer la accion del control</t>
  </si>
  <si>
    <t>Gestión de Tecnológica y de la Información</t>
  </si>
  <si>
    <t>Administrar y brindar soluciones tecnológicas asegurando la integridad, disponibilidad y confiabilidad de la información</t>
  </si>
  <si>
    <r>
      <rPr>
        <b/>
        <sz val="11"/>
        <color theme="1"/>
        <rFont val="Arial"/>
        <family val="2"/>
      </rPr>
      <t xml:space="preserve">R1. </t>
    </r>
    <r>
      <rPr>
        <sz val="11"/>
        <color theme="1"/>
        <rFont val="Arial"/>
        <family val="2"/>
      </rPr>
      <t>Uso mal intencionado por parte de los servidores públicos en el manejo de la información contenida en los Sistemas de Información de la Unidad, en favorecimiento propio o de un tercero</t>
    </r>
  </si>
  <si>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</si>
  <si>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</si>
  <si>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1. Incapacidad de efectuar el
cumplimiento de las políticas
de seguridad de la información
2. Pérdida de la información institucional
3. Sanciones por parte de entes de control
 4. Deterioro de la imagen
institucional</t>
  </si>
  <si>
    <t>Semanalmente el administrador de infraestructura de la UAESP, verifica los logs a través de las herramientas tecnológicas identificando los incidentes a los sistemas de información. Así mismo, se contemplan la implementación de las políticas de seguridad de la información. En caso que se presente algún incidente de alto impacto se reporta al Jefe de la Oficina TIC y al CSIRT Gobierno, cuando es un impacto bajo se reporta al Jefe Oficina TIC para tomar las decisiones del caso. La evidencia se encuentra en los logs y correos electrónicos (cuando aplica)</t>
  </si>
  <si>
    <t>1. Sensibilizar a los funcionarios y contratistas, acerca de la seguridad de la información</t>
  </si>
  <si>
    <t>Piezas o diseños divulgados por los canales institucionales</t>
  </si>
  <si>
    <t>Jefe Oficina TIC</t>
  </si>
  <si>
    <t>25/03/2020 
31/08/2020
22/12/2020</t>
  </si>
  <si>
    <r>
      <rPr>
        <b/>
        <sz val="11"/>
        <color theme="1"/>
        <rFont val="Arial"/>
        <family val="2"/>
      </rPr>
      <t>25/03/2020:</t>
    </r>
    <r>
      <rPr>
        <sz val="11"/>
        <color theme="1"/>
        <rFont val="Arial"/>
        <family val="2"/>
      </rPr>
      <t xml:space="preserve"> Con la aprobación de la Politica de Seguridad de la Información, se realizaron los cambios correspondientes que se indicaban en esta y se han realizado sensibilizaciones sobre seguridad a traves del correo electronico comunicaciones@uaesp.gov.co.                                   
</t>
    </r>
    <r>
      <rPr>
        <b/>
        <sz val="11"/>
        <color theme="1"/>
        <rFont val="Arial"/>
        <family val="2"/>
      </rPr>
      <t>31/08/2020:</t>
    </r>
    <r>
      <rPr>
        <sz val="11"/>
        <color theme="1"/>
        <rFont val="Arial"/>
        <family val="2"/>
      </rPr>
      <t xml:space="preserve"> Se ha realizado mediante teams capacitaciones sobre trabajo seguro, ciberseguridad y mediante piezas comunicativas se han enviado alertas sobre incidentes ciberneticos creando una cultura cibernetica a los funcionarios y contratistas.
</t>
    </r>
    <r>
      <rPr>
        <b/>
        <sz val="11"/>
        <color theme="1"/>
        <rFont val="Arial"/>
        <family val="2"/>
      </rPr>
      <t>22/12/2020:</t>
    </r>
    <r>
      <rPr>
        <sz val="11"/>
        <color theme="1"/>
        <rFont val="Arial"/>
        <family val="2"/>
      </rPr>
      <t xml:space="preserve"> Se continuan las sensibilizaciones mediante piezas comunicativas y se envian alertas sobre incidentes ciberneticos</t>
    </r>
  </si>
  <si>
    <t>05/05/2020   07/09/2020
13/01/2021</t>
  </si>
  <si>
    <r>
      <rPr>
        <b/>
        <sz val="11"/>
        <color rgb="FF000000"/>
        <rFont val="Arial"/>
        <family val="2"/>
      </rPr>
      <t>05/05/2020:</t>
    </r>
    <r>
      <rPr>
        <sz val="11"/>
        <color rgb="FF000000"/>
        <rFont val="Arial"/>
        <family val="2"/>
      </rPr>
      <t xml:space="preserve"> Se observa la gestión de acciones de acuerdo al control establecido, evidenciando 9 sencibilizaciones mediante piezas publicitarias divulgadas por correo electronico, durante el primer cuatrimestre del año, acerca de la seguridad de la información.                            
</t>
    </r>
    <r>
      <rPr>
        <b/>
        <sz val="11"/>
        <color rgb="FF000000"/>
        <rFont val="Arial"/>
        <family val="2"/>
      </rPr>
      <t>07/09/2020</t>
    </r>
    <r>
      <rPr>
        <sz val="11"/>
        <color rgb="FF000000"/>
        <rFont val="Arial"/>
        <family val="2"/>
      </rPr>
      <t xml:space="preserve"> Se evidencia mediante teams capacitaciones sobre trabajo seguro, ciberseguridad y mediante piezas comunicativas se han enviado alertas sobre incidentes ciberneticos creando una cultura cibernetica a los funcionarios y contratistas.
</t>
    </r>
    <r>
      <rPr>
        <b/>
        <sz val="11"/>
        <color rgb="FF000000"/>
        <rFont val="Arial"/>
        <family val="2"/>
      </rPr>
      <t>12,13 y 14 de enero 2021 Conforme a plan de auditoría 20211100000186 del 6 de enero del 2021.</t>
    </r>
    <r>
      <rPr>
        <sz val="11"/>
        <color rgb="FF000000"/>
        <rFont val="Arial"/>
        <family val="2"/>
      </rPr>
      <t xml:space="preserve">  El control se está efectuando según 5 correos evdienciados del .: 23 y 26 de octubre, 10 de noviembre, 02 y 15 de diciembre 2020</t>
    </r>
  </si>
  <si>
    <r>
      <rPr>
        <b/>
        <sz val="11"/>
        <color rgb="FF000000"/>
        <rFont val="Arial"/>
        <family val="2"/>
      </rPr>
      <t>12,13 y 14 de enero 2021 Conforme a plan de auditoría 20211100000186 del 6 de enero del 202</t>
    </r>
    <r>
      <rPr>
        <sz val="11"/>
        <color rgb="FF000000"/>
        <rFont val="Arial"/>
        <family val="2"/>
      </rPr>
      <t>1. No hay observaciones</t>
    </r>
  </si>
  <si>
    <t>Evaluación</t>
  </si>
  <si>
    <t>Evaluación y Mejora</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</si>
  <si>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</si>
  <si>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1"/>
        <color theme="1"/>
        <rFont val="Arial"/>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</si>
  <si>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</si>
  <si>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</si>
  <si>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t>
  </si>
  <si>
    <r>
      <t>C</t>
    </r>
    <r>
      <rPr>
        <b/>
        <sz val="11"/>
        <color theme="1"/>
        <rFont val="Arial"/>
        <family val="2"/>
      </rPr>
      <t>:1 -</t>
    </r>
    <r>
      <rPr>
        <sz val="11"/>
        <color theme="1"/>
        <rFont val="Arial"/>
        <family val="2"/>
      </rPr>
      <t xml:space="preserve"> Cumplir con el Perfil de Auditor Interno definido por el Procedimiento</t>
    </r>
  </si>
  <si>
    <t>MODERADO</t>
  </si>
  <si>
    <t>Débil</t>
  </si>
  <si>
    <t>Documentar los controles frente a las especificaciones asociadas a: Descripción de la Operación , periodicidad, evidencia, niveles de desviación, responsabilidad y propósito</t>
  </si>
  <si>
    <t>Actualización del procedimiento de auditorias internas en función del fortalecimiento de la descripción de los controles asociados frente a las características solicitadas en el diseño del control</t>
  </si>
  <si>
    <t>Oficina de Control Interno</t>
  </si>
  <si>
    <t>Número  de controles documentados /Total de controles establecidos * 100</t>
  </si>
  <si>
    <t xml:space="preserve">
29/01/2020
02/02/2020
03/03/2020
30/04/2020
31/05/2020
30/06/2020
31/07/2020
30/09/2020
31/10/2020
30/11/2020
31/12/2020</t>
  </si>
  <si>
    <t>29/01/2020: Se reviso y aprobó el riesgo de corrupción del Proceso Evaluación y Mejora en el nuevo formato y se verifico y ajusto el riesgo de gestión, se remitió acta No. 04 del 29/01/2020 a la OAP informando de la actividad realizada.
02/02/2020:  Se  socializó avance a la documentación del control con el equipo de trabajo y el jefe de la OCI.
03/03/2020: Se programo reunión para el 19/03/2020, en comité primario del 03/03/2020 con el jefe de la OCI y el equipo de trabajo para socializar, ajustar y aprobar la documentación del control.
30/04/2020: El día 19/03/2020 el equipo auditor junto con el jefe de la OCI realizaron reunión vía TEAM herramienta utilizada para realizar teletrabajo debido a la cuarentena por la pandemia del coronavirus. En esta reunión se dio a conocer el avance de la Documentación de los riesgos del proceso Evaluación y Mejora, estableciendo compromisos para el ajuste y terminación de la documentación de los riesgos de gestión y corrupción de la OCI en el formato  FM-19 Diseño del control V1. Luego de realizados los ajustes, la revisión y aprobación por el equipo auditor y el jefe de la OCI del Diseño de los controles se remitió vía correo electrónico de fecha 25/03/2020, esta información a la OAP para la aprobación.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
31/05/2020: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30/06/2020: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31/07/2020: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30/09/2020: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31/10/2020: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30/11/2020: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
31/12/2020: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t>
  </si>
  <si>
    <t>31/08/2020
15/01/2021</t>
  </si>
  <si>
    <r>
      <rPr>
        <b/>
        <sz val="11"/>
        <color theme="1"/>
        <rFont val="Arial"/>
        <family val="2"/>
      </rPr>
      <t>31/08/2020:</t>
    </r>
    <r>
      <rPr>
        <sz val="11"/>
        <color theme="1"/>
        <rFont val="Arial"/>
        <family val="2"/>
      </rPr>
      <t xml:space="preserve"> Mediante correo electronico de fecha 06/04/2020, se remitio el seguimiento al riesgo de coruupción de la OCI y el Diseño de Controles en el formatoFM-19 Diseño del control V1, aclarando que el 25/03/2020, se remititio el diseño de controles a la OAP para que sea revisado y aprobado.
Frente a la gestión de los riesgos del proceso Evaluación y Mejora, no se han evidenciado que alguna de las causas se haya materializado,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13 de abril. De lo contrario (ampliar cuarentena) se presentará el informe correspondiente indicando las limitaciones de auditoría correspondientes.
</t>
    </r>
    <r>
      <rPr>
        <b/>
        <sz val="11"/>
        <color theme="1"/>
        <rFont val="Arial"/>
        <family val="2"/>
      </rPr>
      <t xml:space="preserve">15/01/2021: </t>
    </r>
    <r>
      <rPr>
        <sz val="11"/>
        <color theme="1"/>
        <rFont val="Arial"/>
        <family val="2"/>
      </rPr>
      <t xml:space="preserve"> Se dio cumplimiento a las acciones establecidas, Documentando los controles frente a las especificaciones asociadas a: Descripción de la Operación , periodicidad, evidencia, niveles de desviación, responsabilidad y propósito, se remitio correo electronico el día 25/03/2020 a la OAP para la revisión y aprobación.</t>
    </r>
  </si>
  <si>
    <t>Bajo proceso de autoevaluacón se presenta resultados en este campo.</t>
  </si>
  <si>
    <r>
      <rPr>
        <b/>
        <sz val="11"/>
        <color theme="1"/>
        <rFont val="Arial"/>
        <family val="2"/>
      </rPr>
      <t>C:2 -</t>
    </r>
    <r>
      <rPr>
        <sz val="11"/>
        <color theme="1"/>
        <rFont val="Arial"/>
        <family val="2"/>
      </rPr>
      <t xml:space="preserve"> Desarrollar Evaluación de Auditorias Internas y Equipo Auditor</t>
    </r>
  </si>
  <si>
    <t>D</t>
  </si>
  <si>
    <t>No_se_Investigan</t>
  </si>
  <si>
    <t>Incompleta</t>
  </si>
  <si>
    <t>Informar al CICCI el evento para tomar las medidas necesarias</t>
  </si>
  <si>
    <t>Informes de Auditoría Según plan de Auditoría vigencia 2020</t>
  </si>
  <si>
    <t>Número de casos presentados</t>
  </si>
  <si>
    <t>9/03/2020
30/03/2020
30/04/2020
31/05/2020
30/06/2020
31/07/2020
30/09/2020
31/10/2020
30/11/2020
31/12/2020</t>
  </si>
  <si>
    <r>
      <t xml:space="preserve">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t>
    </r>
    <r>
      <rPr>
        <b/>
        <sz val="11"/>
        <color theme="1"/>
        <rFont val="Arial"/>
        <family val="2"/>
      </rPr>
      <t>30/04/2020:</t>
    </r>
    <r>
      <rPr>
        <sz val="11"/>
        <color theme="1"/>
        <rFont val="Arial"/>
        <family val="2"/>
      </rPr>
      <t xml:space="preserve"> De acuerdo a las Auditorias realizadas durante le mes de abril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de lo contrario (ampliar cuarentena) se presentará el informe correspondiente indicando las limitaciones de auditoría correspondientes.
</t>
    </r>
    <r>
      <rPr>
        <b/>
        <sz val="11"/>
        <color theme="1"/>
        <rFont val="Arial"/>
        <family val="2"/>
      </rPr>
      <t xml:space="preserve">31/05/2020: </t>
    </r>
    <r>
      <rPr>
        <sz val="11"/>
        <color theme="1"/>
        <rFont val="Arial"/>
        <family val="2"/>
      </rPr>
      <t xml:space="preserve">Se materializó el riesgo de incumplimiento del PAA 2020, donde no se pudieron desarrollar dos ejercicios de auditorias programadas para el mes de mayo: ( No 12. PEGIRS y  No. 8 Austeridad del gasto - 2do ciclo). Lo anterior debido a las siguientes causas: 1. No se pudo adelantar la contratación del profresional (Ing. ambiental) para la auditoria PEGIRS , dada la emergencia sanitaria actual, en la cual se prioriza otro tipo de contratación. y 2. No se ha realizado el proceso de armonización de los procesos realacionados con la Gestión Integral de residuos Solidos, con los lineamientos y politicas establecidas en el nuevo Plan de desarrollo 2020-2024.
</t>
    </r>
    <r>
      <rPr>
        <b/>
        <sz val="11"/>
        <color theme="1"/>
        <rFont val="Arial"/>
        <family val="2"/>
      </rPr>
      <t>30/06/2020:</t>
    </r>
    <r>
      <rPr>
        <sz val="11"/>
        <color theme="1"/>
        <rFont val="Arial"/>
        <family val="2"/>
      </rPr>
      <t xml:space="preserve"> Se materializó el riesgo de incumplimiento del PAA 2020, donde no se pudieron desarrollar dos ejercicios de auditorias programadas para el mes de junio: ( No 11. SG-SST y  No. 14 Gestión Ambiental). Lo anterior debido a las siguiente causa; No se pudo adelantar la contratación del profresional (Ing. ambiental) para las auditorias de Gestión Ambiental, dada la emergencia sanitaria actual, en la cual se prioriza otro tipo de contratación.
</t>
    </r>
    <r>
      <rPr>
        <b/>
        <sz val="11"/>
        <color theme="1"/>
        <rFont val="Arial"/>
        <family val="2"/>
      </rPr>
      <t>31/07/2020:</t>
    </r>
    <r>
      <rPr>
        <sz val="11"/>
        <color theme="1"/>
        <rFont val="Arial"/>
        <family val="2"/>
      </rPr>
      <t xml:space="preserve"> Debido a la materizalizción del riesgo de inclumplimiento del PAA 2020, con los dos ejercicios que no se desarrollaron para el mes de junio: ( No 11. SG-SST y  No. 14 Gestión Ambiental). Debido a la causa de la emergencia sanitaria, no se pudo adelantar la contratación de los profesionales para la realización de estas auditorias. Se espera que en el mes de agosto se pueda contratar el personal necesario y reprogramar la realización de las auditorias.
</t>
    </r>
    <r>
      <rPr>
        <b/>
        <sz val="11"/>
        <color theme="1"/>
        <rFont val="Arial"/>
        <family val="2"/>
      </rPr>
      <t xml:space="preserve">30/09/2020:  </t>
    </r>
    <r>
      <rPr>
        <sz val="11"/>
        <color theme="1"/>
        <rFont val="Arial"/>
        <family val="2"/>
      </rPr>
      <t>De acuerdo a las Auditorias realizadas durante los meses de agosto y septiembre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t>
    </r>
    <r>
      <rPr>
        <b/>
        <sz val="11"/>
        <color theme="1"/>
        <rFont val="Arial"/>
        <family val="2"/>
      </rPr>
      <t xml:space="preserve">
- Teletrabajo: </t>
    </r>
    <r>
      <rPr>
        <sz val="11"/>
        <color theme="1"/>
        <rFont val="Arial"/>
        <family val="2"/>
      </rPr>
      <t>coordinar con auditados de la información para hacer los análisis correspondientes. Ahondar en análisis de datos e informe documentales y registros.</t>
    </r>
    <r>
      <rPr>
        <b/>
        <sz val="11"/>
        <color theme="1"/>
        <rFont val="Arial"/>
        <family val="2"/>
      </rPr>
      <t xml:space="preserve"> 
- Incluir en informe la limitación de auditoria: </t>
    </r>
    <r>
      <rPr>
        <sz val="11"/>
        <color theme="1"/>
        <rFont val="Arial"/>
        <family val="2"/>
      </rPr>
      <t xml:space="preserve">Las visitas se desarrollaran una vez sea levantada la cuarentena, de lo contrario (ampliar cuarentena) se presentará el informe correspondiente indicando las limitaciones de auditoría correspondientes.
</t>
    </r>
    <r>
      <rPr>
        <b/>
        <sz val="11"/>
        <color theme="1"/>
        <rFont val="Arial"/>
        <family val="2"/>
      </rPr>
      <t xml:space="preserve">-Contratación de personal: </t>
    </r>
    <r>
      <rPr>
        <sz val="11"/>
        <color theme="1"/>
        <rFont val="Arial"/>
        <family val="2"/>
      </rPr>
      <t xml:space="preserve">Se realizó la contratación de los profesionales de apoyo para la realización de las auditorias pendientes de acuerdo a la programación del PAA 2020. 
</t>
    </r>
    <r>
      <rPr>
        <b/>
        <sz val="11"/>
        <color theme="1"/>
        <rFont val="Arial"/>
        <family val="2"/>
      </rPr>
      <t>31/10/2020:</t>
    </r>
    <r>
      <rPr>
        <sz val="11"/>
        <color theme="1"/>
        <rFont val="Arial"/>
        <family val="2"/>
      </rPr>
      <t xml:space="preserve">  De acuerdo a las Auditorias realizadas durante el mes de octubre no se presentaron casos de informes de auditoras subjetivos, parcializados, ocultando y/u omitiendo información para favorecer intereses particulares. Por lo anterior no se requirió informar al CICCI.
</t>
    </r>
    <r>
      <rPr>
        <b/>
        <sz val="11"/>
        <color theme="1"/>
        <rFont val="Arial"/>
        <family val="2"/>
      </rPr>
      <t>30/11/2020</t>
    </r>
    <r>
      <rPr>
        <sz val="11"/>
        <color theme="1"/>
        <rFont val="Arial"/>
        <family val="2"/>
      </rPr>
      <t xml:space="preserve">:  En las Auditorias realizadas durante el mes de noviembre no se presentaron casos de informes de auditoras subjetivos, parcializados, ocultando y/u omitiendo información para favorecer intereses particulares. Por lo anterior no se requirió informar al CICCI.
</t>
    </r>
    <r>
      <rPr>
        <b/>
        <sz val="11"/>
        <color theme="1"/>
        <rFont val="Arial"/>
        <family val="2"/>
      </rPr>
      <t>31/12/2020</t>
    </r>
    <r>
      <rPr>
        <sz val="11"/>
        <color theme="1"/>
        <rFont val="Arial"/>
        <family val="2"/>
      </rPr>
      <t>:  En las Auditorias realizadas durante el mes de diciembre no se presentaron casos de informes de auditoras subjetivos, parcializados, ocultando y/u omitiendo información para favorecer intereses particulares. Por lo anterior no se requirió informar al CICCI.</t>
    </r>
  </si>
  <si>
    <r>
      <t xml:space="preserve">
</t>
    </r>
    <r>
      <rPr>
        <b/>
        <sz val="11"/>
        <color theme="1"/>
        <rFont val="Arial"/>
        <family val="2"/>
      </rPr>
      <t xml:space="preserve">31/08/2020: </t>
    </r>
    <r>
      <rPr>
        <sz val="11"/>
        <color theme="1"/>
        <rFont val="Arial"/>
        <family val="2"/>
      </rPr>
      <t xml:space="preserve">De acuerdo a las Auditorias realizadas durante le mes de abril no se presentaron casos de informes de auditoras subjetivos, parcializados, ocultando y/u omitiendo información para favorecer intereses particulares. Por lo anterior no se requirió informar al CICCI.
</t>
    </r>
    <r>
      <rPr>
        <b/>
        <sz val="11"/>
        <color theme="1"/>
        <rFont val="Arial"/>
        <family val="2"/>
      </rPr>
      <t>15/01/2021:</t>
    </r>
    <r>
      <rPr>
        <sz val="11"/>
        <color theme="1"/>
        <rFont val="Arial"/>
        <family val="2"/>
      </rPr>
      <t xml:space="preserve">  En las Auditorias realizadas durante los meses de mayo a diciembre de 2020 no se presentaron casos de informes de auditoras subjetivos, parcializados, ocultando y/u omitiendo información para favorecer intereses particulares. Por lo anterior no se requirió informar al CICCI.</t>
    </r>
  </si>
  <si>
    <r>
      <rPr>
        <b/>
        <sz val="11"/>
        <color theme="1"/>
        <rFont val="Arial"/>
        <family val="2"/>
      </rPr>
      <t>C:3 -</t>
    </r>
    <r>
      <rPr>
        <sz val="11"/>
        <color theme="1"/>
        <rFont val="Arial"/>
        <family val="2"/>
      </rPr>
      <t xml:space="preserve"> Solicitar la suscripción de Carta de Representación </t>
    </r>
  </si>
  <si>
    <r>
      <t xml:space="preserve">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t>
    </r>
    <r>
      <rPr>
        <b/>
        <sz val="11"/>
        <color theme="1"/>
        <rFont val="Arial"/>
        <family val="2"/>
      </rPr>
      <t>30/04/2020</t>
    </r>
    <r>
      <rPr>
        <sz val="11"/>
        <color theme="1"/>
        <rFont val="Arial"/>
        <family val="2"/>
      </rPr>
      <t xml:space="preserve">: De acuerdo a las Auditorias realizadas durante le mes de abril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de lo contrario (ampliar cuarentena) se presentará el informe correspondiente indicando las limitaciones de auditoría correspondientes.
31/05/2020: Se materializó el riesgo de incumplimiento del PAA 2020, donde no se pudieron desarrollar dos ejercicios de auditorias programadas para el mes de mayo: ( No 12. PEGIRS y  No. 8 Austeridad del gasto - 2do ciclo). Lo anterior debido a las siguientes causas: 1. No se pudo adelantar la contratación del profresional (Ing. ambiental) para la auditoria PEGIRS , dada la emergencia sanitaria actual, en la cual se prioriza otro tipo de contratación. y 2. No se ha realizado el proceso de armonización de los procesos realacionados con la Gestión Integral de residuos Solidos, con los lineamientos y politicas establecidas en el nuevo Plan de desarrollo 2020-2024.
</t>
    </r>
    <r>
      <rPr>
        <b/>
        <sz val="11"/>
        <color theme="1"/>
        <rFont val="Arial"/>
        <family val="2"/>
      </rPr>
      <t>30/06/2020</t>
    </r>
    <r>
      <rPr>
        <sz val="11"/>
        <color theme="1"/>
        <rFont val="Arial"/>
        <family val="2"/>
      </rPr>
      <t xml:space="preserve">: Se materializó el riesgo de incumplimiento del PAA 2020, donde no se pudieron desarrollar dos ejercicios de auditorias programadas para el mes de junio: ( No 11. SG-SST y  No. 14 Gestión Ambiental). Lo anterior debido a las siguiente causa; No se pudo adelantar la contratación del profresional (Ing. ambiental) para las auditorias de Gestión Ambiental, dada la emergencia sanitaria actual, en la cual se prioriza otro tipo de contratación.
</t>
    </r>
    <r>
      <rPr>
        <b/>
        <sz val="11"/>
        <color theme="1"/>
        <rFont val="Arial"/>
        <family val="2"/>
      </rPr>
      <t>31/07/2020:</t>
    </r>
    <r>
      <rPr>
        <sz val="11"/>
        <color theme="1"/>
        <rFont val="Arial"/>
        <family val="2"/>
      </rPr>
      <t xml:space="preserve"> Debido a la materizalizción del riesgo de inclumplimiento del PAA 2020, con los dos ejercicios que no se desarrollaron para el mes de junio: ( No 11. SG-SST y  No. 14 Gestión Ambiental). Debido a la causa de la emergencia sanitaria, no se pudo adelantar la contratación de los profesionales para la realización de estas auditorias. Se espera que en el mes de agosto se pueda contratar el personal necesario y reprogramar la realización de las auditorias.
</t>
    </r>
    <r>
      <rPr>
        <b/>
        <sz val="11"/>
        <color theme="1"/>
        <rFont val="Arial"/>
        <family val="2"/>
      </rPr>
      <t>30/09/2020:</t>
    </r>
    <r>
      <rPr>
        <sz val="11"/>
        <color theme="1"/>
        <rFont val="Arial"/>
        <family val="2"/>
      </rPr>
      <t xml:space="preserve">  De acuerdo a las Auditorias realizadas durante los meses de agosto y septiembre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t>
    </r>
    <r>
      <rPr>
        <b/>
        <sz val="11"/>
        <color theme="1"/>
        <rFont val="Arial"/>
        <family val="2"/>
      </rPr>
      <t>- Teletrabajo:</t>
    </r>
    <r>
      <rPr>
        <sz val="11"/>
        <color theme="1"/>
        <rFont val="Arial"/>
        <family val="2"/>
      </rPr>
      <t xml:space="preserve"> coordinar con auditados de la información para hacer los análisis correspondientes. Ahondar en análisis de datos e informe documentales y registros. 
</t>
    </r>
    <r>
      <rPr>
        <b/>
        <sz val="11"/>
        <color theme="1"/>
        <rFont val="Arial"/>
        <family val="2"/>
      </rPr>
      <t>- Incluir en informe la limitación de auditoria:</t>
    </r>
    <r>
      <rPr>
        <sz val="11"/>
        <color theme="1"/>
        <rFont val="Arial"/>
        <family val="2"/>
      </rPr>
      <t xml:space="preserve"> Las visitas se desarrollaran una vez sea levantada la cuarentena, de lo contrario (ampliar cuarentena) se presentará el informe correspondiente indicando las limitaciones de auditoría correspondientes.
</t>
    </r>
    <r>
      <rPr>
        <b/>
        <sz val="11"/>
        <color theme="1"/>
        <rFont val="Arial"/>
        <family val="2"/>
      </rPr>
      <t>-Contratación de personal:</t>
    </r>
    <r>
      <rPr>
        <sz val="11"/>
        <color theme="1"/>
        <rFont val="Arial"/>
        <family val="2"/>
      </rPr>
      <t xml:space="preserve"> Se realizó la contratación de los profesionales de apoyo para la realización de las auditorias pendientes de acuerdo a la programación del PAA 2020. 
31/10/2020</t>
    </r>
    <r>
      <rPr>
        <b/>
        <sz val="11"/>
        <color theme="1"/>
        <rFont val="Arial"/>
        <family val="2"/>
      </rPr>
      <t>:</t>
    </r>
    <r>
      <rPr>
        <sz val="11"/>
        <color theme="1"/>
        <rFont val="Arial"/>
        <family val="2"/>
      </rPr>
      <t xml:space="preserve">  De acuerdo a las Auditorias realizadas durante el mes de octubre no se presentaron casos de informes de auditoras subjetivos, parcializados, ocultando y/u omitiendo información para favorecer intereses particulares. Por lo anterior no se requirió informar al CICCI.
</t>
    </r>
    <r>
      <rPr>
        <b/>
        <sz val="11"/>
        <color theme="1"/>
        <rFont val="Arial"/>
        <family val="2"/>
      </rPr>
      <t>30/11/2020:</t>
    </r>
    <r>
      <rPr>
        <sz val="11"/>
        <color theme="1"/>
        <rFont val="Arial"/>
        <family val="2"/>
      </rPr>
      <t xml:space="preserve">  En las Auditorias realizadas durante el mes de noviembre no se presentaron casos de informes de auditoras subjetivos, parcializados, ocultando y/u omitiendo información para favorecer intereses particulares. Por lo anterior no se requirió informar al CICCI.
</t>
    </r>
    <r>
      <rPr>
        <b/>
        <sz val="11"/>
        <color theme="1"/>
        <rFont val="Arial"/>
        <family val="2"/>
      </rPr>
      <t>31/12/2020:</t>
    </r>
    <r>
      <rPr>
        <sz val="11"/>
        <color theme="1"/>
        <rFont val="Arial"/>
        <family val="2"/>
      </rPr>
      <t xml:space="preserve">  En las Auditorias realizadas durante el mes de diciembre no se presentaron casos de informes de auditoras subjetivos, parcializados, ocultando y/u omitiendo información para favorecer intereses particulares. Por lo anterior no se requirió informar al CICCI.</t>
    </r>
  </si>
  <si>
    <r>
      <rPr>
        <b/>
        <sz val="11"/>
        <color theme="1"/>
        <rFont val="Arial"/>
        <family val="2"/>
      </rPr>
      <t>C:4 -</t>
    </r>
    <r>
      <rPr>
        <sz val="11"/>
        <color theme="1"/>
        <rFont val="Arial"/>
        <family val="2"/>
      </rPr>
      <t xml:space="preserve"> Suscribir compromiso del Auditor Interno conforme a estatuto de auditoría vigente</t>
    </r>
  </si>
  <si>
    <r>
      <t xml:space="preserve">09/03/2020: De acuerdo a las Auditorias realizadas durante le mes de febrero, no se presentaron casos de informes de auditoras subjetivos, parcializados, ocultando y/u omitiendo información para favorecer intereses particulares. Por lo anterior no se requirió informar al CICCI.
30/03/2020: De acuerdo a las Auditorias realizadas durante le mes de marzo no se presentaron casos de informes de auditoras subjetivos, parcializados, ocultando y/u omitiendo información para favorecer intereses particulares. Por lo anterior no se requirió informar al CICCI.
</t>
    </r>
    <r>
      <rPr>
        <b/>
        <sz val="11"/>
        <color theme="1"/>
        <rFont val="Arial"/>
        <family val="2"/>
      </rPr>
      <t>30/04/2020</t>
    </r>
    <r>
      <rPr>
        <sz val="11"/>
        <color theme="1"/>
        <rFont val="Arial"/>
        <family val="2"/>
      </rPr>
      <t xml:space="preserve">: De acuerdo a las Auditorias realizadas durante le mes de abril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 Teletrabajo: coordinar con auditados de la información para hacer los análisis correspondientes. Ahondar en análisis de datos e informe documentales y registros. 
- Incluir en informe la limitación de auditoria: Las visitas se desarrollaran una vez sea levantada la cuarentena, de lo contrario (ampliar cuarentena) se presentará el informe correspondiente indicando las limitaciones de auditoría correspondientes.
31/05/2020: Se materializó el riesgo de incumplimiento del PAA 2020, donde no se pudieron desarrollar dos ejercicios de auditorias programadas para el mes de mayo: ( No 12. PEGIRS y  No. 8 Austeridad del gasto - 2do ciclo). Lo anterior debido a las siguientes causas: 1. No se pudo adelantar la contratación del profresional (Ing. ambiental) para la auditoria PEGIRS , dada la emergencia sanitaria actual, en la cual se prioriza otro tipo de contratación. y 2. No se ha realizado el proceso de armonización de los procesos realacionados con la Gestión Integral de residuos Solidos, con los lineamientos y politicas establecidas en el nuevo Plan de desarrollo 2020-2024.
</t>
    </r>
    <r>
      <rPr>
        <b/>
        <sz val="11"/>
        <color theme="1"/>
        <rFont val="Arial"/>
        <family val="2"/>
      </rPr>
      <t>30/06/2020:</t>
    </r>
    <r>
      <rPr>
        <sz val="11"/>
        <color theme="1"/>
        <rFont val="Arial"/>
        <family val="2"/>
      </rPr>
      <t xml:space="preserve"> Se materializó el riesgo de incumplimiento del PAA 2020, donde no se pudieron desarrollar dos ejercicios de auditorias programadas para el mes de junio: ( No 11. SG-SST y  No. 14 Gestión Ambiental). Lo anterior debido a las siguiente causa; No se pudo adelantar la contratación del profresional (Ing. ambiental) para las auditorias de Gestión Ambiental, dada la emergencia sanitaria actual, en la cual se prioriza otro tipo de contratación.
</t>
    </r>
    <r>
      <rPr>
        <b/>
        <sz val="11"/>
        <color theme="1"/>
        <rFont val="Arial"/>
        <family val="2"/>
      </rPr>
      <t>31/07/2020:</t>
    </r>
    <r>
      <rPr>
        <sz val="11"/>
        <color theme="1"/>
        <rFont val="Arial"/>
        <family val="2"/>
      </rPr>
      <t xml:space="preserve"> Debido a la materizalizción del riesgo de inclumplimiento del PAA 2020, con los dos ejercicios que no se desarrollaron para el mes de junio: ( No 11. SG-SST y  No. 14 Gestión Ambiental). Debido a la causa de la emergencia sanitaria, no se pudo adelantar la contratación de los profesionales para la realización de estas auditorias. Se espera que en el mes de agosto se pueda contratar el personal necesario y reprogramar la realización de las auditorias.
</t>
    </r>
    <r>
      <rPr>
        <b/>
        <sz val="11"/>
        <color theme="1"/>
        <rFont val="Arial"/>
        <family val="2"/>
      </rPr>
      <t>30/09/2020:</t>
    </r>
    <r>
      <rPr>
        <sz val="11"/>
        <color theme="1"/>
        <rFont val="Arial"/>
        <family val="2"/>
      </rPr>
      <t xml:space="preserve">  De acuerdo a las Auditorias realizadas durante los meses de agosto y septiembre no se presentaron casos de informes de auditoras subjetivos, parcializados, ocultando y/u omitiendo información para favorecer intereses particulares. Por lo anterior no se requirió informar al CICCI.
Sin embargo, se materializo un riesgo asociados con un tema ambiental y sanitario (Pandemia) no identificado, lo que impacto en la realización de visitas de auditoria de las actuales auditorias, razón por la cual se tomaron las siguientes decisiones:
</t>
    </r>
    <r>
      <rPr>
        <b/>
        <sz val="11"/>
        <color theme="1"/>
        <rFont val="Arial"/>
        <family val="2"/>
      </rPr>
      <t>- Teletrabajo:</t>
    </r>
    <r>
      <rPr>
        <sz val="11"/>
        <color theme="1"/>
        <rFont val="Arial"/>
        <family val="2"/>
      </rPr>
      <t xml:space="preserve"> coordinar con auditados de la información para hacer los análisis correspondientes. Ahondar en análisis de datos e informe documentales y registros. 
</t>
    </r>
    <r>
      <rPr>
        <b/>
        <sz val="11"/>
        <color theme="1"/>
        <rFont val="Arial"/>
        <family val="2"/>
      </rPr>
      <t>- Incluir en informe la limitación de auditoria:</t>
    </r>
    <r>
      <rPr>
        <sz val="11"/>
        <color theme="1"/>
        <rFont val="Arial"/>
        <family val="2"/>
      </rPr>
      <t xml:space="preserve"> Las visitas se desarrollaran una vez sea levantada la cuarentena, de lo contrario (ampliar cuarentena) se presentará el informe correspondiente indicando las limitaciones de auditoría correspondientes.
</t>
    </r>
    <r>
      <rPr>
        <b/>
        <sz val="11"/>
        <color theme="1"/>
        <rFont val="Arial"/>
        <family val="2"/>
      </rPr>
      <t>-Contratación de personal:</t>
    </r>
    <r>
      <rPr>
        <sz val="11"/>
        <color theme="1"/>
        <rFont val="Arial"/>
        <family val="2"/>
      </rPr>
      <t xml:space="preserve"> Se realizó la contratación de los profesionales de apoyo para la realización de las auditorias pendientes de acuerdo a la programación del PAA 2020. 
31/10/2020:  De acuerdo a las Auditorias realizadas durante el mes de octubre no se presentaron casos de informes de auditoras subjetivos, parcializados, ocultando y/u omitiendo información para favorecer intereses particulares. Por lo anterior no se requirió informar al CICCI.
30/11/2020:  En las Auditorias realizadas durante el mes de noviembre no se presentaron casos de informes de auditoras subjetivos, parcializados, ocultando y/u omitiendo información para favorecer intereses particulares. Por lo anterior no se requirió informar al CICCI.
</t>
    </r>
    <r>
      <rPr>
        <b/>
        <sz val="11"/>
        <color theme="1"/>
        <rFont val="Arial"/>
        <family val="2"/>
      </rPr>
      <t xml:space="preserve">31/12/2020: </t>
    </r>
    <r>
      <rPr>
        <sz val="11"/>
        <color theme="1"/>
        <rFont val="Arial"/>
        <family val="2"/>
      </rPr>
      <t xml:space="preserve"> En las Auditorias realizadas durante el mes de diciembre no se presentaron casos de informes de auditoras subjetivos, parcializados, ocultando y/u omitiendo información para favorecer intereses particulares. Por lo anterior no se requirió informar al CICCI.</t>
    </r>
  </si>
  <si>
    <t>Gestión Integral de Residuos</t>
  </si>
  <si>
    <t>Riesgo de Imagen o Reputacional</t>
  </si>
  <si>
    <t>Gestión del Talento Humano</t>
  </si>
  <si>
    <t>Riesgo de Seguridad Digital</t>
  </si>
  <si>
    <t>Gestión de Tecnologías y de la Información</t>
  </si>
  <si>
    <t>PROCESOS</t>
  </si>
  <si>
    <t xml:space="preserve">RIESGO INHERENTE </t>
  </si>
  <si>
    <t>TIPO (P o D)</t>
  </si>
  <si>
    <t>ASIGNADO</t>
  </si>
  <si>
    <t>NO_ASIGNADO</t>
  </si>
  <si>
    <t>FUNCIONES</t>
  </si>
  <si>
    <t>ADECUADO</t>
  </si>
  <si>
    <t>INADECUADO</t>
  </si>
  <si>
    <t>PERIODICIDAD</t>
  </si>
  <si>
    <t>OPORTUNA</t>
  </si>
  <si>
    <t>INOPORTUNA</t>
  </si>
  <si>
    <t>PROPÓSITO</t>
  </si>
  <si>
    <t>PREVENIR</t>
  </si>
  <si>
    <t>DETECTAR</t>
  </si>
  <si>
    <t>NO_ES_CONTROL</t>
  </si>
  <si>
    <t>EJECUCIÓN</t>
  </si>
  <si>
    <t>CONFIABLE</t>
  </si>
  <si>
    <t>NO_CONFIABLES</t>
  </si>
  <si>
    <t>DESVIACIONES</t>
  </si>
  <si>
    <t>SE_INVESTIGAN</t>
  </si>
  <si>
    <t>NO_SE_INVESTIGAN</t>
  </si>
  <si>
    <t>EVIDENCIAS</t>
  </si>
  <si>
    <t>COMPLETA</t>
  </si>
  <si>
    <t>INCOMPLETA</t>
  </si>
  <si>
    <t>NO_EXISTE</t>
  </si>
  <si>
    <t>ESTADO DE LA EJECUCIÓN DEL CONTROL</t>
  </si>
  <si>
    <t>SOLIDEZ</t>
  </si>
  <si>
    <t>DÉBIL</t>
  </si>
  <si>
    <t xml:space="preserve">Incidencia del control en la probabilidad </t>
  </si>
  <si>
    <t>Incidencia del control en el impacto</t>
  </si>
  <si>
    <t># COLUMNAS EN LA MATRIZ DE RIESGO QUE SE DESPLAZA EN ELEJE DE LA PROBABILIDAD</t>
  </si>
  <si>
    <t># COLUMNAS EN LA MATRIZ DE RIESGO QUE SE DESPLAZA EN EL EJE DE IMPACTO</t>
  </si>
  <si>
    <t>Riesgos Estratégico</t>
  </si>
  <si>
    <t>Insignificante</t>
  </si>
  <si>
    <t>Bajo</t>
  </si>
  <si>
    <t>Gestión de la Evaluación y Control</t>
  </si>
  <si>
    <t>Riesgos Gerencial</t>
  </si>
  <si>
    <t>Menor</t>
  </si>
  <si>
    <t>No_Asignado</t>
  </si>
  <si>
    <t>Inadecuado</t>
  </si>
  <si>
    <t>Inoportuna</t>
  </si>
  <si>
    <t>No_Confiable</t>
  </si>
  <si>
    <t>Gestión de la Innovación</t>
  </si>
  <si>
    <t>Riesgos Operativo</t>
  </si>
  <si>
    <t>Posible</t>
  </si>
  <si>
    <t>No_es_Control</t>
  </si>
  <si>
    <t>No_Existe</t>
  </si>
  <si>
    <t>Gestión del Conocimiento</t>
  </si>
  <si>
    <t>Riesgos Financiero</t>
  </si>
  <si>
    <t>Probable</t>
  </si>
  <si>
    <t>Riesgo Tecnológico</t>
  </si>
  <si>
    <t>Casi seguro</t>
  </si>
  <si>
    <t>Riesgo de cumplimiento</t>
  </si>
  <si>
    <t>TIPS PARA LA IDENTIFICACIÓN DEL RIESGO</t>
  </si>
  <si>
    <t>PAG 22</t>
  </si>
  <si>
    <t>IDENTIFICACIÓN DE RIESGOS</t>
  </si>
  <si>
    <t>PAG 28</t>
  </si>
  <si>
    <t>TIPOLOGIAS DE  RIESGO</t>
  </si>
  <si>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</si>
  <si>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</si>
  <si>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</si>
  <si>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</si>
  <si>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</si>
  <si>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</si>
  <si>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</si>
  <si>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</si>
  <si>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t xml:space="preserve"> IMPORTANTE</t>
  </si>
  <si>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</si>
  <si>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t>En la descripción del riesgo se deben tener en cuenta las respuestas a las preguntas arriba mencionadas.</t>
  </si>
  <si>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</si>
  <si>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</si>
  <si>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</si>
  <si>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</si>
  <si>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</si>
  <si>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</si>
  <si>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</si>
  <si>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</si>
  <si>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</si>
  <si>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</si>
  <si>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Pregúntese si el riesgo de gestión identificado está relacionado directamente con las características del objetivo. Si la respuesta es “no”, este puede ser la causa o la consecuencia.</t>
  </si>
  <si>
    <t>TIPS PARA LA VALORACIÓN DEL RIESGO</t>
  </si>
  <si>
    <t>PAG : 36</t>
  </si>
  <si>
    <t>¿EN QUÉ CONSISTE?</t>
  </si>
  <si>
    <t>HERRAMIENTAS PARA EL ANÁLISIS DE CAUSAS     -                                                               PRIORIZACIÓN DE CAUSAS</t>
  </si>
  <si>
    <t>Establecer la probabilidad de ocurrencia del riesgo y el nivel de consecuencia o impacto, con el fin de estimar la zona de riesgo inicial (RIESGO INHERENTE).</t>
  </si>
  <si>
    <t>Diagrama de Pareto</t>
  </si>
  <si>
    <t>ANÁLISIS DE RIESGO</t>
  </si>
  <si>
    <r>
      <t xml:space="preserve">• </t>
    </r>
    <r>
      <rPr>
        <sz val="12"/>
        <color theme="1"/>
        <rFont val="TimesNewRomanPSMT"/>
      </rPr>
      <t>5 porqué o 3 porqué</t>
    </r>
  </si>
  <si>
    <t>Se busca establecer la probabilidad de ocurrencia del riesgo y sus consecuencias o impacto, con el fin de estimar la zona de riesgo inicial (RIESGO INHERENTE).</t>
  </si>
  <si>
    <r>
      <t xml:space="preserve">• </t>
    </r>
    <r>
      <rPr>
        <sz val="12"/>
        <color theme="1"/>
        <rFont val="TimesNewRomanPSMT"/>
      </rPr>
      <t>Matriz de priorización</t>
    </r>
  </si>
  <si>
    <t>Aspectos a tener en cuenta:</t>
  </si>
  <si>
    <r>
      <t xml:space="preserve">• </t>
    </r>
    <r>
      <rPr>
        <sz val="12"/>
        <color theme="1"/>
        <rFont val="TimesNewRomanPSMT"/>
      </rPr>
      <t>Análisis de causa raíz RCA</t>
    </r>
  </si>
  <si>
    <r>
      <t xml:space="preserve">• </t>
    </r>
    <r>
      <rPr>
        <sz val="12"/>
        <color theme="1"/>
        <rFont val="TimesNewRomanPSMT"/>
      </rPr>
      <t>Espina de pescado</t>
    </r>
  </si>
  <si>
    <t>1. Tabla para determinar probabilidad</t>
  </si>
  <si>
    <r>
      <t xml:space="preserve">• </t>
    </r>
    <r>
      <rPr>
        <sz val="12"/>
        <color theme="0"/>
        <rFont val="TimesNewRomanPSMT"/>
      </rPr>
      <t>Tormenta de ideas</t>
    </r>
  </si>
  <si>
    <t>2. Tablas (s) para determinar el impacto o consecuencias (de acuerdo con la política de riesgos institucional)</t>
  </si>
  <si>
    <r>
      <t xml:space="preserve">• </t>
    </r>
    <r>
      <rPr>
        <sz val="12"/>
        <color theme="1"/>
        <rFont val="TimesNewRomanPSMT"/>
      </rPr>
      <t>Análisis de árbol de fallos</t>
    </r>
  </si>
  <si>
    <t>3. Matriz de evaluación de riesgos</t>
  </si>
  <si>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</si>
  <si>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</si>
  <si>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</si>
  <si>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</si>
  <si>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</si>
  <si>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</si>
  <si>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</si>
  <si>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</si>
  <si>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</si>
  <si>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</si>
  <si>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</si>
  <si>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</si>
  <si>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</si>
  <si>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</si>
  <si>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</si>
  <si>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</si>
  <si>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</si>
  <si>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</si>
  <si>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IDENTIFICACIÓN DE CONTROLES Y SU VALORACIÓN</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</si>
  <si>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</si>
  <si>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</si>
  <si>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</si>
  <si>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</si>
  <si>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</si>
  <si>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</si>
  <si>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 xml:space="preserve"> Debe establecer el cómo se realiza la actividad de control.</t>
  </si>
  <si>
    <t xml:space="preserve"> Debe indicar qué pasa con las observaciones o desviaciones resultantes de ejecutar el control.</t>
  </si>
  <si>
    <t>Debe dejar evidencia de la ejecución del control.</t>
  </si>
  <si>
    <t>Las acciones de tratamiento se agrupan en:
* Disminuir la probabilidad: acciones encaminadas a gestionar las causas del riesgo
* Disminuir el impacto: acciones encaminadas a disminuir las consecuencias del riesgo</t>
  </si>
  <si>
    <t>60,61,62</t>
  </si>
  <si>
    <t xml:space="preserve">ANÁLISIS Y EVALUACIÓN DEL DISEÑO DE LOS CONTROLES </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</si>
  <si>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</si>
  <si>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</si>
  <si>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</si>
  <si>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</si>
  <si>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</si>
  <si>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</si>
  <si>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</si>
  <si>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</si>
  <si>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NOTA 1</t>
  </si>
  <si>
    <t>Si la solidez del conjunto de los controles es débil, este no dismi- nuirá ningún cuadrante de impacto o probabilidad asociado al riesgo.</t>
  </si>
  <si>
    <t>NOTA 2</t>
  </si>
  <si>
    <t>Tratándose de riesgos de corrupción únicamente hay disminución de pro- babilidad. Es decir, para el impacto no opera el desplazamiento.</t>
  </si>
  <si>
    <t xml:space="preserve">Solidez del conjunto de controles </t>
  </si>
  <si>
    <t>CANT CONTROLES</t>
  </si>
  <si>
    <t>Controles Directamente</t>
  </si>
  <si>
    <t>No disminuye</t>
  </si>
  <si>
    <t>Resultado</t>
  </si>
  <si>
    <t>Nivel de aceptación</t>
  </si>
  <si>
    <t>Desplazamiento en Probabilidad</t>
  </si>
  <si>
    <t>Desplazamiento en Impacto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</si>
</sst>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7">
    <font>
      <sz val="12"/>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sz val="11"/>
      <color indexed="8"/>
      <name val="Calibri"/>
      <family val="2"/>
    </font>
    <font>
      <b/>
      <sz val="11"/>
      <color theme="1"/>
      <name val="Calibri"/>
      <family val="2"/>
      <scheme val="minor"/>
    </font>
    <font>
      <b/>
      <u/>
      <sz val="11"/>
      <color theme="1"/>
      <name val="Calibri"/>
      <family val="2"/>
      <scheme val="minor"/>
    </font>
    <font>
      <sz val="11"/>
      <color theme="0"/>
      <name val="Calibri"/>
      <family val="2"/>
      <scheme val="minor"/>
    </font>
    <font>
      <sz val="18"/>
      <color theme="1"/>
      <name val="Calibri (Cuerpo)_x0000_"/>
    </font>
    <font>
      <b/>
      <sz val="11"/>
      <color theme="0"/>
      <name val="Calibri"/>
      <family val="2"/>
      <scheme val="minor"/>
    </font>
    <font>
      <sz val="12"/>
      <color theme="1"/>
      <name val="Calibri Light"/>
      <family val="2"/>
      <scheme val="major"/>
    </font>
    <font>
      <b/>
      <sz val="12"/>
      <color theme="1"/>
      <name val="Calibri Light"/>
      <family val="2"/>
      <scheme val="major"/>
    </font>
    <font>
      <sz val="12"/>
      <color theme="1"/>
      <name val="Calibri"/>
      <family val="2"/>
      <scheme val="minor"/>
    </font>
    <font>
      <sz val="11"/>
      <color rgb="FFFF0000"/>
      <name val="Calibri (Cuerpo)_x0000_"/>
    </font>
    <font>
      <b/>
      <sz val="11"/>
      <color rgb="FFFF0000"/>
      <name val="Calibri (Cuerpo)_x0000_"/>
    </font>
    <font>
      <sz val="12"/>
      <color theme="1"/>
      <name val="TimesNewRomanPSMT"/>
    </font>
    <font>
      <sz val="12"/>
      <color theme="0"/>
      <name val="TimesNewRomanPSMT"/>
    </font>
    <font>
      <sz val="11"/>
      <color rgb="FF383A35"/>
      <name val="Flama"/>
    </font>
    <font>
      <b/>
      <sz val="22"/>
      <color theme="7"/>
      <name val="Calibri"/>
      <family val="2"/>
      <scheme val="minor"/>
    </font>
    <font>
      <u/>
      <sz val="12"/>
      <color theme="1"/>
      <name val="Calibri"/>
      <family val="2"/>
      <scheme val="minor"/>
    </font>
    <font>
      <u/>
      <sz val="11"/>
      <color theme="1"/>
      <name val="Calibri"/>
      <family val="2"/>
      <scheme val="minor"/>
    </font>
    <font>
      <b/>
      <sz val="11"/>
      <color theme="7"/>
      <name val="Calibri"/>
      <family val="2"/>
      <scheme val="minor"/>
    </font>
    <font>
      <sz val="10"/>
      <color rgb="FF000000"/>
      <name val="Tahoma"/>
      <family val="2"/>
    </font>
    <font>
      <b/>
      <sz val="10"/>
      <color rgb="FF000000"/>
      <name val="Tahoma"/>
      <family val="2"/>
    </font>
    <font>
      <sz val="8"/>
      <color theme="0"/>
      <name val="Calibri"/>
      <family val="2"/>
      <scheme val="minor"/>
    </font>
    <font>
      <b/>
      <sz val="11"/>
      <color theme="9"/>
      <name val="Calibri (Cuerpo)_x0000_"/>
    </font>
    <font>
      <sz val="14"/>
      <color theme="1"/>
      <name val="Calibri"/>
      <family val="2"/>
      <scheme val="minor"/>
    </font>
    <font>
      <sz val="14"/>
      <color rgb="FFFF0000"/>
      <name val="Calibri (Cuerpo)_x0000_"/>
    </font>
    <font>
      <sz val="11"/>
      <color rgb="FF000000"/>
      <name val="Calibri"/>
      <family val="2"/>
      <scheme val="minor"/>
    </font>
    <font>
      <b/>
      <sz val="18"/>
      <color rgb="FF000000"/>
      <name val="Calibri"/>
      <family val="2"/>
    </font>
    <font>
      <sz val="18"/>
      <color rgb="FF000000"/>
      <name val="Calibri"/>
      <family val="2"/>
    </font>
    <font>
      <sz val="10"/>
      <color rgb="FF000000"/>
      <name val="Calibri"/>
      <family val="2"/>
    </font>
    <font>
      <sz val="12"/>
      <name val="Calibri"/>
      <family val="2"/>
      <scheme val="minor"/>
    </font>
    <font>
      <sz val="12"/>
      <color theme="0"/>
      <name val="Arial Narrow"/>
      <family val="2"/>
    </font>
    <font>
      <sz val="11"/>
      <name val="Arial"/>
      <family val="2"/>
    </font>
    <font>
      <u/>
      <sz val="11"/>
      <name val="Arial"/>
      <family val="2"/>
    </font>
    <font>
      <b/>
      <sz val="11"/>
      <name val="Arial"/>
      <family val="2"/>
    </font>
    <font>
      <sz val="11"/>
      <color rgb="FFFF0000"/>
      <name val="Arial"/>
      <family val="2"/>
    </font>
    <font>
      <b/>
      <sz val="11"/>
      <color theme="1"/>
      <name val="Arial"/>
      <family val="2"/>
    </font>
    <font>
      <sz val="11"/>
      <color theme="1"/>
      <name val="Arial"/>
      <family val="2"/>
    </font>
    <font>
      <b/>
      <sz val="11"/>
      <color rgb="FF000000"/>
      <name val="Arial"/>
      <family val="2"/>
    </font>
    <font>
      <sz val="11"/>
      <color rgb="FF000000"/>
      <name val="Arial"/>
      <family val="2"/>
    </font>
    <font>
      <b/>
      <sz val="11"/>
      <color rgb="FFFF0000"/>
      <name val="Arial"/>
      <family val="2"/>
    </font>
    <font>
      <b/>
      <sz val="10"/>
      <color theme="1"/>
      <name val="Calibri"/>
      <family val="2"/>
      <scheme val="minor"/>
    </font>
    <font>
      <b/>
      <sz val="14"/>
      <color theme="1"/>
      <name val="Calibri"/>
      <family val="2"/>
      <scheme val="minor"/>
    </font>
    <font>
      <b/>
      <sz val="16"/>
      <color theme="0"/>
      <name val="Calibri"/>
      <family val="2"/>
      <scheme val="minor"/>
    </font>
    <font>
      <b/>
      <sz val="16"/>
      <color theme="1"/>
      <name val="Calibri"/>
      <family val="2"/>
      <scheme val="minor"/>
    </font>
    <font>
      <b/>
      <sz val="14"/>
      <color theme="0"/>
      <name val="Arial Narrow"/>
      <family val="2"/>
    </font>
    <font>
      <b/>
      <sz val="22"/>
      <name val="Arial"/>
      <family val="2"/>
    </font>
    <font>
      <b/>
      <sz val="22"/>
      <color theme="1"/>
      <name val="Arial"/>
      <family val="2"/>
    </font>
    <font>
      <sz val="14"/>
      <color theme="1"/>
      <name val="Arial"/>
      <family val="2"/>
    </font>
    <font>
      <sz val="14"/>
      <name val="Arial"/>
      <family val="2"/>
    </font>
    <font>
      <b/>
      <sz val="20"/>
      <color theme="0"/>
      <name val="Calibri"/>
      <family val="2"/>
      <scheme val="minor"/>
    </font>
  </fonts>
  <fills count="18">
    <fill>
      <patternFill patternType="none"/>
    </fill>
    <fill>
      <patternFill patternType="gray125"/>
    </fill>
    <fill>
      <patternFill patternType="solid">
        <fgColor theme="4"/>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
      <patternFill patternType="solid">
        <fgColor rgb="FFFFFD78"/>
        <bgColor indexed="64"/>
      </patternFill>
    </fill>
    <fill>
      <patternFill patternType="solid">
        <fgColor rgb="FFFF7E79"/>
        <bgColor indexed="64"/>
      </patternFill>
    </fill>
    <fill>
      <patternFill patternType="solid">
        <fgColor theme="5" tint="-0.249977111117893"/>
        <bgColor indexed="64"/>
      </patternFill>
    </fill>
  </fills>
  <borders count="19">
    <border>
      <left/>
      <right/>
      <top/>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right style="double">
        <color theme="0" tint="-4.9989318521683403E-2"/>
      </right>
      <top/>
      <bottom/>
      <diagonal/>
    </border>
    <border>
      <left/>
      <right/>
      <top style="double">
        <color theme="0" tint="-0.14996795556505021"/>
      </top>
      <bottom style="double">
        <color theme="0" tint="-0.14996795556505021"/>
      </bottom>
      <diagonal/>
    </border>
    <border>
      <left style="double">
        <color theme="0" tint="-4.9989318521683403E-2"/>
      </left>
      <right style="double">
        <color theme="0" tint="-4.9989318521683403E-2"/>
      </right>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double">
        <color theme="0" tint="-4.9989318521683403E-2"/>
      </left>
      <right style="double">
        <color theme="0" tint="-4.9989318521683403E-2"/>
      </right>
      <top/>
      <bottom style="double">
        <color theme="0" tint="-4.9989318521683403E-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8" fillId="0" borderId="0"/>
    <xf numFmtId="0" fontId="7" fillId="0" borderId="0"/>
    <xf numFmtId="9" fontId="16" fillId="0" borderId="0" applyFont="0" applyFill="0" applyBorder="0" applyAlignment="0" applyProtection="0"/>
    <xf numFmtId="0" fontId="2" fillId="0" borderId="0"/>
    <xf numFmtId="0" fontId="16" fillId="0" borderId="0"/>
  </cellStyleXfs>
  <cellXfs count="266">
    <xf numFmtId="0" fontId="0" fillId="0" borderId="0" xfId="0"/>
    <xf numFmtId="0" fontId="6"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7" fillId="0" borderId="0" xfId="0" applyFont="1" applyAlignment="1">
      <alignment horizontal="center" vertical="center"/>
    </xf>
    <xf numFmtId="0" fontId="0" fillId="0" borderId="0" xfId="0" applyBorder="1"/>
    <xf numFmtId="0" fontId="3" fillId="3" borderId="1"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13" fillId="2" borderId="0" xfId="0" applyFont="1" applyFill="1" applyBorder="1" applyAlignment="1">
      <alignment horizontal="left" vertical="center"/>
    </xf>
    <xf numFmtId="0" fontId="13" fillId="2" borderId="0" xfId="0" applyFont="1" applyFill="1" applyBorder="1" applyAlignment="1">
      <alignment vertical="center"/>
    </xf>
    <xf numFmtId="0" fontId="0" fillId="0" borderId="0" xfId="0" applyBorder="1" applyAlignment="1">
      <alignment wrapText="1"/>
    </xf>
    <xf numFmtId="0" fontId="0" fillId="0" borderId="0" xfId="0" applyBorder="1" applyAlignment="1">
      <alignment vertical="center" wrapText="1"/>
    </xf>
    <xf numFmtId="0" fontId="11" fillId="10"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xf numFmtId="0" fontId="0" fillId="0" borderId="0" xfId="0" applyBorder="1" applyAlignment="1">
      <alignment horizontal="left" wrapText="1"/>
    </xf>
    <xf numFmtId="0" fontId="4" fillId="0" borderId="0" xfId="0" applyFont="1" applyBorder="1" applyAlignment="1">
      <alignment horizontal="center" vertical="center" wrapText="1"/>
    </xf>
    <xf numFmtId="0" fontId="0" fillId="6" borderId="0" xfId="0" applyFill="1" applyBorder="1"/>
    <xf numFmtId="0" fontId="0" fillId="6" borderId="0" xfId="0" applyFill="1" applyBorder="1" applyAlignment="1">
      <alignment wrapText="1"/>
    </xf>
    <xf numFmtId="0" fontId="0" fillId="6" borderId="0" xfId="0" applyFont="1" applyFill="1" applyBorder="1" applyAlignment="1">
      <alignment vertical="center" wrapText="1"/>
    </xf>
    <xf numFmtId="0" fontId="0" fillId="6" borderId="3" xfId="0" applyFill="1" applyBorder="1" applyAlignment="1">
      <alignment vertical="center" wrapText="1"/>
    </xf>
    <xf numFmtId="0" fontId="7" fillId="0" borderId="0" xfId="2"/>
    <xf numFmtId="0" fontId="9" fillId="0" borderId="0" xfId="2" applyFont="1" applyAlignment="1">
      <alignment vertical="center"/>
    </xf>
    <xf numFmtId="0" fontId="7" fillId="0" borderId="0" xfId="2" applyAlignment="1">
      <alignment wrapText="1"/>
    </xf>
    <xf numFmtId="0" fontId="11" fillId="10" borderId="0" xfId="2" applyFont="1" applyFill="1"/>
    <xf numFmtId="0" fontId="19" fillId="0" borderId="0" xfId="2" applyFont="1"/>
    <xf numFmtId="0" fontId="16" fillId="0" borderId="0" xfId="2" applyFont="1"/>
    <xf numFmtId="0" fontId="21" fillId="0" borderId="0" xfId="2" applyFont="1"/>
    <xf numFmtId="0" fontId="23" fillId="6" borderId="0" xfId="0" applyFont="1" applyFill="1" applyBorder="1" applyAlignment="1">
      <alignment horizontal="center" vertical="center"/>
    </xf>
    <xf numFmtId="0" fontId="24" fillId="0" borderId="0" xfId="2" applyFont="1" applyAlignment="1">
      <alignment horizontal="center" vertical="center"/>
    </xf>
    <xf numFmtId="0" fontId="9" fillId="0" borderId="0" xfId="2" applyFont="1" applyAlignment="1">
      <alignment horizontal="center" vertical="center"/>
    </xf>
    <xf numFmtId="0" fontId="7" fillId="0" borderId="0" xfId="2" applyAlignment="1">
      <alignment horizontal="justify"/>
    </xf>
    <xf numFmtId="0" fontId="21" fillId="0" borderId="0" xfId="2" applyFont="1" applyAlignment="1">
      <alignment horizontal="justify"/>
    </xf>
    <xf numFmtId="0" fontId="3" fillId="3" borderId="4" xfId="0" applyFont="1" applyFill="1" applyBorder="1" applyAlignment="1">
      <alignment horizontal="center" vertical="center" wrapText="1"/>
    </xf>
    <xf numFmtId="0" fontId="6" fillId="2" borderId="0" xfId="2" applyFont="1" applyFill="1" applyAlignment="1"/>
    <xf numFmtId="0" fontId="2" fillId="0" borderId="0" xfId="4" applyAlignment="1">
      <alignment horizontal="center" vertical="center"/>
    </xf>
    <xf numFmtId="0" fontId="13" fillId="2" borderId="0" xfId="4" applyFont="1" applyFill="1" applyAlignment="1">
      <alignment horizontal="left" vertical="center"/>
    </xf>
    <xf numFmtId="0" fontId="2" fillId="2" borderId="0" xfId="4" applyFill="1"/>
    <xf numFmtId="0" fontId="2" fillId="0" borderId="0" xfId="4"/>
    <xf numFmtId="0" fontId="2" fillId="0" borderId="0" xfId="4" applyAlignment="1">
      <alignment horizontal="left" vertical="center"/>
    </xf>
    <xf numFmtId="0" fontId="2" fillId="0" borderId="0" xfId="4" applyAlignment="1">
      <alignment vertical="center"/>
    </xf>
    <xf numFmtId="0" fontId="11" fillId="10" borderId="0" xfId="4" applyFont="1" applyFill="1" applyAlignment="1">
      <alignment vertical="center"/>
    </xf>
    <xf numFmtId="0" fontId="2" fillId="10" borderId="0" xfId="4" applyFill="1"/>
    <xf numFmtId="0" fontId="2" fillId="10" borderId="0" xfId="4" applyFill="1" applyAlignment="1">
      <alignment vertical="center"/>
    </xf>
    <xf numFmtId="0" fontId="32" fillId="0" borderId="0" xfId="4" applyFont="1" applyAlignment="1">
      <alignment horizontal="center" vertical="center"/>
    </xf>
    <xf numFmtId="0" fontId="32" fillId="12" borderId="0" xfId="4" applyFont="1" applyFill="1"/>
    <xf numFmtId="0" fontId="2" fillId="0" borderId="0" xfId="4" applyAlignment="1">
      <alignment vertical="center" wrapText="1"/>
    </xf>
    <xf numFmtId="0" fontId="2" fillId="0" borderId="0" xfId="4" applyAlignment="1">
      <alignment horizontal="center"/>
    </xf>
    <xf numFmtId="0" fontId="10" fillId="0" borderId="0" xfId="4" applyFont="1" applyAlignment="1">
      <alignment vertical="center"/>
    </xf>
    <xf numFmtId="0" fontId="9" fillId="11" borderId="0" xfId="4" applyFont="1" applyFill="1" applyBorder="1" applyAlignment="1">
      <alignment horizontal="center" vertical="center"/>
    </xf>
    <xf numFmtId="0" fontId="28" fillId="2" borderId="6" xfId="4" applyFont="1" applyFill="1" applyBorder="1" applyAlignment="1">
      <alignment horizontal="center" vertical="center" wrapText="1"/>
    </xf>
    <xf numFmtId="0" fontId="11" fillId="2" borderId="6" xfId="4" applyFont="1" applyFill="1" applyBorder="1" applyAlignment="1">
      <alignment horizontal="center" vertical="center" wrapText="1"/>
    </xf>
    <xf numFmtId="0" fontId="11" fillId="2" borderId="6" xfId="4" applyFont="1" applyFill="1" applyBorder="1" applyAlignment="1">
      <alignment horizontal="center" vertical="center"/>
    </xf>
    <xf numFmtId="0" fontId="2" fillId="0" borderId="6" xfId="4" applyBorder="1" applyAlignment="1">
      <alignment horizontal="center" vertical="center"/>
    </xf>
    <xf numFmtId="0" fontId="13" fillId="2" borderId="6" xfId="4" applyFont="1" applyFill="1" applyBorder="1" applyAlignment="1">
      <alignment horizontal="center" vertical="center"/>
    </xf>
    <xf numFmtId="0" fontId="2" fillId="4" borderId="6" xfId="4" applyFill="1" applyBorder="1" applyAlignment="1">
      <alignment horizontal="center" vertical="center"/>
    </xf>
    <xf numFmtId="0" fontId="13" fillId="8" borderId="6" xfId="4" applyFont="1" applyFill="1" applyBorder="1" applyAlignment="1">
      <alignment horizontal="center" vertical="center"/>
    </xf>
    <xf numFmtId="0" fontId="13" fillId="10" borderId="6" xfId="4" applyFont="1" applyFill="1" applyBorder="1" applyAlignment="1">
      <alignment horizontal="center" vertical="center"/>
    </xf>
    <xf numFmtId="0" fontId="0" fillId="0" borderId="7" xfId="0" applyBorder="1"/>
    <xf numFmtId="0" fontId="0" fillId="4" borderId="8" xfId="0" applyFont="1" applyFill="1" applyBorder="1" applyAlignment="1">
      <alignment horizontal="center" vertical="center" wrapText="1"/>
    </xf>
    <xf numFmtId="0" fontId="36" fillId="0" borderId="0" xfId="0" applyFont="1"/>
    <xf numFmtId="0" fontId="0" fillId="0" borderId="7" xfId="0" applyBorder="1" applyAlignment="1">
      <alignment horizontal="center"/>
    </xf>
    <xf numFmtId="0" fontId="0" fillId="0" borderId="0" xfId="0" applyAlignment="1">
      <alignment horizontal="center"/>
    </xf>
    <xf numFmtId="0" fontId="0" fillId="0" borderId="7" xfId="0" applyBorder="1" applyAlignment="1">
      <alignment vertical="center" textRotation="90"/>
    </xf>
    <xf numFmtId="0" fontId="0" fillId="0" borderId="0" xfId="0" applyAlignment="1">
      <alignment vertical="center" textRotation="90"/>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7" xfId="0" applyFont="1" applyBorder="1" applyAlignment="1">
      <alignment horizontal="center"/>
    </xf>
    <xf numFmtId="0" fontId="5" fillId="0" borderId="0" xfId="0" applyFont="1" applyAlignment="1">
      <alignment horizontal="center"/>
    </xf>
    <xf numFmtId="0" fontId="0" fillId="0" borderId="0" xfId="0" applyAlignment="1">
      <alignment horizontal="center" vertical="center"/>
    </xf>
    <xf numFmtId="0" fontId="0" fillId="0" borderId="9" xfId="0" applyBorder="1"/>
    <xf numFmtId="0" fontId="0" fillId="17" borderId="13" xfId="0" applyFill="1" applyBorder="1" applyAlignment="1">
      <alignment horizontal="center" vertical="center"/>
    </xf>
    <xf numFmtId="0" fontId="0" fillId="17" borderId="14" xfId="0" applyFill="1" applyBorder="1"/>
    <xf numFmtId="0" fontId="42" fillId="0" borderId="7" xfId="0" applyFont="1" applyBorder="1" applyAlignment="1">
      <alignment horizontal="center" vertical="center" textRotation="90" wrapText="1"/>
    </xf>
    <xf numFmtId="0" fontId="42" fillId="5" borderId="7"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40" fillId="5" borderId="7" xfId="0" applyFont="1" applyFill="1" applyBorder="1" applyAlignment="1">
      <alignment horizontal="center" vertical="center" wrapText="1"/>
    </xf>
    <xf numFmtId="0" fontId="38" fillId="11" borderId="7" xfId="0" applyFont="1" applyFill="1" applyBorder="1" applyAlignment="1">
      <alignment horizontal="center" vertical="center" wrapText="1"/>
    </xf>
    <xf numFmtId="164" fontId="38" fillId="0" borderId="7" xfId="0" applyNumberFormat="1" applyFont="1" applyFill="1" applyBorder="1" applyAlignment="1">
      <alignment horizontal="center" vertical="center" wrapText="1"/>
    </xf>
    <xf numFmtId="0" fontId="38" fillId="0" borderId="7" xfId="0" applyFont="1" applyFill="1" applyBorder="1" applyAlignment="1">
      <alignment horizontal="center" vertical="center" textRotation="90" wrapText="1"/>
    </xf>
    <xf numFmtId="0" fontId="43" fillId="0" borderId="7" xfId="0" applyFont="1" applyBorder="1" applyAlignment="1">
      <alignment horizontal="center" vertical="center" textRotation="90" wrapText="1"/>
    </xf>
    <xf numFmtId="0" fontId="43" fillId="0" borderId="7" xfId="0" applyFont="1" applyBorder="1" applyAlignment="1">
      <alignment horizontal="center" vertical="center" textRotation="90"/>
    </xf>
    <xf numFmtId="0" fontId="38" fillId="0" borderId="7" xfId="0" applyFont="1" applyFill="1" applyBorder="1" applyAlignment="1">
      <alignment vertical="center" wrapText="1"/>
    </xf>
    <xf numFmtId="0" fontId="40" fillId="6" borderId="7" xfId="5" applyFont="1" applyFill="1" applyBorder="1" applyAlignment="1">
      <alignment horizontal="center" vertical="center" wrapText="1"/>
    </xf>
    <xf numFmtId="0" fontId="38" fillId="6" borderId="7" xfId="5" applyFont="1" applyFill="1" applyBorder="1" applyAlignment="1">
      <alignment vertical="center" wrapText="1"/>
    </xf>
    <xf numFmtId="14" fontId="44" fillId="6" borderId="7" xfId="0" applyNumberFormat="1" applyFont="1" applyFill="1" applyBorder="1" applyAlignment="1">
      <alignment horizontal="center" vertical="center" wrapText="1"/>
    </xf>
    <xf numFmtId="0" fontId="45" fillId="6" borderId="7" xfId="0" applyFont="1" applyFill="1" applyBorder="1" applyAlignment="1">
      <alignment vertical="center" wrapText="1"/>
    </xf>
    <xf numFmtId="0" fontId="38" fillId="6" borderId="7" xfId="0" applyFont="1" applyFill="1" applyBorder="1" applyAlignment="1">
      <alignment horizontal="justify" vertical="top" wrapText="1"/>
    </xf>
    <xf numFmtId="164" fontId="38" fillId="6" borderId="7" xfId="0" applyNumberFormat="1" applyFont="1" applyFill="1" applyBorder="1" applyAlignment="1">
      <alignment horizontal="center" vertical="center" wrapText="1"/>
    </xf>
    <xf numFmtId="0" fontId="43" fillId="0" borderId="7" xfId="0" applyFont="1" applyBorder="1" applyAlignment="1">
      <alignment horizontal="justify" vertical="center" wrapText="1"/>
    </xf>
    <xf numFmtId="0" fontId="38" fillId="6" borderId="15" xfId="0" applyFont="1" applyFill="1" applyBorder="1" applyAlignment="1">
      <alignment horizontal="center" vertical="center"/>
    </xf>
    <xf numFmtId="0" fontId="38" fillId="6" borderId="15" xfId="0" applyFont="1" applyFill="1" applyBorder="1" applyAlignment="1">
      <alignment horizontal="center" vertical="center" wrapText="1"/>
    </xf>
    <xf numFmtId="0" fontId="43" fillId="6" borderId="15" xfId="0" applyFont="1" applyFill="1" applyBorder="1"/>
    <xf numFmtId="0" fontId="43" fillId="6" borderId="15" xfId="0" applyFont="1" applyFill="1" applyBorder="1" applyAlignment="1">
      <alignment horizontal="center" vertical="center"/>
    </xf>
    <xf numFmtId="0" fontId="43" fillId="6" borderId="15" xfId="0" applyFont="1" applyFill="1" applyBorder="1" applyAlignment="1">
      <alignment vertical="center" textRotation="90"/>
    </xf>
    <xf numFmtId="0" fontId="43" fillId="0" borderId="7" xfId="0" applyFont="1" applyBorder="1" applyAlignment="1">
      <alignment horizontal="center" vertical="center" wrapText="1"/>
    </xf>
    <xf numFmtId="0" fontId="43" fillId="0" borderId="7" xfId="0" applyFont="1" applyBorder="1" applyAlignment="1">
      <alignment horizontal="left" vertical="center" wrapText="1"/>
    </xf>
    <xf numFmtId="0" fontId="38" fillId="0" borderId="7" xfId="0" applyFont="1" applyBorder="1" applyAlignment="1">
      <alignment horizontal="center" vertical="center" textRotation="90" wrapText="1"/>
    </xf>
    <xf numFmtId="0" fontId="43" fillId="6" borderId="9" xfId="0" applyFont="1" applyFill="1" applyBorder="1" applyAlignment="1">
      <alignment horizontal="justify" vertical="center" wrapText="1"/>
    </xf>
    <xf numFmtId="0" fontId="42" fillId="6" borderId="9" xfId="0" applyFont="1" applyFill="1" applyBorder="1" applyAlignment="1">
      <alignment horizontal="center" vertical="center"/>
    </xf>
    <xf numFmtId="0" fontId="38" fillId="11" borderId="7" xfId="0" applyFont="1" applyFill="1" applyBorder="1" applyAlignment="1" applyProtection="1">
      <alignment horizontal="center" vertical="center" wrapText="1"/>
      <protection locked="0"/>
    </xf>
    <xf numFmtId="164" fontId="38" fillId="11" borderId="7" xfId="0" applyNumberFormat="1" applyFont="1" applyFill="1" applyBorder="1" applyAlignment="1">
      <alignment horizontal="center" vertical="center" wrapText="1"/>
    </xf>
    <xf numFmtId="0" fontId="38" fillId="11" borderId="7" xfId="0" applyFont="1" applyFill="1" applyBorder="1" applyAlignment="1">
      <alignment horizontal="center" vertical="center" textRotation="90" wrapText="1"/>
    </xf>
    <xf numFmtId="0" fontId="38" fillId="6" borderId="17" xfId="0" applyFont="1" applyFill="1" applyBorder="1" applyAlignment="1">
      <alignment horizontal="center" vertical="center"/>
    </xf>
    <xf numFmtId="0" fontId="38" fillId="6" borderId="17" xfId="0" applyFont="1" applyFill="1" applyBorder="1" applyAlignment="1">
      <alignment horizontal="center" vertical="center" wrapText="1"/>
    </xf>
    <xf numFmtId="0" fontId="38" fillId="6" borderId="17" xfId="0" applyFont="1" applyFill="1" applyBorder="1" applyAlignment="1">
      <alignment horizontal="center" vertical="center" textRotation="90"/>
    </xf>
    <xf numFmtId="0" fontId="43" fillId="0" borderId="7" xfId="0" applyFont="1" applyBorder="1" applyAlignment="1">
      <alignment vertical="center" textRotation="90"/>
    </xf>
    <xf numFmtId="0" fontId="38" fillId="6" borderId="7" xfId="0" applyFont="1" applyFill="1" applyBorder="1" applyAlignment="1">
      <alignment horizontal="center" vertical="center" textRotation="90"/>
    </xf>
    <xf numFmtId="0" fontId="38" fillId="0" borderId="7" xfId="0" applyFont="1" applyBorder="1" applyAlignment="1">
      <alignment vertical="center" textRotation="90"/>
    </xf>
    <xf numFmtId="0" fontId="38" fillId="0" borderId="7" xfId="0" applyFont="1" applyBorder="1" applyAlignment="1">
      <alignment horizontal="center" vertical="center" wrapText="1"/>
    </xf>
    <xf numFmtId="0" fontId="42" fillId="5" borderId="7" xfId="0" applyFont="1" applyFill="1" applyBorder="1" applyAlignment="1">
      <alignment vertical="center" textRotation="90"/>
    </xf>
    <xf numFmtId="0" fontId="43" fillId="5" borderId="7" xfId="0" applyFont="1" applyFill="1" applyBorder="1" applyAlignment="1">
      <alignment vertical="center" textRotation="90"/>
    </xf>
    <xf numFmtId="0" fontId="38" fillId="15" borderId="7" xfId="0" applyFont="1" applyFill="1" applyBorder="1" applyAlignment="1">
      <alignment horizontal="center" vertical="center"/>
    </xf>
    <xf numFmtId="0" fontId="43" fillId="6" borderId="7" xfId="0" applyFont="1" applyFill="1" applyBorder="1" applyAlignment="1">
      <alignment vertical="center" wrapText="1"/>
    </xf>
    <xf numFmtId="0" fontId="42" fillId="0" borderId="7" xfId="0" applyFont="1" applyBorder="1" applyAlignment="1">
      <alignment horizontal="center" vertical="center" textRotation="90"/>
    </xf>
    <xf numFmtId="0" fontId="43" fillId="0" borderId="7" xfId="0" applyFont="1" applyBorder="1" applyAlignment="1">
      <alignment vertical="center" textRotation="90" wrapText="1"/>
    </xf>
    <xf numFmtId="0" fontId="43" fillId="6" borderId="7" xfId="0" applyFont="1" applyFill="1" applyBorder="1" applyAlignment="1">
      <alignment horizontal="justify" wrapText="1"/>
    </xf>
    <xf numFmtId="0" fontId="38" fillId="6" borderId="7" xfId="0" applyFont="1" applyFill="1" applyBorder="1" applyAlignment="1">
      <alignment horizontal="justify" wrapText="1"/>
    </xf>
    <xf numFmtId="0" fontId="43" fillId="0" borderId="7" xfId="0" applyFont="1" applyFill="1" applyBorder="1" applyAlignment="1">
      <alignment horizontal="center" vertical="center" wrapText="1"/>
    </xf>
    <xf numFmtId="0" fontId="43" fillId="0" borderId="9" xfId="0" applyFont="1" applyBorder="1" applyAlignment="1">
      <alignment horizontal="center" vertical="center" wrapText="1"/>
    </xf>
    <xf numFmtId="0" fontId="42" fillId="6" borderId="7" xfId="0" applyFont="1" applyFill="1" applyBorder="1" applyAlignment="1">
      <alignment horizontal="center" vertical="center" wrapText="1"/>
    </xf>
    <xf numFmtId="0" fontId="43" fillId="6" borderId="7" xfId="0" applyFont="1" applyFill="1" applyBorder="1" applyAlignment="1">
      <alignment horizontal="justify" vertical="center" wrapText="1"/>
    </xf>
    <xf numFmtId="0" fontId="43" fillId="0" borderId="7" xfId="0" applyFont="1" applyBorder="1" applyAlignment="1">
      <alignment horizontal="center" vertical="center"/>
    </xf>
    <xf numFmtId="0" fontId="38" fillId="6" borderId="7" xfId="0" applyFont="1" applyFill="1" applyBorder="1" applyAlignment="1">
      <alignment horizontal="center" vertical="center" wrapText="1"/>
    </xf>
    <xf numFmtId="0" fontId="38" fillId="6" borderId="7" xfId="0" applyFont="1" applyFill="1" applyBorder="1" applyAlignment="1">
      <alignment horizontal="left" vertical="center" wrapText="1"/>
    </xf>
    <xf numFmtId="0" fontId="43" fillId="6" borderId="7" xfId="0" applyFont="1" applyFill="1" applyBorder="1" applyAlignment="1">
      <alignment horizontal="center" vertical="center"/>
    </xf>
    <xf numFmtId="0" fontId="42" fillId="6" borderId="7" xfId="0" applyFont="1" applyFill="1" applyBorder="1" applyAlignment="1">
      <alignment horizontal="justify" vertical="center" wrapText="1"/>
    </xf>
    <xf numFmtId="0" fontId="43" fillId="6" borderId="7" xfId="0" applyFont="1" applyFill="1" applyBorder="1" applyAlignment="1">
      <alignment horizontal="center" vertical="center" wrapText="1"/>
    </xf>
    <xf numFmtId="0" fontId="43" fillId="0" borderId="7" xfId="0" applyFont="1" applyFill="1" applyBorder="1" applyAlignment="1">
      <alignment horizontal="center" vertical="center" textRotation="90" wrapText="1"/>
    </xf>
    <xf numFmtId="0" fontId="38" fillId="6" borderId="7" xfId="0" applyFont="1" applyFill="1" applyBorder="1" applyAlignment="1">
      <alignment horizontal="justify" vertical="center" wrapText="1"/>
    </xf>
    <xf numFmtId="0" fontId="43" fillId="6" borderId="7" xfId="0" applyFont="1" applyFill="1" applyBorder="1" applyAlignment="1">
      <alignment horizontal="left" vertical="center" wrapText="1"/>
    </xf>
    <xf numFmtId="0" fontId="42" fillId="6" borderId="7" xfId="0" applyFont="1" applyFill="1" applyBorder="1" applyAlignment="1">
      <alignment horizontal="center" vertical="center"/>
    </xf>
    <xf numFmtId="0" fontId="38" fillId="6" borderId="7" xfId="0" applyFont="1" applyFill="1" applyBorder="1" applyAlignment="1">
      <alignment horizontal="center" vertical="center" textRotation="90" wrapText="1"/>
    </xf>
    <xf numFmtId="0" fontId="38" fillId="6" borderId="7" xfId="0" applyFont="1" applyFill="1" applyBorder="1" applyAlignment="1">
      <alignment horizontal="center" vertical="center"/>
    </xf>
    <xf numFmtId="0" fontId="41" fillId="6" borderId="7" xfId="0" applyFont="1" applyFill="1" applyBorder="1" applyAlignment="1">
      <alignment horizontal="center" vertical="center" wrapText="1"/>
    </xf>
    <xf numFmtId="0" fontId="0" fillId="6" borderId="3" xfId="0" applyFill="1" applyBorder="1" applyAlignment="1">
      <alignment horizontal="left" vertical="center" wrapText="1"/>
    </xf>
    <xf numFmtId="0" fontId="22" fillId="2" borderId="0" xfId="0" applyFont="1" applyFill="1" applyBorder="1" applyAlignment="1">
      <alignment horizontal="center" vertical="center"/>
    </xf>
    <xf numFmtId="0" fontId="7" fillId="0" borderId="0" xfId="2" applyAlignment="1">
      <alignment horizontal="justify" vertical="center" wrapText="1"/>
    </xf>
    <xf numFmtId="0" fontId="10" fillId="0" borderId="0" xfId="4" applyFont="1" applyAlignment="1">
      <alignment horizontal="center" vertical="center"/>
    </xf>
    <xf numFmtId="0" fontId="9" fillId="11" borderId="5" xfId="4" applyFont="1" applyFill="1" applyBorder="1" applyAlignment="1">
      <alignment horizontal="center" vertical="center" wrapText="1"/>
    </xf>
    <xf numFmtId="0" fontId="40" fillId="6" borderId="7" xfId="0" applyFont="1" applyFill="1" applyBorder="1" applyAlignment="1">
      <alignment horizontal="center" vertical="center" wrapText="1"/>
    </xf>
    <xf numFmtId="14" fontId="40" fillId="6" borderId="7" xfId="0" applyNumberFormat="1" applyFont="1" applyFill="1" applyBorder="1" applyAlignment="1">
      <alignment horizontal="left" vertical="center" wrapText="1"/>
    </xf>
    <xf numFmtId="14" fontId="42" fillId="6" borderId="7" xfId="0" applyNumberFormat="1" applyFont="1" applyFill="1" applyBorder="1" applyAlignment="1">
      <alignment horizontal="center" vertical="center" wrapText="1"/>
    </xf>
    <xf numFmtId="0" fontId="43" fillId="6" borderId="15" xfId="0" applyFont="1" applyFill="1" applyBorder="1" applyAlignment="1">
      <alignment vertical="center" wrapText="1"/>
    </xf>
    <xf numFmtId="14" fontId="40" fillId="6" borderId="7" xfId="0" applyNumberFormat="1" applyFont="1" applyFill="1" applyBorder="1" applyAlignment="1">
      <alignment horizontal="center" vertical="center" wrapText="1"/>
    </xf>
    <xf numFmtId="14" fontId="42" fillId="6" borderId="9" xfId="0" applyNumberFormat="1" applyFont="1" applyFill="1" applyBorder="1" applyAlignment="1">
      <alignment horizontal="center" vertical="center" wrapText="1"/>
    </xf>
    <xf numFmtId="0" fontId="43" fillId="6" borderId="7" xfId="5" applyFont="1" applyFill="1" applyBorder="1" applyAlignment="1">
      <alignment horizontal="left" vertical="center" wrapText="1"/>
    </xf>
    <xf numFmtId="0" fontId="43" fillId="6" borderId="17" xfId="0" applyFont="1" applyFill="1" applyBorder="1" applyAlignment="1">
      <alignment vertical="center" wrapText="1"/>
    </xf>
    <xf numFmtId="0" fontId="38" fillId="6" borderId="7" xfId="0" applyFont="1" applyFill="1" applyBorder="1" applyAlignment="1">
      <alignment vertical="center" wrapText="1"/>
    </xf>
    <xf numFmtId="0" fontId="41" fillId="6" borderId="7" xfId="0" applyFont="1" applyFill="1" applyBorder="1" applyAlignment="1">
      <alignment horizontal="justify" vertical="center" wrapText="1"/>
    </xf>
    <xf numFmtId="0" fontId="43" fillId="6" borderId="7" xfId="0" applyFont="1" applyFill="1" applyBorder="1" applyAlignment="1">
      <alignment vertical="top" wrapText="1"/>
    </xf>
    <xf numFmtId="14" fontId="42" fillId="6" borderId="15" xfId="0" applyNumberFormat="1" applyFont="1" applyFill="1" applyBorder="1" applyAlignment="1">
      <alignment horizontal="center" vertical="center" wrapText="1"/>
    </xf>
    <xf numFmtId="0" fontId="43" fillId="6" borderId="15" xfId="0" applyFont="1" applyFill="1" applyBorder="1" applyAlignment="1">
      <alignment horizontal="left" vertical="center" wrapText="1"/>
    </xf>
    <xf numFmtId="14" fontId="47" fillId="6" borderId="7" xfId="0" applyNumberFormat="1" applyFont="1" applyFill="1" applyBorder="1" applyAlignment="1">
      <alignment horizontal="center" vertical="center" wrapText="1"/>
    </xf>
    <xf numFmtId="14" fontId="44" fillId="6" borderId="18" xfId="0" applyNumberFormat="1" applyFont="1" applyFill="1" applyBorder="1" applyAlignment="1">
      <alignment horizontal="center" vertical="center" wrapText="1"/>
    </xf>
    <xf numFmtId="0" fontId="43" fillId="6" borderId="7" xfId="0" applyFont="1" applyFill="1" applyBorder="1" applyAlignment="1">
      <alignment horizontal="justify" vertical="center"/>
    </xf>
    <xf numFmtId="0" fontId="1" fillId="0" borderId="0" xfId="0" applyFont="1" applyAlignment="1">
      <alignment horizontal="center" vertical="center"/>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0" borderId="0" xfId="2" applyFont="1" applyAlignment="1">
      <alignment vertical="center"/>
    </xf>
    <xf numFmtId="0" fontId="1" fillId="0" borderId="0" xfId="2" applyFont="1"/>
    <xf numFmtId="0" fontId="1" fillId="0" borderId="0" xfId="4" applyFont="1" applyAlignment="1">
      <alignment horizontal="left" vertical="center" wrapText="1"/>
    </xf>
    <xf numFmtId="9" fontId="1" fillId="0" borderId="6" xfId="3" applyFont="1" applyBorder="1" applyAlignment="1">
      <alignment vertical="center"/>
    </xf>
    <xf numFmtId="9" fontId="1" fillId="4" borderId="6" xfId="3" applyFont="1" applyFill="1" applyBorder="1" applyAlignment="1">
      <alignment vertical="center"/>
    </xf>
    <xf numFmtId="0" fontId="42" fillId="0" borderId="15" xfId="0" applyFont="1" applyFill="1" applyBorder="1" applyAlignment="1">
      <alignment horizontal="center" vertical="center"/>
    </xf>
    <xf numFmtId="0" fontId="42" fillId="0" borderId="16" xfId="0" applyFont="1" applyFill="1" applyBorder="1" applyAlignment="1">
      <alignment horizontal="center" vertical="center"/>
    </xf>
    <xf numFmtId="0" fontId="42" fillId="0" borderId="17" xfId="0" applyFont="1" applyFill="1" applyBorder="1" applyAlignment="1">
      <alignment horizontal="center" vertical="center"/>
    </xf>
    <xf numFmtId="0" fontId="43" fillId="6" borderId="15" xfId="0" applyFont="1" applyFill="1" applyBorder="1" applyAlignment="1">
      <alignment horizontal="center" vertical="center" wrapText="1"/>
    </xf>
    <xf numFmtId="0" fontId="43" fillId="6" borderId="16" xfId="0" applyFont="1" applyFill="1" applyBorder="1" applyAlignment="1">
      <alignment horizontal="center" vertical="center" wrapText="1"/>
    </xf>
    <xf numFmtId="0" fontId="43" fillId="6" borderId="17" xfId="0" applyFont="1" applyFill="1" applyBorder="1" applyAlignment="1">
      <alignment horizontal="center" vertical="center" wrapText="1"/>
    </xf>
    <xf numFmtId="0" fontId="43" fillId="0" borderId="15"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6" xfId="0" applyFont="1" applyBorder="1" applyAlignment="1">
      <alignment horizontal="center" vertical="center" wrapText="1"/>
    </xf>
    <xf numFmtId="0" fontId="43" fillId="6" borderId="7" xfId="0" applyFont="1" applyFill="1" applyBorder="1" applyAlignment="1">
      <alignment horizontal="justify" vertical="center" wrapText="1"/>
    </xf>
    <xf numFmtId="0" fontId="42" fillId="6" borderId="7" xfId="0" applyFont="1" applyFill="1" applyBorder="1" applyAlignment="1">
      <alignment horizontal="center" vertical="center" wrapText="1"/>
    </xf>
    <xf numFmtId="0" fontId="43" fillId="0" borderId="7" xfId="0" applyFont="1" applyBorder="1" applyAlignment="1">
      <alignment horizontal="center" vertical="center"/>
    </xf>
    <xf numFmtId="0" fontId="38" fillId="6" borderId="7" xfId="0" applyFont="1" applyFill="1" applyBorder="1" applyAlignment="1">
      <alignment horizontal="center" vertical="center" wrapText="1"/>
    </xf>
    <xf numFmtId="0" fontId="38" fillId="6" borderId="7" xfId="0" applyFont="1" applyFill="1" applyBorder="1" applyAlignment="1">
      <alignment horizontal="left" vertical="center" wrapText="1"/>
    </xf>
    <xf numFmtId="0" fontId="38" fillId="6" borderId="7" xfId="0" applyFont="1" applyFill="1" applyBorder="1" applyAlignment="1">
      <alignment vertical="center" wrapText="1"/>
    </xf>
    <xf numFmtId="14" fontId="40" fillId="6" borderId="7" xfId="0" applyNumberFormat="1" applyFont="1" applyFill="1" applyBorder="1" applyAlignment="1">
      <alignment horizontal="center" vertical="center" wrapText="1"/>
    </xf>
    <xf numFmtId="14" fontId="38" fillId="6" borderId="7" xfId="0" applyNumberFormat="1" applyFont="1" applyFill="1" applyBorder="1" applyAlignment="1">
      <alignment horizontal="justify" vertical="center" wrapText="1"/>
    </xf>
    <xf numFmtId="0" fontId="41" fillId="6" borderId="7" xfId="0" applyFont="1" applyFill="1" applyBorder="1" applyAlignment="1">
      <alignment horizontal="justify" vertical="center" wrapText="1"/>
    </xf>
    <xf numFmtId="0" fontId="40" fillId="6" borderId="7" xfId="0" applyFont="1" applyFill="1" applyBorder="1" applyAlignment="1">
      <alignment horizontal="center" vertical="center" wrapText="1"/>
    </xf>
    <xf numFmtId="0" fontId="43" fillId="6" borderId="7" xfId="0" applyFont="1" applyFill="1" applyBorder="1" applyAlignment="1">
      <alignment horizontal="center" vertical="center"/>
    </xf>
    <xf numFmtId="0" fontId="42" fillId="6" borderId="7" xfId="0" applyFont="1" applyFill="1" applyBorder="1" applyAlignment="1">
      <alignment horizontal="justify" vertical="center" wrapText="1"/>
    </xf>
    <xf numFmtId="0" fontId="43" fillId="6" borderId="7" xfId="0" applyFont="1" applyFill="1" applyBorder="1" applyAlignment="1">
      <alignment horizontal="center" vertical="center" wrapText="1"/>
    </xf>
    <xf numFmtId="0" fontId="43" fillId="0" borderId="7" xfId="0" applyFont="1" applyFill="1" applyBorder="1" applyAlignment="1">
      <alignment horizontal="center" vertical="center" textRotation="90" wrapText="1"/>
    </xf>
    <xf numFmtId="0" fontId="38" fillId="6" borderId="7" xfId="0" applyFont="1" applyFill="1" applyBorder="1" applyAlignment="1">
      <alignment horizontal="justify" vertical="center" wrapText="1"/>
    </xf>
    <xf numFmtId="0" fontId="43" fillId="6" borderId="7" xfId="0" applyFont="1" applyFill="1" applyBorder="1" applyAlignment="1">
      <alignment horizontal="center"/>
    </xf>
    <xf numFmtId="0" fontId="43" fillId="6" borderId="7" xfId="0" applyFont="1" applyFill="1" applyBorder="1" applyAlignment="1">
      <alignment horizontal="center" vertical="center" textRotation="90"/>
    </xf>
    <xf numFmtId="0" fontId="43" fillId="5" borderId="7" xfId="0" applyFont="1" applyFill="1" applyBorder="1" applyAlignment="1">
      <alignment horizontal="center" vertical="center" textRotation="90"/>
    </xf>
    <xf numFmtId="0" fontId="43" fillId="6" borderId="7" xfId="0" applyFont="1" applyFill="1" applyBorder="1" applyAlignment="1">
      <alignment horizontal="left" vertical="center" wrapText="1"/>
    </xf>
    <xf numFmtId="0" fontId="42" fillId="16" borderId="7" xfId="0" applyFont="1" applyFill="1" applyBorder="1" applyAlignment="1">
      <alignment horizontal="center" vertical="center" wrapText="1"/>
    </xf>
    <xf numFmtId="0" fontId="42" fillId="6" borderId="7" xfId="0" applyFont="1" applyFill="1" applyBorder="1" applyAlignment="1">
      <alignment horizontal="center" vertical="center"/>
    </xf>
    <xf numFmtId="0" fontId="40" fillId="11" borderId="7" xfId="0" applyFont="1" applyFill="1" applyBorder="1" applyAlignment="1">
      <alignment horizontal="center" vertical="center" wrapText="1"/>
    </xf>
    <xf numFmtId="0" fontId="42" fillId="5" borderId="7" xfId="0" applyFont="1" applyFill="1" applyBorder="1" applyAlignment="1">
      <alignment horizontal="center" vertical="center" textRotation="90"/>
    </xf>
    <xf numFmtId="0" fontId="40" fillId="13" borderId="7" xfId="0" applyFont="1" applyFill="1" applyBorder="1" applyAlignment="1">
      <alignment horizontal="center" vertical="center" wrapText="1"/>
    </xf>
    <xf numFmtId="0" fontId="38" fillId="6" borderId="7" xfId="0" applyFont="1" applyFill="1" applyBorder="1" applyAlignment="1">
      <alignment horizontal="center" vertical="center" textRotation="90" wrapText="1"/>
    </xf>
    <xf numFmtId="0" fontId="38" fillId="6" borderId="7" xfId="0" applyFont="1" applyFill="1" applyBorder="1" applyAlignment="1">
      <alignment horizontal="center" vertical="center"/>
    </xf>
    <xf numFmtId="0" fontId="41" fillId="6" borderId="7" xfId="0" applyFont="1" applyFill="1" applyBorder="1" applyAlignment="1">
      <alignment horizontal="center" vertical="center" wrapText="1"/>
    </xf>
    <xf numFmtId="0" fontId="0" fillId="6" borderId="3" xfId="0" applyFill="1" applyBorder="1" applyAlignment="1">
      <alignment horizontal="left" vertical="center" wrapText="1"/>
    </xf>
    <xf numFmtId="0" fontId="22" fillId="2" borderId="0" xfId="0" applyFont="1" applyFill="1" applyBorder="1" applyAlignment="1">
      <alignment horizontal="center" vertical="center"/>
    </xf>
    <xf numFmtId="0" fontId="25" fillId="2" borderId="0" xfId="2" applyFont="1" applyFill="1" applyAlignment="1">
      <alignment horizontal="center" vertical="center"/>
    </xf>
    <xf numFmtId="0" fontId="21" fillId="0" borderId="0" xfId="2" applyFont="1" applyAlignment="1">
      <alignment horizontal="center" vertical="center" wrapText="1"/>
    </xf>
    <xf numFmtId="0" fontId="7" fillId="0" borderId="0" xfId="2" applyAlignment="1">
      <alignment horizontal="justify" vertical="center" wrapText="1"/>
    </xf>
    <xf numFmtId="0" fontId="7" fillId="0" borderId="0" xfId="2" applyAlignment="1">
      <alignment horizontal="left" vertical="center" wrapText="1"/>
    </xf>
    <xf numFmtId="0" fontId="10" fillId="0" borderId="0" xfId="4" applyFont="1" applyAlignment="1">
      <alignment horizontal="center" vertical="center"/>
    </xf>
    <xf numFmtId="0" fontId="9" fillId="11" borderId="5" xfId="4" applyFont="1" applyFill="1" applyBorder="1" applyAlignment="1">
      <alignment horizontal="center" vertical="center" wrapText="1"/>
    </xf>
    <xf numFmtId="0" fontId="9" fillId="14" borderId="5" xfId="4" applyFont="1" applyFill="1" applyBorder="1" applyAlignment="1">
      <alignment horizontal="center" vertical="center"/>
    </xf>
    <xf numFmtId="0" fontId="2" fillId="0" borderId="0" xfId="4" applyAlignment="1">
      <alignment horizontal="center" vertical="center" wrapText="1"/>
    </xf>
    <xf numFmtId="0" fontId="2" fillId="10" borderId="0" xfId="4" applyFill="1" applyAlignment="1">
      <alignment horizontal="center" vertical="center"/>
    </xf>
    <xf numFmtId="0" fontId="9" fillId="13" borderId="5" xfId="4" applyFont="1" applyFill="1" applyBorder="1" applyAlignment="1">
      <alignment horizontal="center" vertical="center"/>
    </xf>
    <xf numFmtId="0" fontId="9" fillId="11" borderId="5" xfId="4" applyFont="1" applyFill="1" applyBorder="1" applyAlignment="1">
      <alignment horizontal="center" vertical="center"/>
    </xf>
    <xf numFmtId="0" fontId="1" fillId="0" borderId="0" xfId="4" applyFont="1" applyAlignment="1">
      <alignment horizontal="left" vertical="center" wrapText="1"/>
    </xf>
    <xf numFmtId="0" fontId="2" fillId="0" borderId="0" xfId="4" applyAlignment="1">
      <alignment horizontal="left" vertical="center" wrapText="1"/>
    </xf>
    <xf numFmtId="0" fontId="30" fillId="0" borderId="0" xfId="4" applyFont="1" applyAlignment="1">
      <alignment horizontal="center" vertical="center" wrapText="1"/>
    </xf>
    <xf numFmtId="0" fontId="49" fillId="2" borderId="7" xfId="0" applyFont="1" applyFill="1" applyBorder="1" applyAlignment="1">
      <alignment horizontal="center" vertical="center"/>
    </xf>
    <xf numFmtId="0" fontId="49" fillId="2" borderId="7" xfId="0" applyFont="1" applyFill="1" applyBorder="1" applyAlignment="1">
      <alignment horizontal="center" vertical="center" wrapText="1"/>
    </xf>
    <xf numFmtId="0" fontId="49" fillId="9" borderId="7" xfId="0" applyFont="1" applyFill="1" applyBorder="1" applyAlignment="1">
      <alignment horizontal="center" vertical="center" wrapText="1"/>
    </xf>
    <xf numFmtId="0" fontId="49" fillId="9" borderId="9" xfId="0" applyFont="1" applyFill="1" applyBorder="1" applyAlignment="1">
      <alignment horizontal="center" vertical="center" wrapText="1"/>
    </xf>
    <xf numFmtId="0" fontId="50" fillId="0" borderId="0" xfId="0" applyFont="1" applyAlignment="1">
      <alignment vertical="center"/>
    </xf>
    <xf numFmtId="0" fontId="51" fillId="2" borderId="7" xfId="0" applyFont="1" applyFill="1" applyBorder="1" applyAlignment="1">
      <alignment horizontal="center" vertical="center" wrapText="1"/>
    </xf>
    <xf numFmtId="0" fontId="51" fillId="2" borderId="7" xfId="0" applyFont="1" applyFill="1" applyBorder="1" applyAlignment="1">
      <alignment horizontal="center" vertical="center" textRotation="90" wrapText="1"/>
    </xf>
    <xf numFmtId="0" fontId="51" fillId="9" borderId="7" xfId="0" applyFont="1" applyFill="1" applyBorder="1" applyAlignment="1">
      <alignment horizontal="center" vertical="center" wrapText="1"/>
    </xf>
    <xf numFmtId="0" fontId="51" fillId="9" borderId="9" xfId="0" applyFont="1" applyFill="1" applyBorder="1" applyAlignment="1">
      <alignment horizontal="center" vertical="center" wrapText="1"/>
    </xf>
    <xf numFmtId="0" fontId="51" fillId="17" borderId="13" xfId="0" applyFont="1" applyFill="1" applyBorder="1" applyAlignment="1">
      <alignment horizontal="center" vertical="center" wrapText="1"/>
    </xf>
    <xf numFmtId="0" fontId="51" fillId="17" borderId="7" xfId="0" applyFont="1" applyFill="1" applyBorder="1" applyAlignment="1">
      <alignment horizontal="center" vertical="center" wrapText="1"/>
    </xf>
    <xf numFmtId="0" fontId="51" fillId="17" borderId="14" xfId="0" applyFont="1" applyFill="1" applyBorder="1" applyAlignment="1">
      <alignment horizontal="center" vertical="center" wrapText="1"/>
    </xf>
    <xf numFmtId="0" fontId="48" fillId="0" borderId="0" xfId="0" applyFont="1" applyAlignment="1">
      <alignment wrapText="1"/>
    </xf>
    <xf numFmtId="0" fontId="52" fillId="6" borderId="7"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3" fillId="0" borderId="7" xfId="0" applyFont="1" applyBorder="1" applyAlignment="1">
      <alignment horizontal="center" vertical="center"/>
    </xf>
    <xf numFmtId="0" fontId="53" fillId="0" borderId="7" xfId="0" applyFont="1" applyBorder="1" applyAlignment="1">
      <alignment horizontal="center" vertical="center" textRotation="90" wrapText="1"/>
    </xf>
    <xf numFmtId="0" fontId="53" fillId="6" borderId="7" xfId="0" applyFont="1" applyFill="1" applyBorder="1" applyAlignment="1">
      <alignment horizontal="center" vertical="center"/>
    </xf>
    <xf numFmtId="0" fontId="52" fillId="6" borderId="7" xfId="0" applyFont="1" applyFill="1" applyBorder="1" applyAlignment="1">
      <alignment horizontal="center" vertical="center"/>
    </xf>
    <xf numFmtId="0" fontId="53" fillId="6" borderId="7" xfId="0" applyFont="1" applyFill="1" applyBorder="1"/>
    <xf numFmtId="0" fontId="53" fillId="0" borderId="7" xfId="0" applyFont="1" applyBorder="1" applyAlignment="1">
      <alignment horizontal="center" vertical="center"/>
    </xf>
    <xf numFmtId="0" fontId="30" fillId="0" borderId="0" xfId="0" applyFont="1"/>
    <xf numFmtId="0" fontId="30" fillId="0" borderId="7" xfId="0" applyFont="1" applyBorder="1"/>
    <xf numFmtId="14" fontId="54" fillId="6" borderId="7" xfId="0" applyNumberFormat="1" applyFont="1" applyFill="1" applyBorder="1" applyAlignment="1">
      <alignment horizontal="center" vertical="center" wrapText="1"/>
    </xf>
    <xf numFmtId="14" fontId="54" fillId="0" borderId="7" xfId="0" applyNumberFormat="1" applyFont="1" applyBorder="1" applyAlignment="1">
      <alignment horizontal="center" vertical="center" wrapText="1"/>
    </xf>
    <xf numFmtId="14" fontId="54" fillId="0" borderId="7" xfId="0" applyNumberFormat="1" applyFont="1" applyBorder="1" applyAlignment="1">
      <alignment horizontal="center" vertical="center" wrapText="1"/>
    </xf>
    <xf numFmtId="14" fontId="55" fillId="6" borderId="7" xfId="0" applyNumberFormat="1" applyFont="1" applyFill="1" applyBorder="1" applyAlignment="1">
      <alignment horizontal="center" vertical="center"/>
    </xf>
    <xf numFmtId="14" fontId="55" fillId="6" borderId="7" xfId="0" applyNumberFormat="1" applyFont="1" applyFill="1" applyBorder="1" applyAlignment="1">
      <alignment horizontal="center" vertical="center" wrapText="1"/>
    </xf>
    <xf numFmtId="0" fontId="30" fillId="4" borderId="8"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0" fillId="0" borderId="0" xfId="0" applyAlignment="1">
      <alignment horizontal="left" indent="1"/>
    </xf>
    <xf numFmtId="0" fontId="0" fillId="17" borderId="7" xfId="0" applyFill="1" applyBorder="1" applyAlignment="1">
      <alignment horizontal="left" indent="1"/>
    </xf>
    <xf numFmtId="0" fontId="45" fillId="6" borderId="7" xfId="0" applyFont="1" applyFill="1" applyBorder="1" applyAlignment="1">
      <alignment horizontal="left" vertical="center" wrapText="1" indent="1"/>
    </xf>
    <xf numFmtId="0" fontId="38" fillId="6" borderId="7" xfId="0" applyFont="1" applyFill="1" applyBorder="1" applyAlignment="1">
      <alignment horizontal="left" vertical="center" wrapText="1" indent="1"/>
    </xf>
    <xf numFmtId="0" fontId="38" fillId="6" borderId="15" xfId="0" applyFont="1" applyFill="1" applyBorder="1" applyAlignment="1">
      <alignment horizontal="left" vertical="center" wrapText="1" indent="1"/>
    </xf>
    <xf numFmtId="0" fontId="43" fillId="6" borderId="7" xfId="5" applyFont="1" applyFill="1" applyBorder="1" applyAlignment="1">
      <alignment horizontal="left" vertical="center" wrapText="1" indent="1"/>
    </xf>
    <xf numFmtId="0" fontId="38" fillId="6" borderId="17" xfId="0" applyFont="1" applyFill="1" applyBorder="1" applyAlignment="1">
      <alignment horizontal="left" vertical="center" wrapText="1" indent="1"/>
    </xf>
    <xf numFmtId="0" fontId="38" fillId="6" borderId="7" xfId="0" applyFont="1" applyFill="1" applyBorder="1" applyAlignment="1">
      <alignment horizontal="left" vertical="center" wrapText="1" indent="1"/>
    </xf>
    <xf numFmtId="0" fontId="43" fillId="6" borderId="7" xfId="0"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1" fillId="4" borderId="1" xfId="0" applyFont="1" applyFill="1" applyBorder="1" applyAlignment="1">
      <alignment horizontal="left" vertical="center" wrapText="1" indent="1"/>
    </xf>
    <xf numFmtId="0" fontId="0" fillId="4" borderId="1" xfId="0" applyFont="1" applyFill="1" applyBorder="1" applyAlignment="1">
      <alignment horizontal="left" vertical="center" wrapText="1" indent="1"/>
    </xf>
    <xf numFmtId="0" fontId="37" fillId="2" borderId="7" xfId="0" applyFont="1" applyFill="1" applyBorder="1" applyAlignment="1">
      <alignment horizontal="center" textRotation="90" wrapText="1"/>
    </xf>
    <xf numFmtId="0" fontId="56" fillId="17" borderId="10" xfId="0" applyFont="1" applyFill="1" applyBorder="1" applyAlignment="1">
      <alignment horizontal="center" vertical="center" wrapText="1"/>
    </xf>
    <xf numFmtId="0" fontId="56" fillId="17" borderId="11" xfId="0" applyFont="1" applyFill="1" applyBorder="1" applyAlignment="1">
      <alignment horizontal="center" vertical="center" wrapText="1"/>
    </xf>
    <xf numFmtId="0" fontId="56" fillId="17" borderId="12" xfId="0" applyFont="1" applyFill="1" applyBorder="1" applyAlignment="1">
      <alignment horizontal="center" vertical="center" wrapText="1"/>
    </xf>
  </cellXfs>
  <cellStyles count="6">
    <cellStyle name="Normal" xfId="0" builtinId="0"/>
    <cellStyle name="Normal 2" xfId="1" xr:uid="{00000000-0005-0000-0000-000001000000}"/>
    <cellStyle name="Normal 2 2" xfId="2" xr:uid="{00000000-0005-0000-0000-000002000000}"/>
    <cellStyle name="Normal 2 2 2" xfId="4" xr:uid="{00000000-0005-0000-0000-000003000000}"/>
    <cellStyle name="Normal 3" xfId="5" xr:uid="{00000000-0005-0000-0000-000004000000}"/>
    <cellStyle name="Porcentaje" xfId="3" builtinId="5"/>
  </cellStyles>
  <dxfs count="239">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5"/>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colors>
    <mruColors>
      <color rgb="FFFF7E79"/>
      <color rgb="FFFFFD78"/>
      <color rgb="FF73FB79"/>
      <color rgb="FF0087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52EA48B5-E34F-D548-8B38-B0C0EB26407E}"/>
            </a:ext>
          </a:extLst>
        </xdr:cNvPr>
        <xdr:cNvPicPr>
          <a:picLocks noChangeAspect="1"/>
        </xdr:cNvPicPr>
      </xdr:nvPicPr>
      <xdr:blipFill>
        <a:blip xmlns:r="http://schemas.openxmlformats.org/officeDocument/2006/relationships" r:embed="rId1"/>
        <a:stretch>
          <a:fillRect/>
        </a:stretch>
      </xdr:blipFill>
      <xdr:spPr>
        <a:xfrm>
          <a:off x="14224000" y="876300"/>
          <a:ext cx="3022600" cy="3215943"/>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766CA242-EEB6-974A-BAD2-8C6C3944B8A4}"/>
            </a:ext>
          </a:extLst>
        </xdr:cNvPr>
        <xdr:cNvPicPr>
          <a:picLocks noChangeAspect="1"/>
        </xdr:cNvPicPr>
      </xdr:nvPicPr>
      <xdr:blipFill>
        <a:blip xmlns:r="http://schemas.openxmlformats.org/officeDocument/2006/relationships" r:embed="rId2"/>
        <a:stretch>
          <a:fillRect/>
        </a:stretch>
      </xdr:blipFill>
      <xdr:spPr>
        <a:xfrm>
          <a:off x="8356600" y="7378700"/>
          <a:ext cx="4636248" cy="27178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C879C9C6-1E74-544D-8AB6-718DABCA8442}"/>
            </a:ext>
          </a:extLst>
        </xdr:cNvPr>
        <xdr:cNvPicPr>
          <a:picLocks noChangeAspect="1"/>
        </xdr:cNvPicPr>
      </xdr:nvPicPr>
      <xdr:blipFill>
        <a:blip xmlns:r="http://schemas.openxmlformats.org/officeDocument/2006/relationships" r:embed="rId3"/>
        <a:stretch>
          <a:fillRect/>
        </a:stretch>
      </xdr:blipFill>
      <xdr:spPr>
        <a:xfrm>
          <a:off x="8283743" y="4800600"/>
          <a:ext cx="4809957" cy="2667000"/>
        </a:xfrm>
        <a:prstGeom prst="rect">
          <a:avLst/>
        </a:prstGeom>
      </xdr:spPr>
    </xdr:pic>
    <xdr:clientData/>
  </xdr:twoCellAnchor>
  <xdr:twoCellAnchor editAs="oneCell">
    <xdr:from>
      <xdr:col>0</xdr:col>
      <xdr:colOff>740380</xdr:colOff>
      <xdr:row>44</xdr:row>
      <xdr:rowOff>25400</xdr:rowOff>
    </xdr:from>
    <xdr:to>
      <xdr:col>1</xdr:col>
      <xdr:colOff>4546600</xdr:colOff>
      <xdr:row>67</xdr:row>
      <xdr:rowOff>139700</xdr:rowOff>
    </xdr:to>
    <xdr:pic>
      <xdr:nvPicPr>
        <xdr:cNvPr id="5" name="Imagen 4">
          <a:extLst>
            <a:ext uri="{FF2B5EF4-FFF2-40B4-BE49-F238E27FC236}">
              <a16:creationId xmlns:a16="http://schemas.microsoft.com/office/drawing/2014/main" id="{F0A2F7E4-BEFF-964E-9885-289608B492EB}"/>
            </a:ext>
          </a:extLst>
        </xdr:cNvPr>
        <xdr:cNvPicPr>
          <a:picLocks noChangeAspect="1"/>
        </xdr:cNvPicPr>
      </xdr:nvPicPr>
      <xdr:blipFill>
        <a:blip xmlns:r="http://schemas.openxmlformats.org/officeDocument/2006/relationships" r:embed="rId4"/>
        <a:stretch>
          <a:fillRect/>
        </a:stretch>
      </xdr:blipFill>
      <xdr:spPr>
        <a:xfrm>
          <a:off x="740380" y="11061700"/>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FA50123B-5F9D-F84F-A3BB-DA46E3D6AACA}"/>
            </a:ext>
          </a:extLst>
        </xdr:cNvPr>
        <xdr:cNvPicPr>
          <a:picLocks noChangeAspect="1"/>
        </xdr:cNvPicPr>
      </xdr:nvPicPr>
      <xdr:blipFill rotWithShape="1">
        <a:blip xmlns:r="http://schemas.openxmlformats.org/officeDocument/2006/relationships" r:embed="rId5"/>
        <a:srcRect r="3935" b="38542"/>
        <a:stretch/>
      </xdr:blipFill>
      <xdr:spPr>
        <a:xfrm>
          <a:off x="5143501" y="11004169"/>
          <a:ext cx="5079999"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ED05E71F-A38B-7443-9C49-28C18A9402BE}"/>
            </a:ext>
          </a:extLst>
        </xdr:cNvPr>
        <xdr:cNvPicPr>
          <a:picLocks noChangeAspect="1"/>
        </xdr:cNvPicPr>
      </xdr:nvPicPr>
      <xdr:blipFill>
        <a:blip xmlns:r="http://schemas.openxmlformats.org/officeDocument/2006/relationships" r:embed="rId6"/>
        <a:stretch>
          <a:fillRect/>
        </a:stretch>
      </xdr:blipFill>
      <xdr:spPr>
        <a:xfrm>
          <a:off x="2241130" y="15176500"/>
          <a:ext cx="6090069" cy="40386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9" name="Imagen 8">
          <a:extLst>
            <a:ext uri="{FF2B5EF4-FFF2-40B4-BE49-F238E27FC236}">
              <a16:creationId xmlns:a16="http://schemas.microsoft.com/office/drawing/2014/main" id="{E00194FF-82FF-F247-A9B1-170633CECE93}"/>
            </a:ext>
          </a:extLst>
        </xdr:cNvPr>
        <xdr:cNvPicPr>
          <a:picLocks noChangeAspect="1"/>
        </xdr:cNvPicPr>
      </xdr:nvPicPr>
      <xdr:blipFill rotWithShape="1">
        <a:blip xmlns:r="http://schemas.openxmlformats.org/officeDocument/2006/relationships" r:embed="rId5"/>
        <a:srcRect l="5093" t="3741" r="5092" b="90203"/>
        <a:stretch/>
      </xdr:blipFill>
      <xdr:spPr>
        <a:xfrm>
          <a:off x="10325101" y="11239500"/>
          <a:ext cx="492760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10" name="Imagen 9">
          <a:extLst>
            <a:ext uri="{FF2B5EF4-FFF2-40B4-BE49-F238E27FC236}">
              <a16:creationId xmlns:a16="http://schemas.microsoft.com/office/drawing/2014/main" id="{D2BDB03D-AFB6-3445-AEF4-CCB120A68596}"/>
            </a:ext>
          </a:extLst>
        </xdr:cNvPr>
        <xdr:cNvPicPr>
          <a:picLocks noChangeAspect="1"/>
        </xdr:cNvPicPr>
      </xdr:nvPicPr>
      <xdr:blipFill rotWithShape="1">
        <a:blip xmlns:r="http://schemas.openxmlformats.org/officeDocument/2006/relationships" r:embed="rId5"/>
        <a:srcRect l="5092" t="61279" r="4861"/>
        <a:stretch/>
      </xdr:blipFill>
      <xdr:spPr>
        <a:xfrm>
          <a:off x="10325099" y="11633200"/>
          <a:ext cx="494030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1" name="Imagen 10">
          <a:extLst>
            <a:ext uri="{FF2B5EF4-FFF2-40B4-BE49-F238E27FC236}">
              <a16:creationId xmlns:a16="http://schemas.microsoft.com/office/drawing/2014/main" id="{857B403B-368B-5A44-9346-8A123D39DE9B}"/>
            </a:ext>
          </a:extLst>
        </xdr:cNvPr>
        <xdr:cNvPicPr>
          <a:picLocks noChangeAspect="1"/>
        </xdr:cNvPicPr>
      </xdr:nvPicPr>
      <xdr:blipFill>
        <a:blip xmlns:r="http://schemas.openxmlformats.org/officeDocument/2006/relationships" r:embed="rId7"/>
        <a:stretch>
          <a:fillRect/>
        </a:stretch>
      </xdr:blipFill>
      <xdr:spPr>
        <a:xfrm>
          <a:off x="457200" y="15557500"/>
          <a:ext cx="2019300" cy="23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3B8DE810-F49B-4A66-B8EF-1EE0A77B4F17}"/>
            </a:ext>
          </a:extLst>
        </xdr:cNvPr>
        <xdr:cNvPicPr>
          <a:picLocks noChangeAspect="1"/>
        </xdr:cNvPicPr>
      </xdr:nvPicPr>
      <xdr:blipFill>
        <a:blip xmlns:r="http://schemas.openxmlformats.org/officeDocument/2006/relationships" r:embed="rId1"/>
        <a:stretch>
          <a:fillRect/>
        </a:stretch>
      </xdr:blipFill>
      <xdr:spPr>
        <a:xfrm>
          <a:off x="1028700" y="5454650"/>
          <a:ext cx="5355075" cy="5580476"/>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24BFCDF4-64FB-47FA-ABED-7ED84FE965CD}"/>
            </a:ext>
          </a:extLst>
        </xdr:cNvPr>
        <xdr:cNvPicPr>
          <a:picLocks noChangeAspect="1"/>
        </xdr:cNvPicPr>
      </xdr:nvPicPr>
      <xdr:blipFill>
        <a:blip xmlns:r="http://schemas.openxmlformats.org/officeDocument/2006/relationships" r:embed="rId2"/>
        <a:stretch>
          <a:fillRect/>
        </a:stretch>
      </xdr:blipFill>
      <xdr:spPr>
        <a:xfrm>
          <a:off x="10922000" y="5524500"/>
          <a:ext cx="4292600" cy="5818867"/>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999FF323-C700-4EE2-9140-044637A9E57E}"/>
            </a:ext>
          </a:extLst>
        </xdr:cNvPr>
        <xdr:cNvPicPr>
          <a:picLocks noChangeAspect="1"/>
        </xdr:cNvPicPr>
      </xdr:nvPicPr>
      <xdr:blipFill>
        <a:blip xmlns:r="http://schemas.openxmlformats.org/officeDocument/2006/relationships" r:embed="rId3"/>
        <a:stretch>
          <a:fillRect/>
        </a:stretch>
      </xdr:blipFill>
      <xdr:spPr>
        <a:xfrm>
          <a:off x="6495258" y="5575300"/>
          <a:ext cx="4121942" cy="17780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96E6B048-EC46-464B-AEEE-547BCAB254D6}"/>
            </a:ext>
          </a:extLst>
        </xdr:cNvPr>
        <xdr:cNvPicPr>
          <a:picLocks noChangeAspect="1"/>
        </xdr:cNvPicPr>
      </xdr:nvPicPr>
      <xdr:blipFill>
        <a:blip xmlns:r="http://schemas.openxmlformats.org/officeDocument/2006/relationships" r:embed="rId4"/>
        <a:stretch>
          <a:fillRect/>
        </a:stretch>
      </xdr:blipFill>
      <xdr:spPr>
        <a:xfrm>
          <a:off x="8051800" y="11842750"/>
          <a:ext cx="5207000" cy="16112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1104026E-42B3-4C98-951A-FD1469274834}"/>
            </a:ext>
          </a:extLst>
        </xdr:cNvPr>
        <xdr:cNvPicPr>
          <a:picLocks noChangeAspect="1"/>
        </xdr:cNvPicPr>
      </xdr:nvPicPr>
      <xdr:blipFill>
        <a:blip xmlns:r="http://schemas.openxmlformats.org/officeDocument/2006/relationships" r:embed="rId5"/>
        <a:stretch>
          <a:fillRect/>
        </a:stretch>
      </xdr:blipFill>
      <xdr:spPr>
        <a:xfrm>
          <a:off x="8043787" y="14204950"/>
          <a:ext cx="5138812" cy="35736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A61085F6-40E5-4A58-8399-5BF78E3E7B36}"/>
            </a:ext>
          </a:extLst>
        </xdr:cNvPr>
        <xdr:cNvPicPr>
          <a:picLocks noChangeAspect="1"/>
        </xdr:cNvPicPr>
      </xdr:nvPicPr>
      <xdr:blipFill>
        <a:blip xmlns:r="http://schemas.openxmlformats.org/officeDocument/2006/relationships" r:embed="rId6"/>
        <a:stretch>
          <a:fillRect/>
        </a:stretch>
      </xdr:blipFill>
      <xdr:spPr>
        <a:xfrm>
          <a:off x="874486" y="18859501"/>
          <a:ext cx="6262914" cy="26035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5B265D88-23AA-48AD-8B32-D49C41EA72AD}"/>
            </a:ext>
          </a:extLst>
        </xdr:cNvPr>
        <xdr:cNvPicPr>
          <a:picLocks noChangeAspect="1"/>
        </xdr:cNvPicPr>
      </xdr:nvPicPr>
      <xdr:blipFill>
        <a:blip xmlns:r="http://schemas.openxmlformats.org/officeDocument/2006/relationships" r:embed="rId7"/>
        <a:stretch>
          <a:fillRect/>
        </a:stretch>
      </xdr:blipFill>
      <xdr:spPr>
        <a:xfrm>
          <a:off x="7493000" y="18850946"/>
          <a:ext cx="5753100" cy="2547113"/>
        </a:xfrm>
        <a:prstGeom prst="rect">
          <a:avLst/>
        </a:prstGeom>
      </xdr:spPr>
    </xdr:pic>
    <xdr:clientData/>
  </xdr:twoCellAnchor>
  <xdr:twoCellAnchor editAs="oneCell">
    <xdr:from>
      <xdr:col>1</xdr:col>
      <xdr:colOff>533400</xdr:colOff>
      <xdr:row>94</xdr:row>
      <xdr:rowOff>171183</xdr:rowOff>
    </xdr:from>
    <xdr:to>
      <xdr:col>1</xdr:col>
      <xdr:colOff>5270500</xdr:colOff>
      <xdr:row>107</xdr:row>
      <xdr:rowOff>218439</xdr:rowOff>
    </xdr:to>
    <xdr:pic>
      <xdr:nvPicPr>
        <xdr:cNvPr id="9" name="Imagen 8">
          <a:extLst>
            <a:ext uri="{FF2B5EF4-FFF2-40B4-BE49-F238E27FC236}">
              <a16:creationId xmlns:a16="http://schemas.microsoft.com/office/drawing/2014/main" id="{0406FE47-DE10-40A5-AA38-84D906D45078}"/>
            </a:ext>
          </a:extLst>
        </xdr:cNvPr>
        <xdr:cNvPicPr>
          <a:picLocks noChangeAspect="1"/>
        </xdr:cNvPicPr>
      </xdr:nvPicPr>
      <xdr:blipFill>
        <a:blip xmlns:r="http://schemas.openxmlformats.org/officeDocument/2006/relationships" r:embed="rId8"/>
        <a:stretch>
          <a:fillRect/>
        </a:stretch>
      </xdr:blipFill>
      <xdr:spPr>
        <a:xfrm>
          <a:off x="1358900" y="22243783"/>
          <a:ext cx="4737100" cy="2784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olo.uaesp.gov.co/uaesp_docs/apolo/UAESP_Docs/lsantiago/Mis%20documentos/Luisa%20Santiago/Planeaci&#243;n/Plan%20anticorrupci&#243;n%20y%20atenci&#243;n%20al%20ciudadano/Vigencia%202019/Construcci&#243;n/Proyecto%20PAAC%202019%2017.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olo.uaesp.gov.co/uaesp_docs/Users/jdavila/Downloads/MAPA%20DE%20RIESGO%20UAESP_26_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olo.uaesp.gov.co/uaesp_docs/apolo/0-Jaime/Inter%20Rapidisimo/Guias/00%20Guia%20de%20Auditoria_Res%202702_PDN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SAPROV/RIESGOS%20GI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polo.uaesp.gov.co/uaesp_docs/apolo/0-Trabajos/77-Mincomercio/Trabajos/SAR-9/SAR-9-3.%20Ejecuci&#243;n/ENT-1%20MCIT/1-Instrumentos%20de%20Diagn&#243;stico/4-Riesgos/Mapa%20de%20Riesgos%20del%20Proceso-MCI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AAC%202019/Construcci&#243;n/Proyecto%20PAAC%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olo.uaesp.gov.co/uaesp_docs/Users/Oscar/Desktop/PROYECTOS/5.Uaesp/Uaesp_2019/riesgos%20uaesp/PROYECTOS/14.UAESP_2018/Informes%20de%20Pago/10.Octubre%202018/ACTIVIDADES%20NOVIEMBRE%20G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201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UREZ CONTRO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
    </sheetNames>
    <sheetDataSet>
      <sheetData sheetId="0">
        <row r="85">
          <cell r="CT85" t="str">
            <v>Se_Investigan</v>
          </cell>
        </row>
        <row r="86">
          <cell r="CT86" t="str">
            <v>No_se_Investigan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Riesgo Inherent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DK1048571"/>
  <sheetViews>
    <sheetView showGridLines="0" tabSelected="1" topLeftCell="A2" zoomScale="75" zoomScaleNormal="55" workbookViewId="0">
      <pane xSplit="4140" ySplit="3000" topLeftCell="A5" activePane="bottomRight"/>
      <selection activeCell="C4" sqref="C4"/>
      <selection pane="topRight" activeCell="BY2" sqref="BY2:CA2"/>
      <selection pane="bottomLeft" activeCell="A6" sqref="A6:XFD6"/>
      <selection pane="bottomRight" activeCell="BZ6" sqref="BZ6:BZ8"/>
    </sheetView>
  </sheetViews>
  <sheetFormatPr baseColWidth="10" defaultColWidth="11" defaultRowHeight="19"/>
  <cols>
    <col min="1" max="1" width="3" customWidth="1"/>
    <col min="2" max="2" width="17.1640625" customWidth="1"/>
    <col min="3" max="3" width="21.33203125" customWidth="1"/>
    <col min="4" max="4" width="38.33203125" customWidth="1"/>
    <col min="5" max="5" width="28" customWidth="1"/>
    <col min="6" max="6" width="32.83203125" customWidth="1"/>
    <col min="7" max="7" width="12.5" customWidth="1"/>
    <col min="8" max="9" width="39.5" customWidth="1"/>
    <col min="10" max="28" width="14.83203125" customWidth="1"/>
    <col min="29" max="29" width="13.5" bestFit="1" customWidth="1"/>
    <col min="30" max="31" width="7.6640625" customWidth="1"/>
    <col min="32" max="32" width="8.5" customWidth="1"/>
    <col min="33" max="33" width="48" customWidth="1"/>
    <col min="34" max="34" width="10.5" hidden="1" customWidth="1"/>
    <col min="35" max="35" width="11.6640625" hidden="1" customWidth="1"/>
    <col min="36" max="36" width="3" hidden="1" customWidth="1"/>
    <col min="37" max="37" width="0" hidden="1" customWidth="1"/>
    <col min="38" max="38" width="2.6640625" hidden="1" customWidth="1"/>
    <col min="39" max="39" width="0" hidden="1" customWidth="1"/>
    <col min="40" max="40" width="2.6640625" hidden="1" customWidth="1"/>
    <col min="41" max="41" width="10.6640625" hidden="1" customWidth="1"/>
    <col min="42" max="42" width="2.5" hidden="1" customWidth="1"/>
    <col min="43" max="43" width="0" hidden="1" customWidth="1"/>
    <col min="44" max="44" width="2.6640625" hidden="1" customWidth="1"/>
    <col min="45" max="45" width="11.83203125" hidden="1" customWidth="1"/>
    <col min="46" max="46" width="2.6640625" hidden="1" customWidth="1"/>
    <col min="47" max="47" width="11.83203125" hidden="1" customWidth="1"/>
    <col min="48" max="48" width="2.6640625" hidden="1" customWidth="1"/>
    <col min="49" max="49" width="8.5" hidden="1" customWidth="1"/>
    <col min="50" max="50" width="14.6640625" hidden="1" customWidth="1"/>
    <col min="51" max="51" width="16.5" hidden="1" customWidth="1"/>
    <col min="52" max="52" width="19.1640625" hidden="1" customWidth="1"/>
    <col min="53" max="53" width="16.1640625" hidden="1" customWidth="1"/>
    <col min="54" max="54" width="14.83203125" hidden="1" customWidth="1"/>
    <col min="55" max="55" width="17.1640625" hidden="1" customWidth="1"/>
    <col min="56" max="56" width="16.1640625" hidden="1" customWidth="1"/>
    <col min="57" max="57" width="15" hidden="1" customWidth="1"/>
    <col min="58" max="58" width="8.6640625" hidden="1" customWidth="1"/>
    <col min="59" max="59" width="14.6640625" hidden="1" customWidth="1"/>
    <col min="60" max="60" width="24" hidden="1" customWidth="1"/>
    <col min="61" max="61" width="4.83203125" hidden="1" customWidth="1"/>
    <col min="62" max="62" width="5.6640625" style="63" hidden="1" customWidth="1"/>
    <col min="63" max="64" width="18.1640625" hidden="1" customWidth="1"/>
    <col min="65" max="66" width="7.6640625" customWidth="1"/>
    <col min="67" max="67" width="8.5" customWidth="1"/>
    <col min="68" max="68" width="10.83203125" customWidth="1"/>
    <col min="69" max="69" width="44.83203125" customWidth="1"/>
    <col min="70" max="70" width="36.1640625" customWidth="1"/>
    <col min="71" max="71" width="26" style="61" customWidth="1"/>
    <col min="72" max="73" width="14.83203125" style="241" customWidth="1"/>
    <col min="74" max="74" width="39.6640625" customWidth="1"/>
    <col min="75" max="75" width="14.33203125" style="67" customWidth="1"/>
    <col min="76" max="76" width="109.5" customWidth="1"/>
    <col min="77" max="77" width="16.6640625" style="68" customWidth="1"/>
    <col min="78" max="78" width="78.83203125" style="250" customWidth="1"/>
    <col min="79" max="79" width="60.1640625" customWidth="1"/>
    <col min="80" max="81" width="10.6640625" customWidth="1"/>
    <col min="82" max="82" width="14" customWidth="1"/>
    <col min="88" max="88" width="13.5" customWidth="1"/>
    <col min="91" max="91" width="13.5" customWidth="1"/>
    <col min="105" max="105" width="13.33203125" customWidth="1"/>
    <col min="106" max="106" width="19.83203125" customWidth="1"/>
    <col min="111" max="111" width="15" customWidth="1"/>
    <col min="112" max="112" width="13.6640625" customWidth="1"/>
  </cols>
  <sheetData>
    <row r="1" spans="2:88" ht="20" thickBot="1"/>
    <row r="2" spans="2:88" s="224" customFormat="1" ht="52" customHeight="1">
      <c r="B2" s="220" t="s">
        <v>0</v>
      </c>
      <c r="C2" s="220"/>
      <c r="D2" s="220"/>
      <c r="E2" s="220" t="s">
        <v>1</v>
      </c>
      <c r="F2" s="220"/>
      <c r="G2" s="220"/>
      <c r="H2" s="220"/>
      <c r="I2" s="220"/>
      <c r="J2" s="220" t="s">
        <v>2</v>
      </c>
      <c r="K2" s="220"/>
      <c r="L2" s="220"/>
      <c r="M2" s="220"/>
      <c r="N2" s="220"/>
      <c r="O2" s="220"/>
      <c r="P2" s="220"/>
      <c r="Q2" s="220"/>
      <c r="R2" s="220"/>
      <c r="S2" s="220"/>
      <c r="T2" s="220"/>
      <c r="U2" s="220"/>
      <c r="V2" s="220"/>
      <c r="W2" s="220"/>
      <c r="X2" s="220"/>
      <c r="Y2" s="220"/>
      <c r="Z2" s="220"/>
      <c r="AA2" s="220"/>
      <c r="AB2" s="220"/>
      <c r="AC2" s="220"/>
      <c r="AD2" s="220" t="s">
        <v>3</v>
      </c>
      <c r="AE2" s="220"/>
      <c r="AF2" s="220"/>
      <c r="AG2" s="220" t="s">
        <v>4</v>
      </c>
      <c r="AH2" s="220"/>
      <c r="AI2" s="220"/>
      <c r="AJ2" s="220"/>
      <c r="AK2" s="220"/>
      <c r="AL2" s="220"/>
      <c r="AM2" s="220"/>
      <c r="AN2" s="220"/>
      <c r="AO2" s="220"/>
      <c r="AP2" s="220"/>
      <c r="AQ2" s="220"/>
      <c r="AR2" s="220"/>
      <c r="AS2" s="220"/>
      <c r="AT2" s="220"/>
      <c r="AU2" s="220"/>
      <c r="AV2" s="220"/>
      <c r="AW2" s="220"/>
      <c r="AX2" s="220" t="s">
        <v>5</v>
      </c>
      <c r="AY2" s="220"/>
      <c r="AZ2" s="220"/>
      <c r="BA2" s="220"/>
      <c r="BB2" s="220"/>
      <c r="BC2" s="220"/>
      <c r="BD2" s="220"/>
      <c r="BE2" s="220"/>
      <c r="BF2" s="220"/>
      <c r="BG2" s="220"/>
      <c r="BH2" s="220"/>
      <c r="BI2" s="220"/>
      <c r="BJ2" s="220"/>
      <c r="BK2" s="220"/>
      <c r="BL2" s="220"/>
      <c r="BM2" s="220" t="s">
        <v>3</v>
      </c>
      <c r="BN2" s="220"/>
      <c r="BO2" s="220"/>
      <c r="BP2" s="221" t="s">
        <v>6</v>
      </c>
      <c r="BQ2" s="221"/>
      <c r="BR2" s="221"/>
      <c r="BS2" s="221"/>
      <c r="BT2" s="221" t="s">
        <v>7</v>
      </c>
      <c r="BU2" s="221"/>
      <c r="BV2" s="221"/>
      <c r="BW2" s="222" t="s">
        <v>8</v>
      </c>
      <c r="BX2" s="223"/>
      <c r="BY2" s="263" t="s">
        <v>9</v>
      </c>
      <c r="BZ2" s="264"/>
      <c r="CA2" s="265"/>
    </row>
    <row r="3" spans="2:88" ht="3" customHeight="1">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62"/>
      <c r="BK3" s="57"/>
      <c r="BL3" s="57"/>
      <c r="BM3" s="57"/>
      <c r="BN3" s="57"/>
      <c r="BO3" s="57"/>
      <c r="BP3" s="57"/>
      <c r="BQ3" s="57"/>
      <c r="BR3" s="57"/>
      <c r="BS3" s="60"/>
      <c r="BT3" s="242"/>
      <c r="BU3" s="242"/>
      <c r="BV3" s="57"/>
      <c r="BW3" s="66"/>
      <c r="BX3" s="69"/>
      <c r="BY3" s="70"/>
      <c r="BZ3" s="251"/>
      <c r="CA3" s="71"/>
    </row>
    <row r="4" spans="2:88" s="232" customFormat="1" ht="140" customHeight="1">
      <c r="B4" s="225" t="s">
        <v>10</v>
      </c>
      <c r="C4" s="225" t="s">
        <v>11</v>
      </c>
      <c r="D4" s="225" t="s">
        <v>12</v>
      </c>
      <c r="E4" s="225" t="s">
        <v>13</v>
      </c>
      <c r="F4" s="225" t="s">
        <v>1</v>
      </c>
      <c r="G4" s="225" t="s">
        <v>14</v>
      </c>
      <c r="H4" s="225" t="s">
        <v>15</v>
      </c>
      <c r="I4" s="225" t="s">
        <v>16</v>
      </c>
      <c r="J4" s="262" t="s">
        <v>17</v>
      </c>
      <c r="K4" s="262" t="s">
        <v>18</v>
      </c>
      <c r="L4" s="262" t="s">
        <v>19</v>
      </c>
      <c r="M4" s="262" t="s">
        <v>20</v>
      </c>
      <c r="N4" s="262" t="s">
        <v>21</v>
      </c>
      <c r="O4" s="262" t="s">
        <v>22</v>
      </c>
      <c r="P4" s="262" t="s">
        <v>23</v>
      </c>
      <c r="Q4" s="262" t="s">
        <v>24</v>
      </c>
      <c r="R4" s="262" t="s">
        <v>25</v>
      </c>
      <c r="S4" s="262" t="s">
        <v>26</v>
      </c>
      <c r="T4" s="262" t="s">
        <v>27</v>
      </c>
      <c r="U4" s="262" t="s">
        <v>28</v>
      </c>
      <c r="V4" s="262" t="s">
        <v>29</v>
      </c>
      <c r="W4" s="262" t="s">
        <v>30</v>
      </c>
      <c r="X4" s="262" t="s">
        <v>31</v>
      </c>
      <c r="Y4" s="262" t="s">
        <v>32</v>
      </c>
      <c r="Z4" s="262" t="s">
        <v>33</v>
      </c>
      <c r="AA4" s="262" t="s">
        <v>34</v>
      </c>
      <c r="AB4" s="262" t="s">
        <v>35</v>
      </c>
      <c r="AC4" s="225" t="s">
        <v>36</v>
      </c>
      <c r="AD4" s="225" t="s">
        <v>37</v>
      </c>
      <c r="AE4" s="225" t="s">
        <v>38</v>
      </c>
      <c r="AF4" s="225" t="s">
        <v>39</v>
      </c>
      <c r="AG4" s="225" t="s">
        <v>40</v>
      </c>
      <c r="AH4" s="225" t="s">
        <v>41</v>
      </c>
      <c r="AI4" s="225" t="s">
        <v>42</v>
      </c>
      <c r="AJ4" s="225"/>
      <c r="AK4" s="225" t="s">
        <v>42</v>
      </c>
      <c r="AL4" s="225"/>
      <c r="AM4" s="225" t="s">
        <v>43</v>
      </c>
      <c r="AN4" s="225"/>
      <c r="AO4" s="225" t="s">
        <v>44</v>
      </c>
      <c r="AP4" s="225"/>
      <c r="AQ4" s="225" t="s">
        <v>45</v>
      </c>
      <c r="AR4" s="225"/>
      <c r="AS4" s="225" t="s">
        <v>46</v>
      </c>
      <c r="AT4" s="225"/>
      <c r="AU4" s="225" t="s">
        <v>47</v>
      </c>
      <c r="AV4" s="225"/>
      <c r="AW4" s="225" t="s">
        <v>48</v>
      </c>
      <c r="AX4" s="225" t="s">
        <v>49</v>
      </c>
      <c r="AY4" s="225" t="s">
        <v>50</v>
      </c>
      <c r="AZ4" s="225" t="s">
        <v>51</v>
      </c>
      <c r="BA4" s="225"/>
      <c r="BB4" s="225" t="s">
        <v>52</v>
      </c>
      <c r="BC4" s="225" t="s">
        <v>53</v>
      </c>
      <c r="BD4" s="225"/>
      <c r="BE4" s="225" t="s">
        <v>54</v>
      </c>
      <c r="BF4" s="225"/>
      <c r="BG4" s="225"/>
      <c r="BH4" s="225" t="s">
        <v>55</v>
      </c>
      <c r="BI4" s="225"/>
      <c r="BJ4" s="226"/>
      <c r="BK4" s="225" t="s">
        <v>56</v>
      </c>
      <c r="BL4" s="225" t="s">
        <v>57</v>
      </c>
      <c r="BM4" s="225" t="s">
        <v>37</v>
      </c>
      <c r="BN4" s="225" t="s">
        <v>38</v>
      </c>
      <c r="BO4" s="225" t="s">
        <v>58</v>
      </c>
      <c r="BP4" s="225" t="s">
        <v>59</v>
      </c>
      <c r="BQ4" s="225" t="s">
        <v>60</v>
      </c>
      <c r="BR4" s="225" t="s">
        <v>61</v>
      </c>
      <c r="BS4" s="225" t="s">
        <v>62</v>
      </c>
      <c r="BT4" s="225" t="s">
        <v>63</v>
      </c>
      <c r="BU4" s="225" t="s">
        <v>64</v>
      </c>
      <c r="BV4" s="225" t="s">
        <v>65</v>
      </c>
      <c r="BW4" s="227" t="s">
        <v>66</v>
      </c>
      <c r="BX4" s="228" t="s">
        <v>67</v>
      </c>
      <c r="BY4" s="229" t="s">
        <v>66</v>
      </c>
      <c r="BZ4" s="230" t="s">
        <v>67</v>
      </c>
      <c r="CA4" s="231" t="s">
        <v>68</v>
      </c>
    </row>
    <row r="5" spans="2:88" s="3" customFormat="1" ht="266" customHeight="1">
      <c r="B5" s="131" t="s">
        <v>69</v>
      </c>
      <c r="C5" s="121" t="s">
        <v>70</v>
      </c>
      <c r="D5" s="121" t="s">
        <v>71</v>
      </c>
      <c r="E5" s="129" t="s">
        <v>72</v>
      </c>
      <c r="F5" s="129" t="s">
        <v>73</v>
      </c>
      <c r="G5" s="129" t="s">
        <v>74</v>
      </c>
      <c r="H5" s="129" t="s">
        <v>75</v>
      </c>
      <c r="I5" s="129" t="s">
        <v>76</v>
      </c>
      <c r="J5" s="123" t="s">
        <v>77</v>
      </c>
      <c r="K5" s="123" t="s">
        <v>77</v>
      </c>
      <c r="L5" s="123" t="s">
        <v>77</v>
      </c>
      <c r="M5" s="123" t="s">
        <v>77</v>
      </c>
      <c r="N5" s="123" t="s">
        <v>77</v>
      </c>
      <c r="O5" s="123" t="s">
        <v>77</v>
      </c>
      <c r="P5" s="123" t="s">
        <v>77</v>
      </c>
      <c r="Q5" s="123" t="s">
        <v>77</v>
      </c>
      <c r="R5" s="123" t="s">
        <v>77</v>
      </c>
      <c r="S5" s="123" t="s">
        <v>77</v>
      </c>
      <c r="T5" s="123" t="s">
        <v>77</v>
      </c>
      <c r="U5" s="123" t="s">
        <v>77</v>
      </c>
      <c r="V5" s="123" t="s">
        <v>77</v>
      </c>
      <c r="W5" s="123" t="s">
        <v>77</v>
      </c>
      <c r="X5" s="123" t="s">
        <v>77</v>
      </c>
      <c r="Y5" s="123" t="s">
        <v>77</v>
      </c>
      <c r="Z5" s="123" t="s">
        <v>77</v>
      </c>
      <c r="AA5" s="123" t="s">
        <v>78</v>
      </c>
      <c r="AB5" s="123" t="s">
        <v>78</v>
      </c>
      <c r="AC5" s="233">
        <v>17</v>
      </c>
      <c r="AD5" s="72" t="s">
        <v>79</v>
      </c>
      <c r="AE5" s="72" t="s">
        <v>80</v>
      </c>
      <c r="AF5" s="72" t="str">
        <f>_xlfn.IFS(AND(AD5=$CB$126,AE5=$CC$126),$CD$126,AND(AD5=$CB$126,AE5=$CC$127),$CD$126,AND(AD5=$CB$126,AE5=$CC$128),$CD$127,AND(AD5=$CB$126,AE5=$CC$129),$CD$128,AND(AD5=$CB$126,AE5=$CC$130),$CD$129,AND(AD5=$CB$127,AE5=$CC$126),$CD$126,AND(AD5=$CB$127,AE5=$CC$127),$CD$126,AND(AD5=$CB$127,AE5=$CC$128),$CD$127,AND(AD5=$CB$127,AE5=$CC$129),$CD$128,AND(AD5=$CB$127,AE5=$CC$130),$CD$129,AND(AD5=$CB$128,AE5=$CC$126),$CD$126,AND(AD5=$CB$128,AE5=$CC$127),$CD$127,AND(AD5=$CB$128,AE5=$CC$128),$CD$128,AND(AD5=$CB$128,AE5=$CC$129),$CD$129,AND(AD5=$CB$128,AE5=$CC$130),$CD$129,AND(AD5=$CB$129,AE5=$CC$126),$CD$127,AND(AD5=$CB$129,AE5=$CC$127),$CD$128,AND(AD5=$CB$129,AE5=$CC$128),$CD$128,AND(AD5=$CB$129,AE5=$CC$129),$CD$129,AND(AD5=$CB$129,AE5=$CC$130),$CD$129,AND(AD5=$CB$130,AE5=$CC$126),$CD$128,AND(AD5=$CB$130,AE5=$CC$127),$CD$128,AND(AD5=$CB$130,AE5=$CC$128),$CD$129,AND(AD5=$CB$130,AE5=$CC$129),$CD$129,AND(AD5=$CB$130,AE5=$CC$130),$CD$129)</f>
        <v>Extremo</v>
      </c>
      <c r="AG5" s="129" t="s">
        <v>81</v>
      </c>
      <c r="AH5" s="123" t="s">
        <v>82</v>
      </c>
      <c r="AI5" s="123" t="s">
        <v>83</v>
      </c>
      <c r="AJ5" s="123">
        <f>IF(AI5=$CF$126,ASIGNADO,IF(AI5=$CF$127,NO_ASIGNADO,""))</f>
        <v>15</v>
      </c>
      <c r="AK5" s="123" t="s">
        <v>84</v>
      </c>
      <c r="AL5" s="123">
        <f>IF(AK5=$CI$126,ADECUADO,IF(AK5=$CI$127,INADECUADO,""))</f>
        <v>15</v>
      </c>
      <c r="AM5" s="123" t="s">
        <v>85</v>
      </c>
      <c r="AN5" s="123">
        <f>IF(AM5=$CL$126,ASIGNADO,IF(AM5=$CL$127,NO_ASIGNADO,""))</f>
        <v>15</v>
      </c>
      <c r="AO5" s="123" t="s">
        <v>86</v>
      </c>
      <c r="AP5" s="123">
        <f>IF(AO5=$CO$126,PREVENIR,IF(AO5=$CO$127,DETECTAR,IF(AO5=$CO$128,NO_ES_CONTROL,"")))</f>
        <v>15</v>
      </c>
      <c r="AQ5" s="123" t="s">
        <v>87</v>
      </c>
      <c r="AR5" s="123">
        <f>IF(AQ5=$CS$126,CONFIABLE,IF(AQ5=$CS$127,NO_CONFIABLE,""))</f>
        <v>15</v>
      </c>
      <c r="AS5" s="123" t="s">
        <v>88</v>
      </c>
      <c r="AT5" s="123">
        <f>IF(AS5=$CV$126,SE_INVESTIGAN,IF(AS5=$CV$127,NO_SE_INVESTIGAN,""))</f>
        <v>15</v>
      </c>
      <c r="AU5" s="123" t="s">
        <v>89</v>
      </c>
      <c r="AV5" s="123">
        <f>IF(AU5=$CY$126,COMPLETA,IF(AU5=$CY$127,INCOMPLETA,IF(AU5=$CY$128,NO_EXISTE,"")))</f>
        <v>10</v>
      </c>
      <c r="AW5" s="123">
        <f t="shared" ref="AW5:AW6" si="0">IFERROR(AJ5+AL5+AN5+AP5+AR5+AT5+AV5," ")</f>
        <v>100</v>
      </c>
      <c r="AX5" s="73" t="str">
        <f t="shared" ref="AX5:AY16" si="1">IF(AND(AW5&gt;=86,AW5&lt;=95),"MODERADO",IF(AND(AW5&gt;=96), "FUERTE",IF(AND(AW5&lt;=85), "DEBIL")))</f>
        <v>FUERTE</v>
      </c>
      <c r="AY5" s="73" t="s">
        <v>90</v>
      </c>
      <c r="AZ5" s="73" t="str">
        <f>IFERROR((_xlfn.IFS(AND(AX5=$DC$126,AY5=$DC$126),$DC$126,AND(AX5=$DC$126,AY5=$DC$127),$DC$127,AND(AX5=$DC$126,AY5=$DC$128),$DC$128,AND(AX5=$DC$127,AY5=$DC$126),$DC$127,AND(AX5=$DC$127,AY5=$DC$127),$DC$127,AND(AX5=$DC$127,AY5=$DC$128),$DC$128,AND(AX5=$DC$128,AY5=$DC$126),$DC$128,AND(AX5=$DC$128,AY5=$DC$127),$DC$128,AND(AX5=$DC$128,AY5=$DC$128),$DC$128)),"")</f>
        <v>FUERTE</v>
      </c>
      <c r="BA5" s="74">
        <f>_xlfn.IFS(AZ5=$DD$126,FUERTE,AZ5=$DD$127,MODERADO,AZ5=$DD$128,DEBIL)</f>
        <v>100</v>
      </c>
      <c r="BB5" s="75" t="str">
        <f>IF(AND(BA5=100),"NO",IF(AND(BA5&lt;100), "SI",0))</f>
        <v>NO</v>
      </c>
      <c r="BC5" s="76" t="str">
        <f>IF(AND(BD5&gt;=50,BD5&lt;=99),"MODERADO",IF(AND(BD5=100), "FUERTE",IF(AND(BD5&lt;50), "DEBIL")))</f>
        <v>FUERTE</v>
      </c>
      <c r="BD5" s="77">
        <f>+SUM(BA5:BA5)/(COUNT(BA5:BA5))</f>
        <v>100</v>
      </c>
      <c r="BE5" s="75" t="s">
        <v>91</v>
      </c>
      <c r="BF5" s="78">
        <f>IF(BE5="Directamente",100/COUNTA(BE5:BE5),0)</f>
        <v>100</v>
      </c>
      <c r="BG5" s="79" t="str">
        <f>IF(SUM(BF5:BF5)&gt;67,"Directamente","No Disminuye")</f>
        <v>Directamente</v>
      </c>
      <c r="BH5" s="75" t="s">
        <v>92</v>
      </c>
      <c r="BI5" s="75">
        <f>IFERROR(_xlfn.IFS(BH5="Directamente",10,BH5="Indirectamente",9.9,BH5="No Disminuye",0)," ")</f>
        <v>9.9</v>
      </c>
      <c r="BJ5" s="79" t="s">
        <v>91</v>
      </c>
      <c r="BK5" s="75">
        <f>IFERROR(_xlfn.IFS(AND(BC5="MODERADO",BG5="Directamente"),1,AND(BC5="FUERTE",BG5="Directamente"),2),"")</f>
        <v>2</v>
      </c>
      <c r="BL5" s="75">
        <v>2</v>
      </c>
      <c r="BM5" s="81" t="s">
        <v>93</v>
      </c>
      <c r="BN5" s="81" t="s">
        <v>94</v>
      </c>
      <c r="BO5" s="81" t="s">
        <v>94</v>
      </c>
      <c r="BP5" s="82" t="s">
        <v>95</v>
      </c>
      <c r="BQ5" s="124" t="s">
        <v>96</v>
      </c>
      <c r="BR5" s="123" t="s">
        <v>97</v>
      </c>
      <c r="BS5" s="123" t="s">
        <v>98</v>
      </c>
      <c r="BT5" s="243">
        <v>43832</v>
      </c>
      <c r="BU5" s="243">
        <v>44196</v>
      </c>
      <c r="BV5" s="123" t="s">
        <v>99</v>
      </c>
      <c r="BW5" s="83" t="s">
        <v>100</v>
      </c>
      <c r="BX5" s="84" t="s">
        <v>101</v>
      </c>
      <c r="BY5" s="85" t="s">
        <v>102</v>
      </c>
      <c r="BZ5" s="252" t="s">
        <v>103</v>
      </c>
      <c r="CA5" s="86" t="s">
        <v>104</v>
      </c>
      <c r="CB5" s="156"/>
      <c r="CC5" s="156"/>
      <c r="CD5" s="156"/>
      <c r="CE5" s="156"/>
      <c r="CF5" s="156"/>
      <c r="CG5" s="156"/>
      <c r="CH5" s="156"/>
      <c r="CI5" s="156"/>
      <c r="CJ5" s="156"/>
    </row>
    <row r="6" spans="2:88" ht="110" customHeight="1">
      <c r="B6" s="197" t="s">
        <v>69</v>
      </c>
      <c r="C6" s="177" t="s">
        <v>105</v>
      </c>
      <c r="D6" s="177" t="s">
        <v>106</v>
      </c>
      <c r="E6" s="191" t="s">
        <v>107</v>
      </c>
      <c r="F6" s="191" t="s">
        <v>108</v>
      </c>
      <c r="G6" s="191" t="s">
        <v>74</v>
      </c>
      <c r="H6" s="191" t="s">
        <v>109</v>
      </c>
      <c r="I6" s="191" t="s">
        <v>110</v>
      </c>
      <c r="J6" s="180" t="s">
        <v>77</v>
      </c>
      <c r="K6" s="180" t="s">
        <v>77</v>
      </c>
      <c r="L6" s="180" t="s">
        <v>111</v>
      </c>
      <c r="M6" s="180" t="s">
        <v>111</v>
      </c>
      <c r="N6" s="180" t="s">
        <v>77</v>
      </c>
      <c r="O6" s="180" t="s">
        <v>77</v>
      </c>
      <c r="P6" s="180" t="s">
        <v>111</v>
      </c>
      <c r="Q6" s="180" t="s">
        <v>111</v>
      </c>
      <c r="R6" s="180" t="s">
        <v>77</v>
      </c>
      <c r="S6" s="180" t="s">
        <v>77</v>
      </c>
      <c r="T6" s="180" t="s">
        <v>77</v>
      </c>
      <c r="U6" s="180" t="s">
        <v>77</v>
      </c>
      <c r="V6" s="180" t="s">
        <v>77</v>
      </c>
      <c r="W6" s="180" t="s">
        <v>77</v>
      </c>
      <c r="X6" s="180" t="s">
        <v>77</v>
      </c>
      <c r="Y6" s="180" t="s">
        <v>111</v>
      </c>
      <c r="Z6" s="180" t="s">
        <v>111</v>
      </c>
      <c r="AA6" s="180" t="s">
        <v>111</v>
      </c>
      <c r="AB6" s="180" t="s">
        <v>111</v>
      </c>
      <c r="AC6" s="234">
        <v>11</v>
      </c>
      <c r="AD6" s="199" t="s">
        <v>93</v>
      </c>
      <c r="AE6" s="194" t="s">
        <v>112</v>
      </c>
      <c r="AF6" s="194" t="s">
        <v>113</v>
      </c>
      <c r="AG6" s="87" t="s">
        <v>114</v>
      </c>
      <c r="AH6" s="123" t="s">
        <v>115</v>
      </c>
      <c r="AI6" s="123" t="s">
        <v>83</v>
      </c>
      <c r="AJ6" s="123">
        <f>IF(AI6=$CF$126,ASIGNADO,IF(AI6=$CF$127,NO_ASIGNADO,""))</f>
        <v>15</v>
      </c>
      <c r="AK6" s="123" t="s">
        <v>84</v>
      </c>
      <c r="AL6" s="123">
        <f>IF(AK6=$CI$126,ADECUADO,IF(AK6=$CI$127,INADECUADO,""))</f>
        <v>15</v>
      </c>
      <c r="AM6" s="123" t="s">
        <v>85</v>
      </c>
      <c r="AN6" s="123">
        <f>IF(AM6=$CL$126,ASIGNADO,IF(AM6=$CL$127,NO_ASIGNADO,""))</f>
        <v>15</v>
      </c>
      <c r="AO6" s="123" t="s">
        <v>86</v>
      </c>
      <c r="AP6" s="123">
        <f>IF(AO6=$CO$126,PREVENIR,IF(AO6=$CO$127,DETECTAR,IF(AO6=$CO$128,NO_ES_CONTROL,"")))</f>
        <v>15</v>
      </c>
      <c r="AQ6" s="123" t="s">
        <v>87</v>
      </c>
      <c r="AR6" s="123">
        <f>IF(AQ6=$CS$126,CONFIABLE,IF(AQ6=$CS$127,NO_CONFIABLE,""))</f>
        <v>15</v>
      </c>
      <c r="AS6" s="123" t="s">
        <v>88</v>
      </c>
      <c r="AT6" s="123">
        <f>IF(AS6=$CV$126,SE_INVESTIGAN,IF(AS6=$CV$127,NO_SE_INVESTIGAN,""))</f>
        <v>15</v>
      </c>
      <c r="AU6" s="123" t="s">
        <v>89</v>
      </c>
      <c r="AV6" s="123">
        <f>IF(AU6=$CY$126,COMPLETA,IF(AU6=$CY$127,INCOMPLETA,IF(AU6=$CY$128,NO_EXISTE,"")))</f>
        <v>10</v>
      </c>
      <c r="AW6" s="123">
        <f t="shared" si="0"/>
        <v>100</v>
      </c>
      <c r="AX6" s="73" t="str">
        <f t="shared" si="1"/>
        <v>FUERTE</v>
      </c>
      <c r="AY6" s="73" t="str">
        <f t="shared" si="1"/>
        <v>FUERTE</v>
      </c>
      <c r="AZ6" s="73" t="str">
        <f>IFERROR((_xlfn.IFS(AND(AX6=$DC$126,AY6=$DC$126),$DC$126,AND(AX6=$DC$126,AY6=$DC$127),$DC$127,AND(AX6=$DC$126,AY6=$DC$128),$DC$128,AND(AX6=$DC$127,AY6=$DC$126),$DC$127,AND(AX6=$DC$127,AY6=$DC$127),$DC$127,AND(AX6=$DC$127,AY6=$DC$128),$DC$128,AND(AX6=$DC$128,AY6=$DC$126),$DC$128,AND(AX6=$DC$128,AY6=$DC$127),$DC$128,AND(AX6=$DC$128,AY6=$DC$128),$DC$128)),"")</f>
        <v>FUERTE</v>
      </c>
      <c r="BA6" s="74">
        <f>_xlfn.IFS(AZ6=$DD$126,FUERTE,AZ6=$DD$127,MODERADO,AZ6=$DD$128,DEBIL)</f>
        <v>100</v>
      </c>
      <c r="BB6" s="123" t="str">
        <f t="shared" ref="BB6:BB8" si="2">IF(AND(BA6=100),"NO",IF(AND(BA6&lt;100), "SI",0))</f>
        <v>NO</v>
      </c>
      <c r="BC6" s="198" t="str">
        <f>IF(AND(BD6&gt;=50,BD6&lt;=99),"MODERADO",IF(AND(BD6=100), "FUERTE",IF(AND(BD6&lt;50), "DEBIL")))</f>
        <v>FUERTE</v>
      </c>
      <c r="BD6" s="180">
        <f>+SUM(BA6:BA8)/(COUNT(BA6:BA8))</f>
        <v>100</v>
      </c>
      <c r="BE6" s="123" t="s">
        <v>91</v>
      </c>
      <c r="BF6" s="88">
        <f>IF(BE6="Directamente",100/COUNTA($BE$5:$BE$5),0)</f>
        <v>100</v>
      </c>
      <c r="BG6" s="201" t="s">
        <v>91</v>
      </c>
      <c r="BH6" s="123" t="s">
        <v>91</v>
      </c>
      <c r="BI6" s="123">
        <f t="shared" ref="BI6:BI8" si="3">IFERROR(_xlfn.IFS(BH6="Directamente",10,BH6="Indirectamente",9.9,BH6="No Disminuye",0)," ")</f>
        <v>10</v>
      </c>
      <c r="BJ6" s="201" t="s">
        <v>91</v>
      </c>
      <c r="BK6" s="202">
        <v>2</v>
      </c>
      <c r="BL6" s="202">
        <v>0</v>
      </c>
      <c r="BM6" s="199" t="s">
        <v>93</v>
      </c>
      <c r="BN6" s="194" t="s">
        <v>94</v>
      </c>
      <c r="BO6" s="194" t="s">
        <v>94</v>
      </c>
      <c r="BP6" s="180" t="s">
        <v>95</v>
      </c>
      <c r="BQ6" s="181" t="s">
        <v>116</v>
      </c>
      <c r="BR6" s="180" t="s">
        <v>117</v>
      </c>
      <c r="BS6" s="180" t="s">
        <v>118</v>
      </c>
      <c r="BT6" s="244">
        <v>43832</v>
      </c>
      <c r="BU6" s="244">
        <v>44196</v>
      </c>
      <c r="BV6" s="180" t="s">
        <v>119</v>
      </c>
      <c r="BW6" s="183">
        <v>44196</v>
      </c>
      <c r="BX6" s="181" t="s">
        <v>120</v>
      </c>
      <c r="BY6" s="183">
        <v>44210</v>
      </c>
      <c r="BZ6" s="253" t="s">
        <v>121</v>
      </c>
      <c r="CA6" s="181"/>
    </row>
    <row r="7" spans="2:88" ht="110" customHeight="1">
      <c r="B7" s="197"/>
      <c r="C7" s="177"/>
      <c r="D7" s="177"/>
      <c r="E7" s="191"/>
      <c r="F7" s="191"/>
      <c r="G7" s="191"/>
      <c r="H7" s="191"/>
      <c r="I7" s="191"/>
      <c r="J7" s="180"/>
      <c r="K7" s="180"/>
      <c r="L7" s="180"/>
      <c r="M7" s="180"/>
      <c r="N7" s="180"/>
      <c r="O7" s="180"/>
      <c r="P7" s="180"/>
      <c r="Q7" s="180"/>
      <c r="R7" s="180"/>
      <c r="S7" s="180"/>
      <c r="T7" s="180"/>
      <c r="U7" s="180"/>
      <c r="V7" s="180"/>
      <c r="W7" s="180"/>
      <c r="X7" s="180"/>
      <c r="Y7" s="180"/>
      <c r="Z7" s="180"/>
      <c r="AA7" s="180"/>
      <c r="AB7" s="180"/>
      <c r="AC7" s="234"/>
      <c r="AD7" s="199"/>
      <c r="AE7" s="194"/>
      <c r="AF7" s="194"/>
      <c r="AG7" s="129" t="s">
        <v>122</v>
      </c>
      <c r="AH7" s="123" t="s">
        <v>115</v>
      </c>
      <c r="AI7" s="123" t="s">
        <v>83</v>
      </c>
      <c r="AJ7" s="123">
        <f>IF(AI7=$CF$126,ASIGNADO,IF(AI7=$CF$127,NO_ASIGNADO,""))</f>
        <v>15</v>
      </c>
      <c r="AK7" s="123" t="s">
        <v>84</v>
      </c>
      <c r="AL7" s="123">
        <f>IF(AK7=$CI$126,ADECUADO,IF(AK7=$CI$127,INADECUADO,""))</f>
        <v>15</v>
      </c>
      <c r="AM7" s="123" t="s">
        <v>85</v>
      </c>
      <c r="AN7" s="123">
        <f>IF(AM7=$CL$126,ASIGNADO,IF(AM7=$CL$127,NO_ASIGNADO,""))</f>
        <v>15</v>
      </c>
      <c r="AO7" s="123" t="s">
        <v>86</v>
      </c>
      <c r="AP7" s="123">
        <f>IF(AO7=$CO$126,PREVENIR,IF(AO7=$CO$127,DETECTAR,IF(AO7=$CO$128,NO_ES_CONTROL,"")))</f>
        <v>15</v>
      </c>
      <c r="AQ7" s="123" t="s">
        <v>87</v>
      </c>
      <c r="AR7" s="123">
        <f>IF(AQ7=$CS$126,CONFIABLE,IF(AQ7=$CS$127,NO_CONFIABLE,""))</f>
        <v>15</v>
      </c>
      <c r="AS7" s="123" t="s">
        <v>88</v>
      </c>
      <c r="AT7" s="123">
        <f>IF(AS7=$CV$126,SE_INVESTIGAN,IF(AS7=$CV$127,NO_SE_INVESTIGAN,""))</f>
        <v>15</v>
      </c>
      <c r="AU7" s="123" t="s">
        <v>89</v>
      </c>
      <c r="AV7" s="123">
        <f>IF(AU7=$CY$126,COMPLETA,IF(AU7=$CY$127,INCOMPLETA,IF(AU7=$CY$128,NO_EXISTE,"")))</f>
        <v>10</v>
      </c>
      <c r="AW7" s="123">
        <f t="shared" ref="AW7:AW8" si="4">IFERROR(AJ7+AL7+AN7+AP7+AR7+AT7+AV7," ")</f>
        <v>100</v>
      </c>
      <c r="AX7" s="73" t="str">
        <f t="shared" si="1"/>
        <v>FUERTE</v>
      </c>
      <c r="AY7" s="73" t="str">
        <f t="shared" si="1"/>
        <v>FUERTE</v>
      </c>
      <c r="AZ7" s="73" t="str">
        <f>IFERROR((_xlfn.IFS(AND(AX7=$DC$126,AY7=$DC$126),$DC$126,AND(AX7=$DC$126,AY7=$DC$127),$DC$127,AND(AX7=$DC$126,AY7=$DC$128),$DC$128,AND(AX7=$DC$127,AY7=$DC$126),$DC$127,AND(AX7=$DC$127,AY7=$DC$127),$DC$127,AND(AX7=$DC$127,AY7=$DC$128),$DC$128,AND(AX7=$DC$128,AY7=$DC$126),$DC$128,AND(AX7=$DC$128,AY7=$DC$127),$DC$128,AND(AX7=$DC$128,AY7=$DC$128),$DC$128)),"")</f>
        <v>FUERTE</v>
      </c>
      <c r="BA7" s="74">
        <f>_xlfn.IFS(AZ7=$DD$126,FUERTE,AZ7=$DD$127,MODERADO,AZ7=$DD$128,DEBIL)</f>
        <v>100</v>
      </c>
      <c r="BB7" s="123" t="str">
        <f t="shared" si="2"/>
        <v>NO</v>
      </c>
      <c r="BC7" s="198"/>
      <c r="BD7" s="180"/>
      <c r="BE7" s="123" t="s">
        <v>91</v>
      </c>
      <c r="BF7" s="88">
        <f>IF(BE7="Directamente",100/COUNTA($BE$5:$BE$5),0)</f>
        <v>100</v>
      </c>
      <c r="BG7" s="201"/>
      <c r="BH7" s="123" t="s">
        <v>92</v>
      </c>
      <c r="BI7" s="123">
        <f t="shared" si="3"/>
        <v>9.9</v>
      </c>
      <c r="BJ7" s="201"/>
      <c r="BK7" s="202"/>
      <c r="BL7" s="202"/>
      <c r="BM7" s="199"/>
      <c r="BN7" s="194"/>
      <c r="BO7" s="194"/>
      <c r="BP7" s="180"/>
      <c r="BQ7" s="181"/>
      <c r="BR7" s="180"/>
      <c r="BS7" s="180"/>
      <c r="BT7" s="244"/>
      <c r="BU7" s="244"/>
      <c r="BV7" s="203"/>
      <c r="BW7" s="186"/>
      <c r="BX7" s="181"/>
      <c r="BY7" s="186"/>
      <c r="BZ7" s="253"/>
      <c r="CA7" s="181"/>
    </row>
    <row r="8" spans="2:88" ht="110" customHeight="1">
      <c r="B8" s="197"/>
      <c r="C8" s="177"/>
      <c r="D8" s="177"/>
      <c r="E8" s="191"/>
      <c r="F8" s="191"/>
      <c r="G8" s="191"/>
      <c r="H8" s="191"/>
      <c r="I8" s="191"/>
      <c r="J8" s="180"/>
      <c r="K8" s="180"/>
      <c r="L8" s="180"/>
      <c r="M8" s="180"/>
      <c r="N8" s="180"/>
      <c r="O8" s="180"/>
      <c r="P8" s="180"/>
      <c r="Q8" s="180"/>
      <c r="R8" s="180"/>
      <c r="S8" s="180"/>
      <c r="T8" s="180"/>
      <c r="U8" s="180"/>
      <c r="V8" s="180"/>
      <c r="W8" s="180"/>
      <c r="X8" s="180"/>
      <c r="Y8" s="180"/>
      <c r="Z8" s="180"/>
      <c r="AA8" s="180"/>
      <c r="AB8" s="180"/>
      <c r="AC8" s="234"/>
      <c r="AD8" s="199"/>
      <c r="AE8" s="194"/>
      <c r="AF8" s="194"/>
      <c r="AG8" s="129" t="s">
        <v>123</v>
      </c>
      <c r="AH8" s="123" t="s">
        <v>115</v>
      </c>
      <c r="AI8" s="123" t="s">
        <v>83</v>
      </c>
      <c r="AJ8" s="123">
        <f>IF(AI8=$CF$126,ASIGNADO,IF(AI8=$CF$127,NO_ASIGNADO,""))</f>
        <v>15</v>
      </c>
      <c r="AK8" s="123" t="s">
        <v>84</v>
      </c>
      <c r="AL8" s="123">
        <f>IF(AK8=$CI$126,ADECUADO,IF(AK8=$CI$127,INADECUADO,""))</f>
        <v>15</v>
      </c>
      <c r="AM8" s="123" t="s">
        <v>85</v>
      </c>
      <c r="AN8" s="123">
        <f>IF(AM8=$CL$126,ASIGNADO,IF(AM8=$CL$127,NO_ASIGNADO,""))</f>
        <v>15</v>
      </c>
      <c r="AO8" s="123" t="s">
        <v>86</v>
      </c>
      <c r="AP8" s="123">
        <f>IF(AO8=$CO$126,PREVENIR,IF(AO8=$CO$127,DETECTAR,IF(AO8=$CO$128,NO_ES_CONTROL,"")))</f>
        <v>15</v>
      </c>
      <c r="AQ8" s="123" t="s">
        <v>87</v>
      </c>
      <c r="AR8" s="123">
        <f>IF(AQ8=$CS$126,CONFIABLE,IF(AQ8=$CS$127,NO_CONFIABLE,""))</f>
        <v>15</v>
      </c>
      <c r="AS8" s="123" t="s">
        <v>88</v>
      </c>
      <c r="AT8" s="123">
        <f>IF(AS8=$CV$126,SE_INVESTIGAN,IF(AS8=$CV$127,NO_SE_INVESTIGAN,""))</f>
        <v>15</v>
      </c>
      <c r="AU8" s="123" t="s">
        <v>89</v>
      </c>
      <c r="AV8" s="123">
        <f>IF(AU8=$CY$126,COMPLETA,IF(AU8=$CY$127,INCOMPLETA,IF(AU8=$CY$128,NO_EXISTE,"")))</f>
        <v>10</v>
      </c>
      <c r="AW8" s="123">
        <f t="shared" si="4"/>
        <v>100</v>
      </c>
      <c r="AX8" s="73" t="str">
        <f t="shared" si="1"/>
        <v>FUERTE</v>
      </c>
      <c r="AY8" s="73" t="str">
        <f t="shared" si="1"/>
        <v>FUERTE</v>
      </c>
      <c r="AZ8" s="73" t="str">
        <f>IFERROR((_xlfn.IFS(AND(AX8=$DC$126,AY8=$DC$126),$DC$126,AND(AX8=$DC$126,AY8=$DC$127),$DC$127,AND(AX8=$DC$126,AY8=$DC$128),$DC$128,AND(AX8=$DC$127,AY8=$DC$126),$DC$127,AND(AX8=$DC$127,AY8=$DC$127),$DC$127,AND(AX8=$DC$127,AY8=$DC$128),$DC$128,AND(AX8=$DC$128,AY8=$DC$126),$DC$128,AND(AX8=$DC$128,AY8=$DC$127),$DC$128,AND(AX8=$DC$128,AY8=$DC$128),$DC$128)),"")</f>
        <v>FUERTE</v>
      </c>
      <c r="BA8" s="74">
        <f>_xlfn.IFS(AZ8=$DD$126,FUERTE,AZ8=$DD$127,MODERADO,AZ8=$DD$128,DEBIL)</f>
        <v>100</v>
      </c>
      <c r="BB8" s="123" t="str">
        <f t="shared" si="2"/>
        <v>NO</v>
      </c>
      <c r="BC8" s="198"/>
      <c r="BD8" s="180"/>
      <c r="BE8" s="123" t="s">
        <v>124</v>
      </c>
      <c r="BF8" s="88">
        <f>IF(BE8="Directamente",100/COUNTA($BE$5:$BE$5),0)</f>
        <v>0</v>
      </c>
      <c r="BG8" s="201"/>
      <c r="BH8" s="123" t="s">
        <v>91</v>
      </c>
      <c r="BI8" s="123">
        <f t="shared" si="3"/>
        <v>10</v>
      </c>
      <c r="BJ8" s="201"/>
      <c r="BK8" s="202"/>
      <c r="BL8" s="202"/>
      <c r="BM8" s="199"/>
      <c r="BN8" s="194"/>
      <c r="BO8" s="194"/>
      <c r="BP8" s="180"/>
      <c r="BQ8" s="181"/>
      <c r="BR8" s="180"/>
      <c r="BS8" s="180"/>
      <c r="BT8" s="244"/>
      <c r="BU8" s="244"/>
      <c r="BV8" s="203"/>
      <c r="BW8" s="186"/>
      <c r="BX8" s="181"/>
      <c r="BY8" s="186"/>
      <c r="BZ8" s="253"/>
      <c r="CA8" s="181"/>
    </row>
    <row r="9" spans="2:88" ht="408.75" customHeight="1">
      <c r="B9" s="168" t="s">
        <v>125</v>
      </c>
      <c r="C9" s="171" t="s">
        <v>126</v>
      </c>
      <c r="D9" s="171" t="s">
        <v>127</v>
      </c>
      <c r="E9" s="121" t="s">
        <v>128</v>
      </c>
      <c r="F9" s="89" t="s">
        <v>129</v>
      </c>
      <c r="G9" s="174" t="s">
        <v>74</v>
      </c>
      <c r="H9" s="89" t="s">
        <v>130</v>
      </c>
      <c r="I9" s="89" t="s">
        <v>131</v>
      </c>
      <c r="J9" s="122" t="s">
        <v>77</v>
      </c>
      <c r="K9" s="122" t="s">
        <v>77</v>
      </c>
      <c r="L9" s="122" t="s">
        <v>77</v>
      </c>
      <c r="M9" s="122" t="s">
        <v>111</v>
      </c>
      <c r="N9" s="122" t="s">
        <v>77</v>
      </c>
      <c r="O9" s="122" t="s">
        <v>77</v>
      </c>
      <c r="P9" s="122" t="s">
        <v>77</v>
      </c>
      <c r="Q9" s="122" t="s">
        <v>77</v>
      </c>
      <c r="R9" s="122" t="s">
        <v>111</v>
      </c>
      <c r="S9" s="122" t="s">
        <v>77</v>
      </c>
      <c r="T9" s="122" t="s">
        <v>77</v>
      </c>
      <c r="U9" s="122" t="s">
        <v>77</v>
      </c>
      <c r="V9" s="122" t="s">
        <v>77</v>
      </c>
      <c r="W9" s="122" t="s">
        <v>77</v>
      </c>
      <c r="X9" s="122" t="s">
        <v>111</v>
      </c>
      <c r="Y9" s="122" t="s">
        <v>111</v>
      </c>
      <c r="Z9" s="122" t="s">
        <v>77</v>
      </c>
      <c r="AA9" s="122" t="s">
        <v>111</v>
      </c>
      <c r="AB9" s="122" t="s">
        <v>77</v>
      </c>
      <c r="AC9" s="235">
        <v>14</v>
      </c>
      <c r="AD9" s="80" t="s">
        <v>93</v>
      </c>
      <c r="AE9" s="80" t="s">
        <v>80</v>
      </c>
      <c r="AF9" s="80" t="s">
        <v>132</v>
      </c>
      <c r="AG9" s="121" t="s">
        <v>133</v>
      </c>
      <c r="AH9" s="90" t="s">
        <v>115</v>
      </c>
      <c r="AI9" s="91" t="s">
        <v>83</v>
      </c>
      <c r="AJ9" s="91">
        <v>15</v>
      </c>
      <c r="AK9" s="91" t="s">
        <v>84</v>
      </c>
      <c r="AL9" s="91">
        <v>15</v>
      </c>
      <c r="AM9" s="91" t="s">
        <v>85</v>
      </c>
      <c r="AN9" s="91">
        <v>15</v>
      </c>
      <c r="AO9" s="91" t="s">
        <v>86</v>
      </c>
      <c r="AP9" s="91">
        <v>15</v>
      </c>
      <c r="AQ9" s="91" t="s">
        <v>87</v>
      </c>
      <c r="AR9" s="91">
        <v>15</v>
      </c>
      <c r="AS9" s="91" t="s">
        <v>88</v>
      </c>
      <c r="AT9" s="91">
        <v>15</v>
      </c>
      <c r="AU9" s="91" t="s">
        <v>89</v>
      </c>
      <c r="AV9" s="91">
        <v>15</v>
      </c>
      <c r="AW9" s="91">
        <v>100</v>
      </c>
      <c r="AX9" s="131" t="s">
        <v>90</v>
      </c>
      <c r="AY9" s="131" t="s">
        <v>90</v>
      </c>
      <c r="AZ9" s="131" t="s">
        <v>90</v>
      </c>
      <c r="BA9" s="125"/>
      <c r="BB9" s="125" t="s">
        <v>78</v>
      </c>
      <c r="BC9" s="131" t="s">
        <v>90</v>
      </c>
      <c r="BD9" s="92"/>
      <c r="BE9" s="93" t="s">
        <v>91</v>
      </c>
      <c r="BF9" s="92"/>
      <c r="BG9" s="92"/>
      <c r="BH9" s="93" t="s">
        <v>91</v>
      </c>
      <c r="BI9" s="92"/>
      <c r="BJ9" s="94" t="s">
        <v>91</v>
      </c>
      <c r="BK9" s="93">
        <v>2</v>
      </c>
      <c r="BL9" s="93">
        <v>2</v>
      </c>
      <c r="BM9" s="80" t="s">
        <v>93</v>
      </c>
      <c r="BN9" s="80" t="s">
        <v>94</v>
      </c>
      <c r="BO9" s="80" t="s">
        <v>94</v>
      </c>
      <c r="BP9" s="95" t="s">
        <v>95</v>
      </c>
      <c r="BQ9" s="96" t="s">
        <v>134</v>
      </c>
      <c r="BR9" s="95" t="s">
        <v>135</v>
      </c>
      <c r="BS9" s="95" t="s">
        <v>136</v>
      </c>
      <c r="BT9" s="245">
        <v>43832</v>
      </c>
      <c r="BU9" s="245">
        <v>44196</v>
      </c>
      <c r="BV9" s="95" t="s">
        <v>137</v>
      </c>
      <c r="BW9" s="141" t="s">
        <v>138</v>
      </c>
      <c r="BX9" s="148" t="s">
        <v>139</v>
      </c>
      <c r="BY9" s="142" t="s">
        <v>140</v>
      </c>
      <c r="BZ9" s="254" t="s">
        <v>141</v>
      </c>
      <c r="CA9" s="143" t="s">
        <v>142</v>
      </c>
    </row>
    <row r="10" spans="2:88" ht="117.75" customHeight="1">
      <c r="B10" s="169"/>
      <c r="C10" s="172"/>
      <c r="D10" s="172"/>
      <c r="E10" s="171" t="s">
        <v>143</v>
      </c>
      <c r="F10" s="174" t="s">
        <v>144</v>
      </c>
      <c r="G10" s="176"/>
      <c r="H10" s="174" t="s">
        <v>145</v>
      </c>
      <c r="I10" s="174" t="s">
        <v>146</v>
      </c>
      <c r="J10" s="97" t="s">
        <v>147</v>
      </c>
      <c r="K10" s="97" t="s">
        <v>147</v>
      </c>
      <c r="L10" s="97" t="s">
        <v>147</v>
      </c>
      <c r="M10" s="97" t="s">
        <v>147</v>
      </c>
      <c r="N10" s="97" t="s">
        <v>147</v>
      </c>
      <c r="O10" s="97" t="s">
        <v>147</v>
      </c>
      <c r="P10" s="97" t="s">
        <v>147</v>
      </c>
      <c r="Q10" s="97" t="s">
        <v>147</v>
      </c>
      <c r="R10" s="97" t="s">
        <v>147</v>
      </c>
      <c r="S10" s="97" t="s">
        <v>147</v>
      </c>
      <c r="T10" s="97" t="s">
        <v>147</v>
      </c>
      <c r="U10" s="97" t="s">
        <v>147</v>
      </c>
      <c r="V10" s="97" t="s">
        <v>147</v>
      </c>
      <c r="W10" s="97" t="s">
        <v>147</v>
      </c>
      <c r="X10" s="97" t="s">
        <v>147</v>
      </c>
      <c r="Y10" s="97" t="s">
        <v>147</v>
      </c>
      <c r="Z10" s="97" t="s">
        <v>78</v>
      </c>
      <c r="AA10" s="97" t="s">
        <v>78</v>
      </c>
      <c r="AB10" s="97" t="s">
        <v>78</v>
      </c>
      <c r="AC10" s="236">
        <v>16</v>
      </c>
      <c r="AD10" s="128" t="s">
        <v>93</v>
      </c>
      <c r="AE10" s="128" t="s">
        <v>80</v>
      </c>
      <c r="AF10" s="128" t="s">
        <v>132</v>
      </c>
      <c r="AG10" s="98" t="s">
        <v>148</v>
      </c>
      <c r="AH10" s="123" t="s">
        <v>115</v>
      </c>
      <c r="AI10" s="123" t="s">
        <v>83</v>
      </c>
      <c r="AJ10" s="123">
        <v>15</v>
      </c>
      <c r="AK10" s="123" t="s">
        <v>84</v>
      </c>
      <c r="AL10" s="123">
        <v>15</v>
      </c>
      <c r="AM10" s="123" t="s">
        <v>85</v>
      </c>
      <c r="AN10" s="123">
        <v>15</v>
      </c>
      <c r="AO10" s="123" t="s">
        <v>86</v>
      </c>
      <c r="AP10" s="123">
        <v>15</v>
      </c>
      <c r="AQ10" s="123" t="s">
        <v>87</v>
      </c>
      <c r="AR10" s="123">
        <v>15</v>
      </c>
      <c r="AS10" s="123" t="s">
        <v>88</v>
      </c>
      <c r="AT10" s="123">
        <v>15</v>
      </c>
      <c r="AU10" s="123" t="s">
        <v>89</v>
      </c>
      <c r="AV10" s="123">
        <v>15</v>
      </c>
      <c r="AW10" s="123">
        <v>100</v>
      </c>
      <c r="AX10" s="120" t="str">
        <f>IF(AND(AW10&gt;=86,AW10&lt;=95),"MODERADO",IF(AND(AW10&gt;=96), "FUERTE",IF(AND(AW10&lt;=85), "DEBIL")))</f>
        <v>FUERTE</v>
      </c>
      <c r="AY10" s="120" t="s">
        <v>90</v>
      </c>
      <c r="AZ10" s="120" t="s">
        <v>90</v>
      </c>
      <c r="BA10" s="125">
        <v>100</v>
      </c>
      <c r="BB10" s="125" t="s">
        <v>78</v>
      </c>
      <c r="BC10" s="99" t="s">
        <v>90</v>
      </c>
      <c r="BD10" s="77">
        <f t="shared" ref="BD10" si="5">+SUM(BA10:BA11)/(COUNT(BA10:BA11))</f>
        <v>100</v>
      </c>
      <c r="BE10" s="100" t="s">
        <v>91</v>
      </c>
      <c r="BF10" s="101">
        <f>IF(BE10="Directamente",100/COUNTA(#REF!),0)</f>
        <v>100</v>
      </c>
      <c r="BG10" s="102" t="str">
        <f t="shared" ref="BG10" si="6">IF(SUM(BF10:BF10)&gt;67,"Directamente","No Disminuye")</f>
        <v>Directamente</v>
      </c>
      <c r="BH10" s="100" t="s">
        <v>91</v>
      </c>
      <c r="BI10" s="77">
        <v>100</v>
      </c>
      <c r="BJ10" s="102" t="str">
        <f t="shared" ref="BJ10" si="7">IF(SUM(BI10:BI10)&gt;67,"Directamente","No Disminuye")</f>
        <v>Directamente</v>
      </c>
      <c r="BK10" s="77">
        <v>2</v>
      </c>
      <c r="BL10" s="77">
        <v>2</v>
      </c>
      <c r="BM10" s="80" t="s">
        <v>93</v>
      </c>
      <c r="BN10" s="80" t="s">
        <v>94</v>
      </c>
      <c r="BO10" s="128" t="s">
        <v>149</v>
      </c>
      <c r="BP10" s="95" t="s">
        <v>95</v>
      </c>
      <c r="BQ10" s="96" t="s">
        <v>148</v>
      </c>
      <c r="BR10" s="96" t="s">
        <v>150</v>
      </c>
      <c r="BS10" s="95" t="s">
        <v>151</v>
      </c>
      <c r="BT10" s="245">
        <v>44105</v>
      </c>
      <c r="BU10" s="245">
        <v>44196</v>
      </c>
      <c r="BV10" s="95" t="s">
        <v>137</v>
      </c>
      <c r="BW10" s="144">
        <v>44209</v>
      </c>
      <c r="BX10" s="148" t="s">
        <v>152</v>
      </c>
      <c r="BY10" s="145">
        <v>44211</v>
      </c>
      <c r="BZ10" s="255" t="s">
        <v>153</v>
      </c>
      <c r="CA10" s="146" t="s">
        <v>154</v>
      </c>
    </row>
    <row r="11" spans="2:88" ht="93.75" customHeight="1">
      <c r="B11" s="170"/>
      <c r="C11" s="173"/>
      <c r="D11" s="173"/>
      <c r="E11" s="173"/>
      <c r="F11" s="175"/>
      <c r="G11" s="175"/>
      <c r="H11" s="175"/>
      <c r="I11" s="175"/>
      <c r="J11" s="97" t="s">
        <v>147</v>
      </c>
      <c r="K11" s="97" t="s">
        <v>147</v>
      </c>
      <c r="L11" s="97" t="s">
        <v>147</v>
      </c>
      <c r="M11" s="97" t="s">
        <v>147</v>
      </c>
      <c r="N11" s="97" t="s">
        <v>147</v>
      </c>
      <c r="O11" s="97" t="s">
        <v>147</v>
      </c>
      <c r="P11" s="97" t="s">
        <v>147</v>
      </c>
      <c r="Q11" s="97" t="s">
        <v>147</v>
      </c>
      <c r="R11" s="97" t="s">
        <v>147</v>
      </c>
      <c r="S11" s="97" t="s">
        <v>147</v>
      </c>
      <c r="T11" s="97" t="s">
        <v>147</v>
      </c>
      <c r="U11" s="97" t="s">
        <v>147</v>
      </c>
      <c r="V11" s="97" t="s">
        <v>147</v>
      </c>
      <c r="W11" s="97" t="s">
        <v>147</v>
      </c>
      <c r="X11" s="97" t="s">
        <v>147</v>
      </c>
      <c r="Y11" s="97" t="s">
        <v>147</v>
      </c>
      <c r="Z11" s="97" t="s">
        <v>78</v>
      </c>
      <c r="AA11" s="97" t="s">
        <v>78</v>
      </c>
      <c r="AB11" s="97" t="s">
        <v>78</v>
      </c>
      <c r="AC11" s="236">
        <v>16</v>
      </c>
      <c r="AD11" s="128" t="s">
        <v>93</v>
      </c>
      <c r="AE11" s="128" t="s">
        <v>80</v>
      </c>
      <c r="AF11" s="128" t="s">
        <v>132</v>
      </c>
      <c r="AG11" s="121" t="s">
        <v>155</v>
      </c>
      <c r="AH11" s="123" t="s">
        <v>115</v>
      </c>
      <c r="AI11" s="123" t="s">
        <v>83</v>
      </c>
      <c r="AJ11" s="123">
        <v>15</v>
      </c>
      <c r="AK11" s="123" t="s">
        <v>84</v>
      </c>
      <c r="AL11" s="123">
        <v>15</v>
      </c>
      <c r="AM11" s="123" t="s">
        <v>85</v>
      </c>
      <c r="AN11" s="123">
        <v>15</v>
      </c>
      <c r="AO11" s="123" t="s">
        <v>86</v>
      </c>
      <c r="AP11" s="123">
        <v>15</v>
      </c>
      <c r="AQ11" s="123" t="s">
        <v>87</v>
      </c>
      <c r="AR11" s="123">
        <v>15</v>
      </c>
      <c r="AS11" s="123" t="s">
        <v>88</v>
      </c>
      <c r="AT11" s="123">
        <v>15</v>
      </c>
      <c r="AU11" s="123" t="s">
        <v>89</v>
      </c>
      <c r="AV11" s="123">
        <v>15</v>
      </c>
      <c r="AW11" s="123">
        <v>100</v>
      </c>
      <c r="AX11" s="120" t="str">
        <f>IF(AND(AW11&gt;=86,AW11&lt;=95),"MODERADO",IF(AND(AW11&gt;=96), "FUERTE",IF(AND(AW11&lt;=85), "DEBIL")))</f>
        <v>FUERTE</v>
      </c>
      <c r="AY11" s="120" t="s">
        <v>90</v>
      </c>
      <c r="AZ11" s="120" t="s">
        <v>90</v>
      </c>
      <c r="BA11" s="125">
        <v>100</v>
      </c>
      <c r="BB11" s="125" t="s">
        <v>78</v>
      </c>
      <c r="BC11" s="99" t="s">
        <v>90</v>
      </c>
      <c r="BD11" s="77">
        <f t="shared" ref="BD11" si="8">+SUM(BA11:BA12)/(COUNT(BA11:BA12))</f>
        <v>100</v>
      </c>
      <c r="BE11" s="100" t="s">
        <v>91</v>
      </c>
      <c r="BF11" s="101">
        <f>IF(BE11="Directamente",100/COUNTA(#REF!),0)</f>
        <v>100</v>
      </c>
      <c r="BG11" s="102" t="str">
        <f t="shared" ref="BG11" si="9">IF(SUM(BF11:BF11)&gt;67,"Directamente","No Disminuye")</f>
        <v>Directamente</v>
      </c>
      <c r="BH11" s="100" t="s">
        <v>91</v>
      </c>
      <c r="BI11" s="77">
        <v>100</v>
      </c>
      <c r="BJ11" s="102" t="str">
        <f t="shared" ref="BJ11" si="10">IF(SUM(BI11:BI11)&gt;67,"Directamente","No Disminuye")</f>
        <v>Directamente</v>
      </c>
      <c r="BK11" s="77">
        <v>2</v>
      </c>
      <c r="BL11" s="77">
        <v>2</v>
      </c>
      <c r="BM11" s="80" t="s">
        <v>93</v>
      </c>
      <c r="BN11" s="80" t="s">
        <v>94</v>
      </c>
      <c r="BO11" s="128" t="s">
        <v>149</v>
      </c>
      <c r="BP11" s="95" t="s">
        <v>95</v>
      </c>
      <c r="BQ11" s="96" t="s">
        <v>155</v>
      </c>
      <c r="BR11" s="96" t="s">
        <v>156</v>
      </c>
      <c r="BS11" s="95" t="s">
        <v>151</v>
      </c>
      <c r="BT11" s="245">
        <v>44105</v>
      </c>
      <c r="BU11" s="245">
        <v>44196</v>
      </c>
      <c r="BV11" s="95" t="s">
        <v>156</v>
      </c>
      <c r="BW11" s="144">
        <v>44209</v>
      </c>
      <c r="BX11" s="148" t="s">
        <v>157</v>
      </c>
      <c r="BY11" s="145">
        <v>44211</v>
      </c>
      <c r="BZ11" s="255" t="s">
        <v>158</v>
      </c>
      <c r="CA11" s="146" t="s">
        <v>159</v>
      </c>
    </row>
    <row r="12" spans="2:88" ht="264" customHeight="1">
      <c r="B12" s="131" t="s">
        <v>125</v>
      </c>
      <c r="C12" s="121" t="s">
        <v>160</v>
      </c>
      <c r="D12" s="121" t="s">
        <v>161</v>
      </c>
      <c r="E12" s="121" t="s">
        <v>162</v>
      </c>
      <c r="F12" s="121" t="s">
        <v>163</v>
      </c>
      <c r="G12" s="121" t="s">
        <v>74</v>
      </c>
      <c r="H12" s="121" t="s">
        <v>164</v>
      </c>
      <c r="I12" s="121" t="s">
        <v>165</v>
      </c>
      <c r="J12" s="127" t="s">
        <v>77</v>
      </c>
      <c r="K12" s="127" t="s">
        <v>111</v>
      </c>
      <c r="L12" s="127" t="s">
        <v>77</v>
      </c>
      <c r="M12" s="127" t="s">
        <v>77</v>
      </c>
      <c r="N12" s="127" t="s">
        <v>77</v>
      </c>
      <c r="O12" s="127" t="s">
        <v>77</v>
      </c>
      <c r="P12" s="127" t="s">
        <v>111</v>
      </c>
      <c r="Q12" s="127" t="s">
        <v>77</v>
      </c>
      <c r="R12" s="127" t="s">
        <v>111</v>
      </c>
      <c r="S12" s="127" t="s">
        <v>77</v>
      </c>
      <c r="T12" s="127" t="s">
        <v>77</v>
      </c>
      <c r="U12" s="127" t="s">
        <v>77</v>
      </c>
      <c r="V12" s="127" t="s">
        <v>77</v>
      </c>
      <c r="W12" s="127" t="s">
        <v>111</v>
      </c>
      <c r="X12" s="127" t="s">
        <v>77</v>
      </c>
      <c r="Y12" s="127" t="s">
        <v>111</v>
      </c>
      <c r="Z12" s="127" t="s">
        <v>77</v>
      </c>
      <c r="AA12" s="127" t="s">
        <v>111</v>
      </c>
      <c r="AB12" s="127" t="s">
        <v>111</v>
      </c>
      <c r="AC12" s="237">
        <v>12</v>
      </c>
      <c r="AD12" s="128" t="s">
        <v>93</v>
      </c>
      <c r="AE12" s="128" t="s">
        <v>80</v>
      </c>
      <c r="AF12" s="128" t="s">
        <v>132</v>
      </c>
      <c r="AG12" s="129" t="s">
        <v>166</v>
      </c>
      <c r="AH12" s="123" t="s">
        <v>115</v>
      </c>
      <c r="AI12" s="123" t="s">
        <v>83</v>
      </c>
      <c r="AJ12" s="123">
        <v>15</v>
      </c>
      <c r="AK12" s="123" t="s">
        <v>84</v>
      </c>
      <c r="AL12" s="123">
        <v>15</v>
      </c>
      <c r="AM12" s="123" t="s">
        <v>85</v>
      </c>
      <c r="AN12" s="123">
        <v>15</v>
      </c>
      <c r="AO12" s="123" t="s">
        <v>86</v>
      </c>
      <c r="AP12" s="123">
        <v>15</v>
      </c>
      <c r="AQ12" s="123" t="s">
        <v>87</v>
      </c>
      <c r="AR12" s="123">
        <v>15</v>
      </c>
      <c r="AS12" s="123" t="s">
        <v>88</v>
      </c>
      <c r="AT12" s="123">
        <v>15</v>
      </c>
      <c r="AU12" s="123" t="s">
        <v>89</v>
      </c>
      <c r="AV12" s="123">
        <v>15</v>
      </c>
      <c r="AW12" s="123">
        <v>100</v>
      </c>
      <c r="AX12" s="120" t="str">
        <f>IF(AND(AW12&gt;=86,AW12&lt;=95),"MODERADO",IF(AND(AW12&gt;=96), "FUERTE",IF(AND(AW12&lt;=85), "DEBIL")))</f>
        <v>FUERTE</v>
      </c>
      <c r="AY12" s="120" t="s">
        <v>90</v>
      </c>
      <c r="AZ12" s="120" t="s">
        <v>90</v>
      </c>
      <c r="BA12" s="123">
        <v>100</v>
      </c>
      <c r="BB12" s="123" t="s">
        <v>111</v>
      </c>
      <c r="BC12" s="131" t="s">
        <v>90</v>
      </c>
      <c r="BD12" s="103"/>
      <c r="BE12" s="103" t="s">
        <v>91</v>
      </c>
      <c r="BF12" s="103"/>
      <c r="BG12" s="103"/>
      <c r="BH12" s="104" t="s">
        <v>91</v>
      </c>
      <c r="BI12" s="103"/>
      <c r="BJ12" s="105" t="s">
        <v>91</v>
      </c>
      <c r="BK12" s="103">
        <v>2</v>
      </c>
      <c r="BL12" s="103">
        <v>2</v>
      </c>
      <c r="BM12" s="106" t="s">
        <v>93</v>
      </c>
      <c r="BN12" s="106" t="s">
        <v>94</v>
      </c>
      <c r="BO12" s="106" t="s">
        <v>94</v>
      </c>
      <c r="BP12" s="95" t="s">
        <v>95</v>
      </c>
      <c r="BQ12" s="124" t="s">
        <v>167</v>
      </c>
      <c r="BR12" s="123" t="s">
        <v>168</v>
      </c>
      <c r="BS12" s="123" t="s">
        <v>169</v>
      </c>
      <c r="BT12" s="246">
        <v>43832</v>
      </c>
      <c r="BU12" s="246">
        <v>44165</v>
      </c>
      <c r="BV12" s="123" t="s">
        <v>170</v>
      </c>
      <c r="BW12" s="142" t="s">
        <v>171</v>
      </c>
      <c r="BX12" s="148" t="s">
        <v>172</v>
      </c>
      <c r="BY12" s="144" t="s">
        <v>173</v>
      </c>
      <c r="BZ12" s="256" t="s">
        <v>174</v>
      </c>
      <c r="CA12" s="147" t="s">
        <v>175</v>
      </c>
    </row>
    <row r="13" spans="2:88" ht="408.75" customHeight="1">
      <c r="B13" s="131" t="s">
        <v>125</v>
      </c>
      <c r="C13" s="121" t="s">
        <v>176</v>
      </c>
      <c r="D13" s="121" t="s">
        <v>177</v>
      </c>
      <c r="E13" s="121" t="s">
        <v>178</v>
      </c>
      <c r="F13" s="121" t="s">
        <v>179</v>
      </c>
      <c r="G13" s="121" t="s">
        <v>74</v>
      </c>
      <c r="H13" s="129" t="s">
        <v>180</v>
      </c>
      <c r="I13" s="129" t="s">
        <v>181</v>
      </c>
      <c r="J13" s="129" t="s">
        <v>77</v>
      </c>
      <c r="K13" s="123" t="s">
        <v>77</v>
      </c>
      <c r="L13" s="123" t="s">
        <v>77</v>
      </c>
      <c r="M13" s="123" t="s">
        <v>77</v>
      </c>
      <c r="N13" s="123" t="s">
        <v>77</v>
      </c>
      <c r="O13" s="123" t="s">
        <v>77</v>
      </c>
      <c r="P13" s="123" t="s">
        <v>77</v>
      </c>
      <c r="Q13" s="123" t="s">
        <v>77</v>
      </c>
      <c r="R13" s="123" t="s">
        <v>77</v>
      </c>
      <c r="S13" s="123" t="s">
        <v>77</v>
      </c>
      <c r="T13" s="123" t="s">
        <v>77</v>
      </c>
      <c r="U13" s="123" t="s">
        <v>77</v>
      </c>
      <c r="V13" s="123" t="s">
        <v>77</v>
      </c>
      <c r="W13" s="123" t="s">
        <v>77</v>
      </c>
      <c r="X13" s="123" t="s">
        <v>77</v>
      </c>
      <c r="Y13" s="123" t="s">
        <v>111</v>
      </c>
      <c r="Z13" s="123" t="s">
        <v>77</v>
      </c>
      <c r="AA13" s="123" t="s">
        <v>111</v>
      </c>
      <c r="AB13" s="123" t="s">
        <v>111</v>
      </c>
      <c r="AC13" s="238">
        <v>16</v>
      </c>
      <c r="AD13" s="79" t="s">
        <v>93</v>
      </c>
      <c r="AE13" s="79" t="s">
        <v>80</v>
      </c>
      <c r="AF13" s="79" t="s">
        <v>132</v>
      </c>
      <c r="AG13" s="129" t="s">
        <v>182</v>
      </c>
      <c r="AH13" s="123" t="s">
        <v>82</v>
      </c>
      <c r="AI13" s="123" t="s">
        <v>83</v>
      </c>
      <c r="AJ13" s="123">
        <v>15</v>
      </c>
      <c r="AK13" s="123" t="s">
        <v>84</v>
      </c>
      <c r="AL13" s="123">
        <v>15</v>
      </c>
      <c r="AM13" s="123" t="s">
        <v>85</v>
      </c>
      <c r="AN13" s="123">
        <v>15</v>
      </c>
      <c r="AO13" s="123" t="s">
        <v>86</v>
      </c>
      <c r="AP13" s="123">
        <v>15</v>
      </c>
      <c r="AQ13" s="123" t="s">
        <v>87</v>
      </c>
      <c r="AR13" s="123">
        <v>15</v>
      </c>
      <c r="AS13" s="123" t="s">
        <v>88</v>
      </c>
      <c r="AT13" s="123">
        <v>15</v>
      </c>
      <c r="AU13" s="123" t="s">
        <v>89</v>
      </c>
      <c r="AV13" s="123">
        <v>15</v>
      </c>
      <c r="AW13" s="123">
        <v>100</v>
      </c>
      <c r="AX13" s="140" t="str">
        <f>IF(AND(AW13&gt;=86,AW13&lt;=95),"MODERADO",IF(AND(AW13&gt;=96), "FUERTE",IF(AND(AW13&lt;=85), "DEBIL")))</f>
        <v>FUERTE</v>
      </c>
      <c r="AY13" s="140" t="s">
        <v>90</v>
      </c>
      <c r="AZ13" s="120" t="s">
        <v>90</v>
      </c>
      <c r="BA13" s="123">
        <v>100</v>
      </c>
      <c r="BB13" s="123" t="s">
        <v>78</v>
      </c>
      <c r="BC13" s="131" t="s">
        <v>90</v>
      </c>
      <c r="BD13" s="133"/>
      <c r="BE13" s="133" t="s">
        <v>91</v>
      </c>
      <c r="BF13" s="133"/>
      <c r="BG13" s="133"/>
      <c r="BH13" s="123" t="s">
        <v>91</v>
      </c>
      <c r="BI13" s="133"/>
      <c r="BJ13" s="107" t="s">
        <v>91</v>
      </c>
      <c r="BK13" s="133">
        <v>2</v>
      </c>
      <c r="BL13" s="133">
        <v>2</v>
      </c>
      <c r="BM13" s="108" t="s">
        <v>93</v>
      </c>
      <c r="BN13" s="108" t="s">
        <v>94</v>
      </c>
      <c r="BO13" s="108" t="s">
        <v>94</v>
      </c>
      <c r="BP13" s="109" t="s">
        <v>95</v>
      </c>
      <c r="BQ13" s="124" t="s">
        <v>183</v>
      </c>
      <c r="BR13" s="123" t="s">
        <v>184</v>
      </c>
      <c r="BS13" s="123" t="s">
        <v>185</v>
      </c>
      <c r="BT13" s="246">
        <v>43832</v>
      </c>
      <c r="BU13" s="246" t="s">
        <v>186</v>
      </c>
      <c r="BV13" s="123" t="s">
        <v>170</v>
      </c>
      <c r="BW13" s="142" t="s">
        <v>171</v>
      </c>
      <c r="BX13" s="148" t="s">
        <v>187</v>
      </c>
      <c r="BY13" s="144" t="s">
        <v>188</v>
      </c>
      <c r="BZ13" s="257" t="s">
        <v>189</v>
      </c>
      <c r="CA13" s="124" t="s">
        <v>190</v>
      </c>
      <c r="CB13" s="59"/>
      <c r="CC13" s="59"/>
      <c r="CD13" s="59"/>
      <c r="CE13" s="59"/>
      <c r="CF13" s="59"/>
      <c r="CG13" s="59"/>
      <c r="CH13" s="59"/>
      <c r="CI13" s="59"/>
      <c r="CJ13" s="59"/>
    </row>
    <row r="14" spans="2:88" ht="126.5" customHeight="1">
      <c r="B14" s="197" t="s">
        <v>191</v>
      </c>
      <c r="C14" s="177" t="s">
        <v>192</v>
      </c>
      <c r="D14" s="177" t="s">
        <v>193</v>
      </c>
      <c r="E14" s="191" t="s">
        <v>194</v>
      </c>
      <c r="F14" s="191" t="s">
        <v>195</v>
      </c>
      <c r="G14" s="191" t="s">
        <v>74</v>
      </c>
      <c r="H14" s="191" t="s">
        <v>196</v>
      </c>
      <c r="I14" s="191" t="s">
        <v>197</v>
      </c>
      <c r="J14" s="180" t="s">
        <v>77</v>
      </c>
      <c r="K14" s="180" t="s">
        <v>77</v>
      </c>
      <c r="L14" s="180" t="s">
        <v>77</v>
      </c>
      <c r="M14" s="180" t="s">
        <v>111</v>
      </c>
      <c r="N14" s="180" t="s">
        <v>77</v>
      </c>
      <c r="O14" s="180" t="s">
        <v>77</v>
      </c>
      <c r="P14" s="180" t="s">
        <v>77</v>
      </c>
      <c r="Q14" s="180" t="s">
        <v>111</v>
      </c>
      <c r="R14" s="180" t="s">
        <v>111</v>
      </c>
      <c r="S14" s="180" t="s">
        <v>77</v>
      </c>
      <c r="T14" s="180" t="s">
        <v>77</v>
      </c>
      <c r="U14" s="180" t="s">
        <v>77</v>
      </c>
      <c r="V14" s="180" t="s">
        <v>77</v>
      </c>
      <c r="W14" s="180" t="s">
        <v>77</v>
      </c>
      <c r="X14" s="180" t="s">
        <v>77</v>
      </c>
      <c r="Y14" s="180" t="s">
        <v>111</v>
      </c>
      <c r="Z14" s="180" t="s">
        <v>111</v>
      </c>
      <c r="AA14" s="180" t="s">
        <v>111</v>
      </c>
      <c r="AB14" s="180" t="s">
        <v>77</v>
      </c>
      <c r="AC14" s="234">
        <v>13</v>
      </c>
      <c r="AD14" s="199" t="s">
        <v>93</v>
      </c>
      <c r="AE14" s="194" t="s">
        <v>80</v>
      </c>
      <c r="AF14" s="194" t="str">
        <f>_xlfn.IFS(AND(AD14=$CB$126,AE14=$CC$126),$CD$126,AND(AD14=$CB$126,AE14=$CC$127),$CD$126,AND(AD14=$CB$126,AE14=$CC$128),$CD$127,AND(AD14=$CB$126,AE14=$CC$129),$CD$128,AND(AD14=$CB$126,AE14=$CC$130),$CD$129,AND(AD14=$CB$127,AE14=$CC$126),$CD$126,AND(AD14=$CB$127,AE14=$CC$127),$CD$126,AND(AD14=$CB$127,AE14=$CC$128),$CD$127,AND(AD14=$CB$127,AE14=$CC$129),$CD$128,AND(AD14=$CB$127,AE14=$CC$130),$CD$129,AND(AD14=$CB$128,AE14=$CC$126),$CD$126,AND(AD14=$CB$128,AE14=$CC$127),$CD$127,AND(AD14=$CB$128,AE14=$CC$128),$CD$128,AND(AD14=$CB$128,AE14=$CC$129),$CD$129,AND(AD14=$CB$128,AE14=$CC$130),$CD$129,AND(AD14=$CB$129,AE14=$CC$126),$CD$127,AND(AD14=$CB$129,AE14=$CC$127),$CD$128,AND(AD14=$CB$129,AE14=$CC$128),$CD$128,AND(AD14=$CB$129,AE14=$CC$129),$CD$129,AND(AD14=$CB$129,AE14=$CC$130),$CD$129,AND(AD14=$CB$130,AE14=$CC$126),$CD$128,AND(AD14=$CB$130,AE14=$CC$127),$CD$128,AND(AD14=$CB$130,AE14=$CC$128),$CD$129,AND(AD14=$CB$130,AE14=$CC$129),$CD$129,AND(AD14=$CB$130,AE14=$CC$130),$CD$129)</f>
        <v>Extremo</v>
      </c>
      <c r="AG14" s="129" t="s">
        <v>198</v>
      </c>
      <c r="AH14" s="123" t="s">
        <v>115</v>
      </c>
      <c r="AI14" s="123" t="s">
        <v>83</v>
      </c>
      <c r="AJ14" s="123">
        <v>15</v>
      </c>
      <c r="AK14" s="123" t="s">
        <v>84</v>
      </c>
      <c r="AL14" s="123">
        <v>15</v>
      </c>
      <c r="AM14" s="123" t="s">
        <v>85</v>
      </c>
      <c r="AN14" s="123">
        <v>15</v>
      </c>
      <c r="AO14" s="123" t="s">
        <v>86</v>
      </c>
      <c r="AP14" s="123">
        <v>15</v>
      </c>
      <c r="AQ14" s="123" t="s">
        <v>87</v>
      </c>
      <c r="AR14" s="123">
        <v>15</v>
      </c>
      <c r="AS14" s="123" t="s">
        <v>88</v>
      </c>
      <c r="AT14" s="123">
        <v>15</v>
      </c>
      <c r="AU14" s="123" t="s">
        <v>89</v>
      </c>
      <c r="AV14" s="123">
        <v>10</v>
      </c>
      <c r="AW14" s="123">
        <f>+AJ14+AL14+AN14+AP14+AR14+AT14+AV14</f>
        <v>100</v>
      </c>
      <c r="AX14" s="120" t="str">
        <f t="shared" si="1"/>
        <v>FUERTE</v>
      </c>
      <c r="AY14" s="120" t="s">
        <v>90</v>
      </c>
      <c r="AZ14" s="120" t="s">
        <v>90</v>
      </c>
      <c r="BA14" s="134">
        <v>100</v>
      </c>
      <c r="BB14" s="123" t="s">
        <v>111</v>
      </c>
      <c r="BC14" s="200" t="s">
        <v>90</v>
      </c>
      <c r="BD14" s="180">
        <v>100</v>
      </c>
      <c r="BE14" s="123" t="s">
        <v>91</v>
      </c>
      <c r="BF14" s="88">
        <v>50</v>
      </c>
      <c r="BG14" s="201" t="s">
        <v>91</v>
      </c>
      <c r="BH14" s="123" t="s">
        <v>91</v>
      </c>
      <c r="BI14" s="123">
        <v>50</v>
      </c>
      <c r="BJ14" s="201" t="s">
        <v>91</v>
      </c>
      <c r="BK14" s="202">
        <v>2</v>
      </c>
      <c r="BL14" s="202">
        <v>2</v>
      </c>
      <c r="BM14" s="199" t="s">
        <v>93</v>
      </c>
      <c r="BN14" s="194" t="s">
        <v>94</v>
      </c>
      <c r="BO14" s="194" t="s">
        <v>94</v>
      </c>
      <c r="BP14" s="195" t="s">
        <v>95</v>
      </c>
      <c r="BQ14" s="181" t="s">
        <v>199</v>
      </c>
      <c r="BR14" s="180" t="s">
        <v>200</v>
      </c>
      <c r="BS14" s="180" t="s">
        <v>201</v>
      </c>
      <c r="BT14" s="247">
        <v>43719</v>
      </c>
      <c r="BU14" s="247">
        <v>43830</v>
      </c>
      <c r="BV14" s="180" t="s">
        <v>202</v>
      </c>
      <c r="BW14" s="183" t="s">
        <v>203</v>
      </c>
      <c r="BX14" s="184" t="s">
        <v>204</v>
      </c>
      <c r="BY14" s="183" t="s">
        <v>205</v>
      </c>
      <c r="BZ14" s="253" t="s">
        <v>206</v>
      </c>
      <c r="CA14" s="182" t="s">
        <v>207</v>
      </c>
    </row>
    <row r="15" spans="2:88" ht="158.25" customHeight="1">
      <c r="B15" s="197"/>
      <c r="C15" s="177"/>
      <c r="D15" s="177"/>
      <c r="E15" s="191"/>
      <c r="F15" s="191"/>
      <c r="G15" s="191"/>
      <c r="H15" s="191"/>
      <c r="I15" s="191"/>
      <c r="J15" s="180"/>
      <c r="K15" s="180"/>
      <c r="L15" s="180"/>
      <c r="M15" s="180"/>
      <c r="N15" s="180"/>
      <c r="O15" s="180"/>
      <c r="P15" s="180"/>
      <c r="Q15" s="180"/>
      <c r="R15" s="180"/>
      <c r="S15" s="180"/>
      <c r="T15" s="180"/>
      <c r="U15" s="180"/>
      <c r="V15" s="180"/>
      <c r="W15" s="180"/>
      <c r="X15" s="180"/>
      <c r="Y15" s="180"/>
      <c r="Z15" s="180"/>
      <c r="AA15" s="180"/>
      <c r="AB15" s="180"/>
      <c r="AC15" s="234"/>
      <c r="AD15" s="199"/>
      <c r="AE15" s="194"/>
      <c r="AF15" s="194"/>
      <c r="AG15" s="129" t="s">
        <v>208</v>
      </c>
      <c r="AH15" s="123" t="s">
        <v>115</v>
      </c>
      <c r="AI15" s="123" t="s">
        <v>83</v>
      </c>
      <c r="AJ15" s="123">
        <v>15</v>
      </c>
      <c r="AK15" s="123" t="s">
        <v>84</v>
      </c>
      <c r="AL15" s="123">
        <v>15</v>
      </c>
      <c r="AM15" s="123" t="s">
        <v>85</v>
      </c>
      <c r="AN15" s="123">
        <v>15</v>
      </c>
      <c r="AO15" s="123" t="s">
        <v>86</v>
      </c>
      <c r="AP15" s="123">
        <v>15</v>
      </c>
      <c r="AQ15" s="123" t="s">
        <v>87</v>
      </c>
      <c r="AR15" s="123">
        <v>15</v>
      </c>
      <c r="AS15" s="123" t="s">
        <v>88</v>
      </c>
      <c r="AT15" s="123">
        <v>15</v>
      </c>
      <c r="AU15" s="123" t="s">
        <v>89</v>
      </c>
      <c r="AV15" s="123">
        <v>10</v>
      </c>
      <c r="AW15" s="123">
        <f>+AJ15+AL15+AN15+AP15+AR15+AT15+AV15</f>
        <v>100</v>
      </c>
      <c r="AX15" s="120" t="str">
        <f t="shared" si="1"/>
        <v>FUERTE</v>
      </c>
      <c r="AY15" s="120" t="s">
        <v>90</v>
      </c>
      <c r="AZ15" s="120" t="s">
        <v>90</v>
      </c>
      <c r="BA15" s="134">
        <v>100</v>
      </c>
      <c r="BB15" s="123" t="s">
        <v>111</v>
      </c>
      <c r="BC15" s="200"/>
      <c r="BD15" s="180"/>
      <c r="BE15" s="123" t="s">
        <v>91</v>
      </c>
      <c r="BF15" s="88">
        <v>50</v>
      </c>
      <c r="BG15" s="201"/>
      <c r="BH15" s="123" t="s">
        <v>91</v>
      </c>
      <c r="BI15" s="123">
        <v>50</v>
      </c>
      <c r="BJ15" s="201"/>
      <c r="BK15" s="202"/>
      <c r="BL15" s="202"/>
      <c r="BM15" s="199"/>
      <c r="BN15" s="194"/>
      <c r="BO15" s="194"/>
      <c r="BP15" s="195"/>
      <c r="BQ15" s="181"/>
      <c r="BR15" s="180"/>
      <c r="BS15" s="180"/>
      <c r="BT15" s="247"/>
      <c r="BU15" s="247"/>
      <c r="BV15" s="180"/>
      <c r="BW15" s="186"/>
      <c r="BX15" s="185"/>
      <c r="BY15" s="183"/>
      <c r="BZ15" s="253"/>
      <c r="CA15" s="182"/>
    </row>
    <row r="16" spans="2:88" ht="269" customHeight="1">
      <c r="B16" s="197"/>
      <c r="C16" s="177"/>
      <c r="D16" s="177"/>
      <c r="E16" s="121" t="s">
        <v>209</v>
      </c>
      <c r="F16" s="121" t="s">
        <v>210</v>
      </c>
      <c r="G16" s="121" t="s">
        <v>74</v>
      </c>
      <c r="H16" s="129" t="s">
        <v>211</v>
      </c>
      <c r="I16" s="149" t="s">
        <v>212</v>
      </c>
      <c r="J16" s="123" t="s">
        <v>77</v>
      </c>
      <c r="K16" s="123" t="s">
        <v>77</v>
      </c>
      <c r="L16" s="123" t="s">
        <v>111</v>
      </c>
      <c r="M16" s="123" t="s">
        <v>111</v>
      </c>
      <c r="N16" s="123" t="s">
        <v>77</v>
      </c>
      <c r="O16" s="123" t="s">
        <v>77</v>
      </c>
      <c r="P16" s="123" t="s">
        <v>111</v>
      </c>
      <c r="Q16" s="123" t="s">
        <v>111</v>
      </c>
      <c r="R16" s="123" t="s">
        <v>111</v>
      </c>
      <c r="S16" s="123" t="s">
        <v>77</v>
      </c>
      <c r="T16" s="123" t="s">
        <v>77</v>
      </c>
      <c r="U16" s="123" t="s">
        <v>77</v>
      </c>
      <c r="V16" s="123" t="s">
        <v>77</v>
      </c>
      <c r="W16" s="123" t="s">
        <v>77</v>
      </c>
      <c r="X16" s="123" t="s">
        <v>111</v>
      </c>
      <c r="Y16" s="123" t="s">
        <v>111</v>
      </c>
      <c r="Z16" s="123" t="s">
        <v>111</v>
      </c>
      <c r="AA16" s="123" t="s">
        <v>111</v>
      </c>
      <c r="AB16" s="123" t="s">
        <v>111</v>
      </c>
      <c r="AC16" s="233">
        <v>9</v>
      </c>
      <c r="AD16" s="110" t="s">
        <v>93</v>
      </c>
      <c r="AE16" s="111" t="s">
        <v>112</v>
      </c>
      <c r="AF16" s="111" t="s">
        <v>94</v>
      </c>
      <c r="AG16" s="129" t="s">
        <v>213</v>
      </c>
      <c r="AH16" s="123" t="s">
        <v>115</v>
      </c>
      <c r="AI16" s="123" t="s">
        <v>83</v>
      </c>
      <c r="AJ16" s="123">
        <v>15</v>
      </c>
      <c r="AK16" s="123" t="s">
        <v>84</v>
      </c>
      <c r="AL16" s="123">
        <v>15</v>
      </c>
      <c r="AM16" s="123" t="s">
        <v>85</v>
      </c>
      <c r="AN16" s="123">
        <v>15</v>
      </c>
      <c r="AO16" s="123" t="s">
        <v>86</v>
      </c>
      <c r="AP16" s="123">
        <v>15</v>
      </c>
      <c r="AQ16" s="123" t="s">
        <v>87</v>
      </c>
      <c r="AR16" s="123">
        <v>15</v>
      </c>
      <c r="AS16" s="123" t="s">
        <v>88</v>
      </c>
      <c r="AT16" s="123">
        <v>15</v>
      </c>
      <c r="AU16" s="123" t="s">
        <v>89</v>
      </c>
      <c r="AV16" s="123">
        <v>10</v>
      </c>
      <c r="AW16" s="123">
        <f t="shared" ref="AW16:AW17" si="11">+AJ16+AL16+AN16+AP16+AR16+AT16+AV16</f>
        <v>100</v>
      </c>
      <c r="AX16" s="120" t="str">
        <f t="shared" si="1"/>
        <v>FUERTE</v>
      </c>
      <c r="AY16" s="120" t="str">
        <f t="shared" si="1"/>
        <v>FUERTE</v>
      </c>
      <c r="AZ16" s="120" t="s">
        <v>90</v>
      </c>
      <c r="BA16" s="134">
        <v>100</v>
      </c>
      <c r="BB16" s="123" t="s">
        <v>111</v>
      </c>
      <c r="BC16" s="112" t="s">
        <v>94</v>
      </c>
      <c r="BD16" s="133">
        <v>55</v>
      </c>
      <c r="BE16" s="133" t="s">
        <v>91</v>
      </c>
      <c r="BF16" s="133">
        <v>100</v>
      </c>
      <c r="BG16" s="133" t="s">
        <v>91</v>
      </c>
      <c r="BH16" s="123" t="s">
        <v>92</v>
      </c>
      <c r="BI16" s="123"/>
      <c r="BJ16" s="132" t="s">
        <v>214</v>
      </c>
      <c r="BK16" s="133">
        <v>2</v>
      </c>
      <c r="BL16" s="133">
        <v>1</v>
      </c>
      <c r="BM16" s="81" t="s">
        <v>93</v>
      </c>
      <c r="BN16" s="81" t="s">
        <v>94</v>
      </c>
      <c r="BO16" s="81" t="s">
        <v>94</v>
      </c>
      <c r="BP16" s="95" t="s">
        <v>95</v>
      </c>
      <c r="BQ16" s="124" t="s">
        <v>215</v>
      </c>
      <c r="BR16" s="123" t="s">
        <v>216</v>
      </c>
      <c r="BS16" s="123" t="s">
        <v>217</v>
      </c>
      <c r="BT16" s="246">
        <v>43832</v>
      </c>
      <c r="BU16" s="246">
        <v>44165</v>
      </c>
      <c r="BV16" s="123" t="s">
        <v>218</v>
      </c>
      <c r="BW16" s="144" t="s">
        <v>219</v>
      </c>
      <c r="BX16" s="129" t="s">
        <v>220</v>
      </c>
      <c r="BY16" s="144" t="s">
        <v>205</v>
      </c>
      <c r="BZ16" s="257" t="s">
        <v>221</v>
      </c>
      <c r="CA16" s="148" t="s">
        <v>207</v>
      </c>
    </row>
    <row r="17" spans="2:79" ht="255" customHeight="1">
      <c r="B17" s="131" t="s">
        <v>191</v>
      </c>
      <c r="C17" s="121" t="s">
        <v>222</v>
      </c>
      <c r="D17" s="121" t="s">
        <v>223</v>
      </c>
      <c r="E17" s="121" t="s">
        <v>224</v>
      </c>
      <c r="F17" s="121" t="s">
        <v>225</v>
      </c>
      <c r="G17" s="121" t="s">
        <v>74</v>
      </c>
      <c r="H17" s="121" t="s">
        <v>226</v>
      </c>
      <c r="I17" s="121" t="s">
        <v>227</v>
      </c>
      <c r="J17" s="113" t="s">
        <v>77</v>
      </c>
      <c r="K17" s="113" t="s">
        <v>111</v>
      </c>
      <c r="L17" s="113" t="s">
        <v>77</v>
      </c>
      <c r="M17" s="113" t="s">
        <v>77</v>
      </c>
      <c r="N17" s="113" t="s">
        <v>77</v>
      </c>
      <c r="O17" s="113" t="s">
        <v>77</v>
      </c>
      <c r="P17" s="113" t="s">
        <v>77</v>
      </c>
      <c r="Q17" s="113" t="s">
        <v>77</v>
      </c>
      <c r="R17" s="113" t="s">
        <v>111</v>
      </c>
      <c r="S17" s="113" t="s">
        <v>77</v>
      </c>
      <c r="T17" s="113" t="s">
        <v>77</v>
      </c>
      <c r="U17" s="113" t="s">
        <v>77</v>
      </c>
      <c r="V17" s="113" t="s">
        <v>77</v>
      </c>
      <c r="W17" s="113" t="s">
        <v>77</v>
      </c>
      <c r="X17" s="113" t="s">
        <v>77</v>
      </c>
      <c r="Y17" s="113" t="s">
        <v>111</v>
      </c>
      <c r="Z17" s="113" t="s">
        <v>77</v>
      </c>
      <c r="AA17" s="113" t="s">
        <v>111</v>
      </c>
      <c r="AB17" s="113" t="s">
        <v>77</v>
      </c>
      <c r="AC17" s="239">
        <v>15</v>
      </c>
      <c r="AD17" s="114" t="s">
        <v>79</v>
      </c>
      <c r="AE17" s="115" t="s">
        <v>80</v>
      </c>
      <c r="AF17" s="115" t="s">
        <v>132</v>
      </c>
      <c r="AG17" s="129" t="s">
        <v>228</v>
      </c>
      <c r="AH17" s="123" t="s">
        <v>115</v>
      </c>
      <c r="AI17" s="123" t="s">
        <v>83</v>
      </c>
      <c r="AJ17" s="123">
        <v>15</v>
      </c>
      <c r="AK17" s="123" t="s">
        <v>84</v>
      </c>
      <c r="AL17" s="123">
        <v>15</v>
      </c>
      <c r="AM17" s="123" t="s">
        <v>85</v>
      </c>
      <c r="AN17" s="123">
        <v>15</v>
      </c>
      <c r="AO17" s="123" t="s">
        <v>229</v>
      </c>
      <c r="AP17" s="123">
        <v>10</v>
      </c>
      <c r="AQ17" s="123" t="s">
        <v>87</v>
      </c>
      <c r="AR17" s="123">
        <v>15</v>
      </c>
      <c r="AS17" s="123" t="s">
        <v>88</v>
      </c>
      <c r="AT17" s="123">
        <v>15</v>
      </c>
      <c r="AU17" s="123" t="s">
        <v>89</v>
      </c>
      <c r="AV17" s="123">
        <v>15</v>
      </c>
      <c r="AW17" s="123">
        <f t="shared" si="11"/>
        <v>100</v>
      </c>
      <c r="AX17" s="120" t="str">
        <f t="shared" ref="AX17" si="12">IF(AND(AW17&gt;=86,AW17&lt;=95),"MODERADO",IF(AND(AW17&gt;=96), "FUERTE",IF(AND(AW17&lt;=85), "DEBIL")))</f>
        <v>FUERTE</v>
      </c>
      <c r="AY17" s="120" t="s">
        <v>90</v>
      </c>
      <c r="AZ17" s="120" t="s">
        <v>90</v>
      </c>
      <c r="BA17" s="125">
        <v>100</v>
      </c>
      <c r="BB17" s="133" t="s">
        <v>78</v>
      </c>
      <c r="BC17" s="112" t="s">
        <v>94</v>
      </c>
      <c r="BD17" s="133">
        <v>55</v>
      </c>
      <c r="BE17" s="133" t="s">
        <v>91</v>
      </c>
      <c r="BF17" s="133">
        <v>100</v>
      </c>
      <c r="BG17" s="133" t="s">
        <v>91</v>
      </c>
      <c r="BH17" s="123" t="s">
        <v>92</v>
      </c>
      <c r="BI17" s="133">
        <v>100</v>
      </c>
      <c r="BJ17" s="107" t="s">
        <v>214</v>
      </c>
      <c r="BK17" s="133">
        <v>2</v>
      </c>
      <c r="BL17" s="133">
        <v>1</v>
      </c>
      <c r="BM17" s="81" t="s">
        <v>93</v>
      </c>
      <c r="BN17" s="81" t="s">
        <v>94</v>
      </c>
      <c r="BO17" s="81" t="s">
        <v>94</v>
      </c>
      <c r="BP17" s="95" t="s">
        <v>95</v>
      </c>
      <c r="BQ17" s="124" t="s">
        <v>230</v>
      </c>
      <c r="BR17" s="123" t="s">
        <v>231</v>
      </c>
      <c r="BS17" s="123" t="s">
        <v>232</v>
      </c>
      <c r="BT17" s="246">
        <v>43832</v>
      </c>
      <c r="BU17" s="246">
        <v>44165</v>
      </c>
      <c r="BV17" s="123" t="s">
        <v>233</v>
      </c>
      <c r="BW17" s="144" t="s">
        <v>234</v>
      </c>
      <c r="BX17" s="130" t="s">
        <v>235</v>
      </c>
      <c r="BY17" s="85" t="s">
        <v>236</v>
      </c>
      <c r="BZ17" s="252" t="s">
        <v>237</v>
      </c>
      <c r="CA17" s="86" t="s">
        <v>238</v>
      </c>
    </row>
    <row r="18" spans="2:79" ht="409.5" customHeight="1">
      <c r="B18" s="131" t="s">
        <v>191</v>
      </c>
      <c r="C18" s="121" t="s">
        <v>239</v>
      </c>
      <c r="D18" s="121" t="s">
        <v>240</v>
      </c>
      <c r="E18" s="121" t="s">
        <v>241</v>
      </c>
      <c r="F18" s="121" t="s">
        <v>242</v>
      </c>
      <c r="G18" s="121" t="s">
        <v>74</v>
      </c>
      <c r="H18" s="121" t="s">
        <v>243</v>
      </c>
      <c r="I18" s="121" t="s">
        <v>244</v>
      </c>
      <c r="J18" s="127" t="s">
        <v>77</v>
      </c>
      <c r="K18" s="127" t="s">
        <v>111</v>
      </c>
      <c r="L18" s="127" t="s">
        <v>77</v>
      </c>
      <c r="M18" s="127" t="s">
        <v>77</v>
      </c>
      <c r="N18" s="127" t="s">
        <v>77</v>
      </c>
      <c r="O18" s="127" t="s">
        <v>77</v>
      </c>
      <c r="P18" s="127" t="s">
        <v>77</v>
      </c>
      <c r="Q18" s="127" t="s">
        <v>111</v>
      </c>
      <c r="R18" s="127" t="s">
        <v>77</v>
      </c>
      <c r="S18" s="127" t="s">
        <v>77</v>
      </c>
      <c r="T18" s="127" t="s">
        <v>77</v>
      </c>
      <c r="U18" s="127" t="s">
        <v>77</v>
      </c>
      <c r="V18" s="127" t="s">
        <v>77</v>
      </c>
      <c r="W18" s="127" t="s">
        <v>77</v>
      </c>
      <c r="X18" s="127" t="s">
        <v>77</v>
      </c>
      <c r="Y18" s="127" t="s">
        <v>111</v>
      </c>
      <c r="Z18" s="127" t="s">
        <v>111</v>
      </c>
      <c r="AA18" s="127" t="s">
        <v>111</v>
      </c>
      <c r="AB18" s="127" t="s">
        <v>111</v>
      </c>
      <c r="AC18" s="237">
        <v>13</v>
      </c>
      <c r="AD18" s="80" t="s">
        <v>93</v>
      </c>
      <c r="AE18" s="80" t="s">
        <v>80</v>
      </c>
      <c r="AF18" s="80" t="s">
        <v>132</v>
      </c>
      <c r="AG18" s="129" t="s">
        <v>245</v>
      </c>
      <c r="AH18" s="123" t="s">
        <v>115</v>
      </c>
      <c r="AI18" s="123" t="s">
        <v>83</v>
      </c>
      <c r="AJ18" s="123">
        <v>15</v>
      </c>
      <c r="AK18" s="123" t="s">
        <v>84</v>
      </c>
      <c r="AL18" s="123">
        <v>15</v>
      </c>
      <c r="AM18" s="123" t="s">
        <v>85</v>
      </c>
      <c r="AN18" s="123">
        <v>15</v>
      </c>
      <c r="AO18" s="123" t="s">
        <v>86</v>
      </c>
      <c r="AP18" s="123">
        <v>15</v>
      </c>
      <c r="AQ18" s="123" t="s">
        <v>87</v>
      </c>
      <c r="AR18" s="123">
        <v>15</v>
      </c>
      <c r="AS18" s="123" t="s">
        <v>88</v>
      </c>
      <c r="AT18" s="123">
        <v>15</v>
      </c>
      <c r="AU18" s="123" t="s">
        <v>89</v>
      </c>
      <c r="AV18" s="123">
        <v>15</v>
      </c>
      <c r="AW18" s="123">
        <v>100</v>
      </c>
      <c r="AX18" s="120" t="str">
        <f t="shared" ref="AX18" si="13">IF(AND(AW18&gt;=86,AW18&lt;=95),"MODERADO",IF(AND(AW18&gt;=96), "FUERTE",IF(AND(AW18&lt;=85), "DEBIL")))</f>
        <v>FUERTE</v>
      </c>
      <c r="AY18" s="120" t="s">
        <v>90</v>
      </c>
      <c r="AZ18" s="120" t="s">
        <v>90</v>
      </c>
      <c r="BA18" s="134">
        <v>100</v>
      </c>
      <c r="BB18" s="123" t="s">
        <v>111</v>
      </c>
      <c r="BC18" s="112" t="s">
        <v>94</v>
      </c>
      <c r="BD18" s="133">
        <v>55</v>
      </c>
      <c r="BE18" s="133" t="s">
        <v>91</v>
      </c>
      <c r="BF18" s="133">
        <v>100</v>
      </c>
      <c r="BG18" s="133" t="s">
        <v>91</v>
      </c>
      <c r="BH18" s="123" t="s">
        <v>92</v>
      </c>
      <c r="BI18" s="133">
        <v>100</v>
      </c>
      <c r="BJ18" s="107" t="s">
        <v>214</v>
      </c>
      <c r="BK18" s="133">
        <v>2</v>
      </c>
      <c r="BL18" s="133">
        <v>1</v>
      </c>
      <c r="BM18" s="81" t="s">
        <v>93</v>
      </c>
      <c r="BN18" s="81" t="s">
        <v>94</v>
      </c>
      <c r="BO18" s="81" t="s">
        <v>94</v>
      </c>
      <c r="BP18" s="95" t="s">
        <v>95</v>
      </c>
      <c r="BQ18" s="124" t="s">
        <v>246</v>
      </c>
      <c r="BR18" s="123" t="s">
        <v>247</v>
      </c>
      <c r="BS18" s="123" t="s">
        <v>248</v>
      </c>
      <c r="BT18" s="246">
        <v>43832</v>
      </c>
      <c r="BU18" s="246">
        <v>44165</v>
      </c>
      <c r="BV18" s="123" t="s">
        <v>249</v>
      </c>
      <c r="BW18" s="144" t="s">
        <v>250</v>
      </c>
      <c r="BX18" s="150" t="s">
        <v>251</v>
      </c>
      <c r="BY18" s="85" t="s">
        <v>236</v>
      </c>
      <c r="BZ18" s="252" t="s">
        <v>252</v>
      </c>
      <c r="CA18" s="86" t="s">
        <v>253</v>
      </c>
    </row>
    <row r="19" spans="2:79" ht="196.5" customHeight="1">
      <c r="B19" s="131" t="s">
        <v>191</v>
      </c>
      <c r="C19" s="155" t="s">
        <v>254</v>
      </c>
      <c r="D19" s="121" t="s">
        <v>255</v>
      </c>
      <c r="E19" s="121" t="s">
        <v>256</v>
      </c>
      <c r="F19" s="121" t="s">
        <v>257</v>
      </c>
      <c r="G19" s="121" t="s">
        <v>74</v>
      </c>
      <c r="H19" s="121" t="s">
        <v>258</v>
      </c>
      <c r="I19" s="116" t="s">
        <v>259</v>
      </c>
      <c r="J19" s="127" t="s">
        <v>77</v>
      </c>
      <c r="K19" s="127" t="s">
        <v>77</v>
      </c>
      <c r="L19" s="127" t="s">
        <v>77</v>
      </c>
      <c r="M19" s="127" t="s">
        <v>77</v>
      </c>
      <c r="N19" s="127" t="s">
        <v>77</v>
      </c>
      <c r="O19" s="127" t="s">
        <v>77</v>
      </c>
      <c r="P19" s="127" t="s">
        <v>77</v>
      </c>
      <c r="Q19" s="127" t="s">
        <v>77</v>
      </c>
      <c r="R19" s="127" t="s">
        <v>111</v>
      </c>
      <c r="S19" s="127" t="s">
        <v>77</v>
      </c>
      <c r="T19" s="127" t="s">
        <v>77</v>
      </c>
      <c r="U19" s="127" t="s">
        <v>77</v>
      </c>
      <c r="V19" s="127" t="s">
        <v>77</v>
      </c>
      <c r="W19" s="127" t="s">
        <v>77</v>
      </c>
      <c r="X19" s="127" t="s">
        <v>77</v>
      </c>
      <c r="Y19" s="127" t="s">
        <v>111</v>
      </c>
      <c r="Z19" s="127" t="s">
        <v>77</v>
      </c>
      <c r="AA19" s="127" t="s">
        <v>77</v>
      </c>
      <c r="AB19" s="127" t="s">
        <v>77</v>
      </c>
      <c r="AC19" s="237">
        <v>16</v>
      </c>
      <c r="AD19" s="128" t="s">
        <v>93</v>
      </c>
      <c r="AE19" s="128" t="s">
        <v>80</v>
      </c>
      <c r="AF19" s="128" t="s">
        <v>132</v>
      </c>
      <c r="AG19" s="117" t="s">
        <v>260</v>
      </c>
      <c r="AH19" s="123" t="s">
        <v>115</v>
      </c>
      <c r="AI19" s="123" t="s">
        <v>83</v>
      </c>
      <c r="AJ19" s="123">
        <v>15</v>
      </c>
      <c r="AK19" s="123" t="s">
        <v>84</v>
      </c>
      <c r="AL19" s="123">
        <v>15</v>
      </c>
      <c r="AM19" s="123" t="s">
        <v>85</v>
      </c>
      <c r="AN19" s="123">
        <v>15</v>
      </c>
      <c r="AO19" s="123" t="s">
        <v>86</v>
      </c>
      <c r="AP19" s="123">
        <v>15</v>
      </c>
      <c r="AQ19" s="123" t="s">
        <v>87</v>
      </c>
      <c r="AR19" s="123">
        <v>15</v>
      </c>
      <c r="AS19" s="123" t="s">
        <v>88</v>
      </c>
      <c r="AT19" s="123">
        <v>15</v>
      </c>
      <c r="AU19" s="123" t="s">
        <v>89</v>
      </c>
      <c r="AV19" s="123">
        <v>15</v>
      </c>
      <c r="AW19" s="123">
        <v>100</v>
      </c>
      <c r="AX19" s="120" t="str">
        <f t="shared" ref="AX19:AX20" si="14">IF(AND(AW19&gt;=86,AW19&lt;=95),"MODERADO",IF(AND(AW19&gt;=96), "FUERTE",IF(AND(AW19&lt;=85), "DEBIL")))</f>
        <v>FUERTE</v>
      </c>
      <c r="AY19" s="120" t="s">
        <v>90</v>
      </c>
      <c r="AZ19" s="120" t="s">
        <v>90</v>
      </c>
      <c r="BA19" s="134">
        <v>100</v>
      </c>
      <c r="BB19" s="123" t="s">
        <v>111</v>
      </c>
      <c r="BC19" s="120" t="s">
        <v>90</v>
      </c>
      <c r="BD19" s="133"/>
      <c r="BE19" s="133" t="s">
        <v>91</v>
      </c>
      <c r="BF19" s="133">
        <v>100</v>
      </c>
      <c r="BG19" s="133" t="s">
        <v>91</v>
      </c>
      <c r="BH19" s="123" t="s">
        <v>91</v>
      </c>
      <c r="BI19" s="133"/>
      <c r="BJ19" s="107" t="s">
        <v>91</v>
      </c>
      <c r="BK19" s="133">
        <v>2</v>
      </c>
      <c r="BL19" s="133">
        <v>2</v>
      </c>
      <c r="BM19" s="106" t="s">
        <v>93</v>
      </c>
      <c r="BN19" s="106" t="s">
        <v>94</v>
      </c>
      <c r="BO19" s="106" t="s">
        <v>94</v>
      </c>
      <c r="BP19" s="95" t="s">
        <v>95</v>
      </c>
      <c r="BQ19" s="124" t="s">
        <v>261</v>
      </c>
      <c r="BR19" s="123" t="s">
        <v>262</v>
      </c>
      <c r="BS19" s="123" t="s">
        <v>263</v>
      </c>
      <c r="BT19" s="246">
        <v>43832</v>
      </c>
      <c r="BU19" s="246">
        <v>44165</v>
      </c>
      <c r="BV19" s="123" t="s">
        <v>264</v>
      </c>
      <c r="BW19" s="144" t="s">
        <v>265</v>
      </c>
      <c r="BX19" s="148" t="s">
        <v>266</v>
      </c>
      <c r="BY19" s="85" t="s">
        <v>236</v>
      </c>
      <c r="BZ19" s="252" t="s">
        <v>267</v>
      </c>
      <c r="CA19" s="86" t="s">
        <v>268</v>
      </c>
    </row>
    <row r="20" spans="2:79" ht="237.75" customHeight="1">
      <c r="B20" s="131" t="s">
        <v>191</v>
      </c>
      <c r="C20" s="155" t="s">
        <v>269</v>
      </c>
      <c r="D20" s="121" t="s">
        <v>270</v>
      </c>
      <c r="E20" s="126" t="s">
        <v>271</v>
      </c>
      <c r="F20" s="121" t="s">
        <v>272</v>
      </c>
      <c r="G20" s="121" t="s">
        <v>74</v>
      </c>
      <c r="H20" s="116" t="s">
        <v>273</v>
      </c>
      <c r="I20" s="121" t="s">
        <v>274</v>
      </c>
      <c r="J20" s="127" t="s">
        <v>77</v>
      </c>
      <c r="K20" s="127" t="s">
        <v>77</v>
      </c>
      <c r="L20" s="127" t="s">
        <v>111</v>
      </c>
      <c r="M20" s="127" t="s">
        <v>111</v>
      </c>
      <c r="N20" s="127" t="s">
        <v>77</v>
      </c>
      <c r="O20" s="127" t="s">
        <v>77</v>
      </c>
      <c r="P20" s="127" t="s">
        <v>77</v>
      </c>
      <c r="Q20" s="127" t="s">
        <v>111</v>
      </c>
      <c r="R20" s="127" t="s">
        <v>77</v>
      </c>
      <c r="S20" s="127" t="s">
        <v>77</v>
      </c>
      <c r="T20" s="127" t="s">
        <v>77</v>
      </c>
      <c r="U20" s="127" t="s">
        <v>77</v>
      </c>
      <c r="V20" s="127" t="s">
        <v>77</v>
      </c>
      <c r="W20" s="127" t="s">
        <v>77</v>
      </c>
      <c r="X20" s="127" t="s">
        <v>111</v>
      </c>
      <c r="Y20" s="127" t="s">
        <v>111</v>
      </c>
      <c r="Z20" s="127" t="s">
        <v>111</v>
      </c>
      <c r="AA20" s="127" t="s">
        <v>78</v>
      </c>
      <c r="AB20" s="127" t="s">
        <v>78</v>
      </c>
      <c r="AC20" s="237">
        <v>11</v>
      </c>
      <c r="AD20" s="128" t="s">
        <v>93</v>
      </c>
      <c r="AE20" s="128" t="s">
        <v>112</v>
      </c>
      <c r="AF20" s="128" t="s">
        <v>149</v>
      </c>
      <c r="AG20" s="129" t="s">
        <v>275</v>
      </c>
      <c r="AH20" s="123" t="s">
        <v>115</v>
      </c>
      <c r="AI20" s="123" t="s">
        <v>83</v>
      </c>
      <c r="AJ20" s="123">
        <v>15</v>
      </c>
      <c r="AK20" s="123" t="s">
        <v>84</v>
      </c>
      <c r="AL20" s="123">
        <v>15</v>
      </c>
      <c r="AM20" s="123" t="s">
        <v>85</v>
      </c>
      <c r="AN20" s="123">
        <v>15</v>
      </c>
      <c r="AO20" s="123" t="s">
        <v>86</v>
      </c>
      <c r="AP20" s="123">
        <v>15</v>
      </c>
      <c r="AQ20" s="123" t="s">
        <v>87</v>
      </c>
      <c r="AR20" s="123">
        <v>15</v>
      </c>
      <c r="AS20" s="123" t="s">
        <v>88</v>
      </c>
      <c r="AT20" s="123">
        <v>15</v>
      </c>
      <c r="AU20" s="123" t="s">
        <v>89</v>
      </c>
      <c r="AV20" s="123">
        <v>15</v>
      </c>
      <c r="AW20" s="123">
        <v>100</v>
      </c>
      <c r="AX20" s="120" t="str">
        <f t="shared" si="14"/>
        <v>FUERTE</v>
      </c>
      <c r="AY20" s="120" t="s">
        <v>90</v>
      </c>
      <c r="AZ20" s="120" t="s">
        <v>90</v>
      </c>
      <c r="BA20" s="134"/>
      <c r="BB20" s="123" t="s">
        <v>111</v>
      </c>
      <c r="BC20" s="120" t="s">
        <v>94</v>
      </c>
      <c r="BD20" s="133"/>
      <c r="BE20" s="133" t="s">
        <v>91</v>
      </c>
      <c r="BF20" s="133"/>
      <c r="BG20" s="133"/>
      <c r="BH20" s="123" t="s">
        <v>92</v>
      </c>
      <c r="BI20" s="133"/>
      <c r="BJ20" s="107" t="s">
        <v>91</v>
      </c>
      <c r="BK20" s="133">
        <v>2</v>
      </c>
      <c r="BL20" s="133">
        <v>0</v>
      </c>
      <c r="BM20" s="106" t="s">
        <v>93</v>
      </c>
      <c r="BN20" s="106" t="s">
        <v>94</v>
      </c>
      <c r="BO20" s="106" t="s">
        <v>94</v>
      </c>
      <c r="BP20" s="95" t="s">
        <v>95</v>
      </c>
      <c r="BQ20" s="124" t="s">
        <v>276</v>
      </c>
      <c r="BR20" s="123" t="s">
        <v>277</v>
      </c>
      <c r="BS20" s="123" t="s">
        <v>278</v>
      </c>
      <c r="BT20" s="246">
        <v>43832</v>
      </c>
      <c r="BU20" s="246">
        <v>44165</v>
      </c>
      <c r="BV20" s="123" t="s">
        <v>279</v>
      </c>
      <c r="BW20" s="144" t="s">
        <v>280</v>
      </c>
      <c r="BX20" s="130" t="s">
        <v>281</v>
      </c>
      <c r="BY20" s="144" t="s">
        <v>236</v>
      </c>
      <c r="BZ20" s="252" t="s">
        <v>282</v>
      </c>
      <c r="CA20" s="86" t="s">
        <v>283</v>
      </c>
    </row>
    <row r="21" spans="2:79" ht="408" customHeight="1">
      <c r="B21" s="131" t="s">
        <v>191</v>
      </c>
      <c r="C21" s="155" t="s">
        <v>284</v>
      </c>
      <c r="D21" s="121" t="s">
        <v>285</v>
      </c>
      <c r="E21" s="121" t="s">
        <v>286</v>
      </c>
      <c r="F21" s="121" t="s">
        <v>287</v>
      </c>
      <c r="G21" s="121" t="s">
        <v>74</v>
      </c>
      <c r="H21" s="113" t="s">
        <v>288</v>
      </c>
      <c r="I21" s="121" t="s">
        <v>289</v>
      </c>
      <c r="J21" s="122" t="s">
        <v>290</v>
      </c>
      <c r="K21" s="122" t="s">
        <v>290</v>
      </c>
      <c r="L21" s="122" t="s">
        <v>290</v>
      </c>
      <c r="M21" s="122" t="s">
        <v>290</v>
      </c>
      <c r="N21" s="122" t="s">
        <v>290</v>
      </c>
      <c r="O21" s="122" t="s">
        <v>290</v>
      </c>
      <c r="P21" s="122" t="s">
        <v>290</v>
      </c>
      <c r="Q21" s="122" t="s">
        <v>111</v>
      </c>
      <c r="R21" s="122" t="s">
        <v>111</v>
      </c>
      <c r="S21" s="122" t="s">
        <v>290</v>
      </c>
      <c r="T21" s="122" t="s">
        <v>290</v>
      </c>
      <c r="U21" s="122" t="s">
        <v>290</v>
      </c>
      <c r="V21" s="122" t="s">
        <v>290</v>
      </c>
      <c r="W21" s="122" t="s">
        <v>111</v>
      </c>
      <c r="X21" s="122" t="s">
        <v>290</v>
      </c>
      <c r="Y21" s="122" t="s">
        <v>111</v>
      </c>
      <c r="Z21" s="122" t="s">
        <v>111</v>
      </c>
      <c r="AA21" s="122" t="s">
        <v>111</v>
      </c>
      <c r="AB21" s="122" t="s">
        <v>111</v>
      </c>
      <c r="AC21" s="235">
        <v>12</v>
      </c>
      <c r="AD21" s="128" t="s">
        <v>93</v>
      </c>
      <c r="AE21" s="128" t="s">
        <v>80</v>
      </c>
      <c r="AF21" s="128" t="s">
        <v>132</v>
      </c>
      <c r="AG21" s="129" t="s">
        <v>291</v>
      </c>
      <c r="AH21" s="123" t="s">
        <v>115</v>
      </c>
      <c r="AI21" s="123" t="s">
        <v>83</v>
      </c>
      <c r="AJ21" s="123">
        <v>15</v>
      </c>
      <c r="AK21" s="123" t="s">
        <v>84</v>
      </c>
      <c r="AL21" s="123">
        <v>15</v>
      </c>
      <c r="AM21" s="123" t="s">
        <v>85</v>
      </c>
      <c r="AN21" s="123">
        <v>15</v>
      </c>
      <c r="AO21" s="123" t="s">
        <v>86</v>
      </c>
      <c r="AP21" s="123">
        <v>15</v>
      </c>
      <c r="AQ21" s="123" t="s">
        <v>87</v>
      </c>
      <c r="AR21" s="123">
        <v>15</v>
      </c>
      <c r="AS21" s="123" t="s">
        <v>88</v>
      </c>
      <c r="AT21" s="123">
        <v>15</v>
      </c>
      <c r="AU21" s="123" t="s">
        <v>89</v>
      </c>
      <c r="AV21" s="123">
        <v>15</v>
      </c>
      <c r="AW21" s="123">
        <v>100</v>
      </c>
      <c r="AX21" s="120" t="str">
        <f t="shared" ref="AX21" si="15">IF(AND(AW21&gt;=86,AW21&lt;=95),"MODERADO",IF(AND(AW21&gt;=96), "FUERTE",IF(AND(AW21&lt;=85), "DEBIL")))</f>
        <v>FUERTE</v>
      </c>
      <c r="AY21" s="120" t="s">
        <v>90</v>
      </c>
      <c r="AZ21" s="120" t="s">
        <v>90</v>
      </c>
      <c r="BA21" s="134"/>
      <c r="BB21" s="123" t="s">
        <v>111</v>
      </c>
      <c r="BC21" s="120" t="s">
        <v>90</v>
      </c>
      <c r="BD21" s="133"/>
      <c r="BE21" s="133" t="s">
        <v>91</v>
      </c>
      <c r="BF21" s="133"/>
      <c r="BG21" s="133"/>
      <c r="BH21" s="123" t="s">
        <v>91</v>
      </c>
      <c r="BI21" s="133"/>
      <c r="BJ21" s="107" t="s">
        <v>91</v>
      </c>
      <c r="BK21" s="133">
        <v>2</v>
      </c>
      <c r="BL21" s="133">
        <v>2</v>
      </c>
      <c r="BM21" s="106" t="s">
        <v>93</v>
      </c>
      <c r="BN21" s="106" t="s">
        <v>94</v>
      </c>
      <c r="BO21" s="106" t="s">
        <v>94</v>
      </c>
      <c r="BP21" s="95" t="s">
        <v>95</v>
      </c>
      <c r="BQ21" s="124" t="s">
        <v>292</v>
      </c>
      <c r="BR21" s="95" t="s">
        <v>293</v>
      </c>
      <c r="BS21" s="95" t="s">
        <v>294</v>
      </c>
      <c r="BT21" s="246">
        <v>43832</v>
      </c>
      <c r="BU21" s="246">
        <v>44165</v>
      </c>
      <c r="BV21" s="123" t="s">
        <v>295</v>
      </c>
      <c r="BW21" s="142" t="s">
        <v>296</v>
      </c>
      <c r="BX21" s="130" t="s">
        <v>297</v>
      </c>
      <c r="BY21" s="85" t="s">
        <v>236</v>
      </c>
      <c r="BZ21" s="252" t="s">
        <v>298</v>
      </c>
      <c r="CA21" s="86" t="s">
        <v>299</v>
      </c>
    </row>
    <row r="22" spans="2:79" ht="166" customHeight="1">
      <c r="B22" s="131" t="s">
        <v>191</v>
      </c>
      <c r="C22" s="121" t="s">
        <v>300</v>
      </c>
      <c r="D22" s="121" t="s">
        <v>301</v>
      </c>
      <c r="E22" s="121" t="s">
        <v>302</v>
      </c>
      <c r="F22" s="121" t="s">
        <v>303</v>
      </c>
      <c r="G22" s="121" t="s">
        <v>74</v>
      </c>
      <c r="H22" s="121" t="s">
        <v>304</v>
      </c>
      <c r="I22" s="121" t="s">
        <v>305</v>
      </c>
      <c r="J22" s="127" t="s">
        <v>77</v>
      </c>
      <c r="K22" s="127" t="s">
        <v>290</v>
      </c>
      <c r="L22" s="127" t="s">
        <v>77</v>
      </c>
      <c r="M22" s="127" t="s">
        <v>77</v>
      </c>
      <c r="N22" s="127" t="s">
        <v>77</v>
      </c>
      <c r="O22" s="127" t="s">
        <v>77</v>
      </c>
      <c r="P22" s="118" t="s">
        <v>77</v>
      </c>
      <c r="Q22" s="118" t="s">
        <v>77</v>
      </c>
      <c r="R22" s="118" t="s">
        <v>77</v>
      </c>
      <c r="S22" s="118" t="s">
        <v>77</v>
      </c>
      <c r="T22" s="118" t="s">
        <v>77</v>
      </c>
      <c r="U22" s="118" t="s">
        <v>77</v>
      </c>
      <c r="V22" s="118" t="s">
        <v>77</v>
      </c>
      <c r="W22" s="118" t="s">
        <v>77</v>
      </c>
      <c r="X22" s="118" t="s">
        <v>77</v>
      </c>
      <c r="Y22" s="118" t="s">
        <v>111</v>
      </c>
      <c r="Z22" s="118" t="s">
        <v>77</v>
      </c>
      <c r="AA22" s="118" t="s">
        <v>111</v>
      </c>
      <c r="AB22" s="118" t="s">
        <v>111</v>
      </c>
      <c r="AC22" s="235">
        <v>16</v>
      </c>
      <c r="AD22" s="128" t="s">
        <v>93</v>
      </c>
      <c r="AE22" s="128" t="s">
        <v>80</v>
      </c>
      <c r="AF22" s="128" t="s">
        <v>132</v>
      </c>
      <c r="AG22" s="129" t="s">
        <v>306</v>
      </c>
      <c r="AH22" s="123" t="s">
        <v>115</v>
      </c>
      <c r="AI22" s="123" t="s">
        <v>83</v>
      </c>
      <c r="AJ22" s="123">
        <v>15</v>
      </c>
      <c r="AK22" s="123" t="s">
        <v>84</v>
      </c>
      <c r="AL22" s="123">
        <v>15</v>
      </c>
      <c r="AM22" s="123" t="s">
        <v>85</v>
      </c>
      <c r="AN22" s="123">
        <v>15</v>
      </c>
      <c r="AO22" s="123" t="s">
        <v>86</v>
      </c>
      <c r="AP22" s="123">
        <v>15</v>
      </c>
      <c r="AQ22" s="123" t="s">
        <v>87</v>
      </c>
      <c r="AR22" s="123">
        <v>15</v>
      </c>
      <c r="AS22" s="123" t="s">
        <v>88</v>
      </c>
      <c r="AT22" s="123">
        <v>15</v>
      </c>
      <c r="AU22" s="123" t="s">
        <v>89</v>
      </c>
      <c r="AV22" s="123">
        <v>15</v>
      </c>
      <c r="AW22" s="123">
        <v>100</v>
      </c>
      <c r="AX22" s="120" t="str">
        <f t="shared" ref="AX22" si="16">IF(AND(AW22&gt;=86,AW22&lt;=95),"MODERADO",IF(AND(AW22&gt;=96), "FUERTE",IF(AND(AW22&lt;=85), "DEBIL")))</f>
        <v>FUERTE</v>
      </c>
      <c r="AY22" s="120" t="s">
        <v>90</v>
      </c>
      <c r="AZ22" s="120" t="s">
        <v>90</v>
      </c>
      <c r="BA22" s="134"/>
      <c r="BB22" s="123" t="s">
        <v>111</v>
      </c>
      <c r="BC22" s="120" t="s">
        <v>90</v>
      </c>
      <c r="BD22" s="133"/>
      <c r="BE22" s="133" t="s">
        <v>91</v>
      </c>
      <c r="BF22" s="133"/>
      <c r="BG22" s="133"/>
      <c r="BH22" s="123" t="s">
        <v>91</v>
      </c>
      <c r="BI22" s="133"/>
      <c r="BJ22" s="107" t="s">
        <v>91</v>
      </c>
      <c r="BK22" s="133">
        <v>2</v>
      </c>
      <c r="BL22" s="133">
        <v>2</v>
      </c>
      <c r="BM22" s="106" t="s">
        <v>93</v>
      </c>
      <c r="BN22" s="106" t="s">
        <v>94</v>
      </c>
      <c r="BO22" s="106" t="s">
        <v>94</v>
      </c>
      <c r="BP22" s="95" t="s">
        <v>95</v>
      </c>
      <c r="BQ22" s="124" t="s">
        <v>307</v>
      </c>
      <c r="BR22" s="123" t="s">
        <v>308</v>
      </c>
      <c r="BS22" s="123" t="s">
        <v>309</v>
      </c>
      <c r="BT22" s="246">
        <v>43832</v>
      </c>
      <c r="BU22" s="246">
        <v>44165</v>
      </c>
      <c r="BV22" s="123" t="s">
        <v>279</v>
      </c>
      <c r="BW22" s="151" t="s">
        <v>310</v>
      </c>
      <c r="BX22" s="152" t="s">
        <v>311</v>
      </c>
      <c r="BY22" s="85" t="s">
        <v>312</v>
      </c>
      <c r="BZ22" s="252" t="s">
        <v>313</v>
      </c>
      <c r="CA22" s="86" t="s">
        <v>314</v>
      </c>
    </row>
    <row r="23" spans="2:79" ht="269" customHeight="1">
      <c r="B23" s="178" t="s">
        <v>315</v>
      </c>
      <c r="C23" s="177" t="s">
        <v>316</v>
      </c>
      <c r="D23" s="177" t="s">
        <v>317</v>
      </c>
      <c r="E23" s="188" t="s">
        <v>318</v>
      </c>
      <c r="F23" s="177" t="s">
        <v>319</v>
      </c>
      <c r="G23" s="177" t="s">
        <v>74</v>
      </c>
      <c r="H23" s="177" t="s">
        <v>320</v>
      </c>
      <c r="I23" s="177" t="s">
        <v>321</v>
      </c>
      <c r="J23" s="179" t="s">
        <v>77</v>
      </c>
      <c r="K23" s="179" t="s">
        <v>77</v>
      </c>
      <c r="L23" s="179" t="s">
        <v>77</v>
      </c>
      <c r="M23" s="179" t="s">
        <v>111</v>
      </c>
      <c r="N23" s="179" t="s">
        <v>77</v>
      </c>
      <c r="O23" s="179" t="s">
        <v>77</v>
      </c>
      <c r="P23" s="179" t="s">
        <v>111</v>
      </c>
      <c r="Q23" s="179" t="s">
        <v>111</v>
      </c>
      <c r="R23" s="179" t="s">
        <v>77</v>
      </c>
      <c r="S23" s="179" t="s">
        <v>77</v>
      </c>
      <c r="T23" s="179" t="s">
        <v>77</v>
      </c>
      <c r="U23" s="179" t="s">
        <v>77</v>
      </c>
      <c r="V23" s="179" t="s">
        <v>77</v>
      </c>
      <c r="W23" s="179" t="s">
        <v>77</v>
      </c>
      <c r="X23" s="179" t="s">
        <v>77</v>
      </c>
      <c r="Y23" s="179" t="s">
        <v>111</v>
      </c>
      <c r="Z23" s="179" t="s">
        <v>77</v>
      </c>
      <c r="AA23" s="179" t="s">
        <v>78</v>
      </c>
      <c r="AB23" s="179" t="s">
        <v>78</v>
      </c>
      <c r="AC23" s="240">
        <v>13</v>
      </c>
      <c r="AD23" s="190" t="s">
        <v>93</v>
      </c>
      <c r="AE23" s="190" t="s">
        <v>80</v>
      </c>
      <c r="AF23" s="190" t="s">
        <v>132</v>
      </c>
      <c r="AG23" s="129" t="s">
        <v>322</v>
      </c>
      <c r="AH23" s="123" t="s">
        <v>115</v>
      </c>
      <c r="AI23" s="123" t="s">
        <v>83</v>
      </c>
      <c r="AJ23" s="123">
        <v>15</v>
      </c>
      <c r="AK23" s="123" t="s">
        <v>84</v>
      </c>
      <c r="AL23" s="123">
        <v>15</v>
      </c>
      <c r="AM23" s="123" t="s">
        <v>85</v>
      </c>
      <c r="AN23" s="123">
        <v>15</v>
      </c>
      <c r="AO23" s="123" t="s">
        <v>229</v>
      </c>
      <c r="AP23" s="123">
        <v>10</v>
      </c>
      <c r="AQ23" s="123" t="s">
        <v>87</v>
      </c>
      <c r="AR23" s="123">
        <v>15</v>
      </c>
      <c r="AS23" s="123" t="s">
        <v>88</v>
      </c>
      <c r="AT23" s="123">
        <v>15</v>
      </c>
      <c r="AU23" s="123" t="s">
        <v>89</v>
      </c>
      <c r="AV23" s="123">
        <v>10</v>
      </c>
      <c r="AW23" s="123">
        <f t="shared" ref="AW23:AW26" si="17">IFERROR(AJ23+AL23+AN23+AP23+AR23+AT23+AV23," ")</f>
        <v>95</v>
      </c>
      <c r="AX23" s="120" t="str">
        <f t="shared" ref="AX23:AX26" si="18">IF(AND(AW23&gt;=86,AW23&lt;=95),"MODERADO",IF(AND(AW23&gt;=96), "FUERTE",IF(AND(AW23&lt;=85), "DEBIL")))</f>
        <v>MODERADO</v>
      </c>
      <c r="AY23" s="120" t="s">
        <v>323</v>
      </c>
      <c r="AZ23" s="120" t="s">
        <v>94</v>
      </c>
      <c r="BA23" s="134"/>
      <c r="BB23" s="127" t="s">
        <v>77</v>
      </c>
      <c r="BC23" s="196" t="s">
        <v>324</v>
      </c>
      <c r="BD23" s="192"/>
      <c r="BE23" s="187" t="s">
        <v>91</v>
      </c>
      <c r="BF23" s="187"/>
      <c r="BG23" s="187"/>
      <c r="BH23" s="187" t="s">
        <v>91</v>
      </c>
      <c r="BI23" s="192"/>
      <c r="BJ23" s="193" t="s">
        <v>91</v>
      </c>
      <c r="BK23" s="189">
        <v>1</v>
      </c>
      <c r="BL23" s="189">
        <v>1</v>
      </c>
      <c r="BM23" s="190" t="s">
        <v>93</v>
      </c>
      <c r="BN23" s="190" t="s">
        <v>94</v>
      </c>
      <c r="BO23" s="190" t="s">
        <v>94</v>
      </c>
      <c r="BP23" s="189" t="s">
        <v>95</v>
      </c>
      <c r="BQ23" s="96" t="s">
        <v>325</v>
      </c>
      <c r="BR23" s="95" t="s">
        <v>326</v>
      </c>
      <c r="BS23" s="187" t="s">
        <v>327</v>
      </c>
      <c r="BT23" s="245">
        <v>43810</v>
      </c>
      <c r="BU23" s="245">
        <v>43951</v>
      </c>
      <c r="BV23" s="119" t="s">
        <v>328</v>
      </c>
      <c r="BW23" s="153" t="s">
        <v>329</v>
      </c>
      <c r="BX23" s="113" t="s">
        <v>330</v>
      </c>
      <c r="BY23" s="154" t="s">
        <v>331</v>
      </c>
      <c r="BZ23" s="258" t="s">
        <v>332</v>
      </c>
      <c r="CA23" s="86" t="s">
        <v>333</v>
      </c>
    </row>
    <row r="24" spans="2:79" ht="213" customHeight="1">
      <c r="B24" s="178"/>
      <c r="C24" s="177"/>
      <c r="D24" s="177"/>
      <c r="E24" s="188"/>
      <c r="F24" s="177"/>
      <c r="G24" s="177"/>
      <c r="H24" s="177"/>
      <c r="I24" s="177"/>
      <c r="J24" s="179"/>
      <c r="K24" s="179"/>
      <c r="L24" s="179"/>
      <c r="M24" s="179"/>
      <c r="N24" s="179"/>
      <c r="O24" s="179"/>
      <c r="P24" s="179"/>
      <c r="Q24" s="179"/>
      <c r="R24" s="179"/>
      <c r="S24" s="179"/>
      <c r="T24" s="179"/>
      <c r="U24" s="179"/>
      <c r="V24" s="179"/>
      <c r="W24" s="179"/>
      <c r="X24" s="179"/>
      <c r="Y24" s="179"/>
      <c r="Z24" s="179"/>
      <c r="AA24" s="179"/>
      <c r="AB24" s="179"/>
      <c r="AC24" s="240"/>
      <c r="AD24" s="190"/>
      <c r="AE24" s="190"/>
      <c r="AF24" s="190"/>
      <c r="AG24" s="129" t="s">
        <v>334</v>
      </c>
      <c r="AH24" s="123" t="s">
        <v>335</v>
      </c>
      <c r="AI24" s="123" t="s">
        <v>83</v>
      </c>
      <c r="AJ24" s="123">
        <v>15</v>
      </c>
      <c r="AK24" s="123" t="s">
        <v>84</v>
      </c>
      <c r="AL24" s="123">
        <v>15</v>
      </c>
      <c r="AM24" s="123" t="s">
        <v>85</v>
      </c>
      <c r="AN24" s="123">
        <v>15</v>
      </c>
      <c r="AO24" s="123" t="s">
        <v>86</v>
      </c>
      <c r="AP24" s="123">
        <v>15</v>
      </c>
      <c r="AQ24" s="123" t="s">
        <v>87</v>
      </c>
      <c r="AR24" s="123">
        <v>15</v>
      </c>
      <c r="AS24" s="123" t="s">
        <v>336</v>
      </c>
      <c r="AT24" s="123">
        <v>10</v>
      </c>
      <c r="AU24" s="123" t="s">
        <v>337</v>
      </c>
      <c r="AV24" s="123">
        <v>5</v>
      </c>
      <c r="AW24" s="123">
        <f t="shared" si="17"/>
        <v>90</v>
      </c>
      <c r="AX24" s="120" t="str">
        <f t="shared" si="18"/>
        <v>MODERADO</v>
      </c>
      <c r="AY24" s="120" t="s">
        <v>323</v>
      </c>
      <c r="AZ24" s="120" t="s">
        <v>323</v>
      </c>
      <c r="BA24" s="134"/>
      <c r="BB24" s="127" t="s">
        <v>77</v>
      </c>
      <c r="BC24" s="196"/>
      <c r="BD24" s="192"/>
      <c r="BE24" s="187"/>
      <c r="BF24" s="187"/>
      <c r="BG24" s="187"/>
      <c r="BH24" s="187"/>
      <c r="BI24" s="192"/>
      <c r="BJ24" s="193"/>
      <c r="BK24" s="189"/>
      <c r="BL24" s="189"/>
      <c r="BM24" s="190"/>
      <c r="BN24" s="190"/>
      <c r="BO24" s="190"/>
      <c r="BP24" s="189"/>
      <c r="BQ24" s="96" t="s">
        <v>338</v>
      </c>
      <c r="BR24" s="95" t="s">
        <v>339</v>
      </c>
      <c r="BS24" s="187"/>
      <c r="BT24" s="245">
        <v>43831</v>
      </c>
      <c r="BU24" s="245">
        <v>44196</v>
      </c>
      <c r="BV24" s="119" t="s">
        <v>340</v>
      </c>
      <c r="BW24" s="153" t="s">
        <v>341</v>
      </c>
      <c r="BX24" s="113" t="s">
        <v>342</v>
      </c>
      <c r="BY24" s="154" t="s">
        <v>331</v>
      </c>
      <c r="BZ24" s="258" t="s">
        <v>343</v>
      </c>
      <c r="CA24" s="86" t="s">
        <v>333</v>
      </c>
    </row>
    <row r="25" spans="2:79" ht="211.5" customHeight="1">
      <c r="B25" s="178"/>
      <c r="C25" s="177"/>
      <c r="D25" s="177"/>
      <c r="E25" s="188"/>
      <c r="F25" s="177"/>
      <c r="G25" s="177"/>
      <c r="H25" s="177"/>
      <c r="I25" s="177"/>
      <c r="J25" s="179"/>
      <c r="K25" s="179"/>
      <c r="L25" s="179"/>
      <c r="M25" s="179"/>
      <c r="N25" s="179"/>
      <c r="O25" s="179"/>
      <c r="P25" s="179"/>
      <c r="Q25" s="179"/>
      <c r="R25" s="179"/>
      <c r="S25" s="179"/>
      <c r="T25" s="179"/>
      <c r="U25" s="179"/>
      <c r="V25" s="179"/>
      <c r="W25" s="179"/>
      <c r="X25" s="179"/>
      <c r="Y25" s="179"/>
      <c r="Z25" s="179"/>
      <c r="AA25" s="179"/>
      <c r="AB25" s="179"/>
      <c r="AC25" s="240"/>
      <c r="AD25" s="190"/>
      <c r="AE25" s="190"/>
      <c r="AF25" s="190"/>
      <c r="AG25" s="129" t="s">
        <v>344</v>
      </c>
      <c r="AH25" s="123" t="s">
        <v>115</v>
      </c>
      <c r="AI25" s="123" t="s">
        <v>83</v>
      </c>
      <c r="AJ25" s="123">
        <v>15</v>
      </c>
      <c r="AK25" s="123" t="s">
        <v>84</v>
      </c>
      <c r="AL25" s="123">
        <v>15</v>
      </c>
      <c r="AM25" s="123" t="s">
        <v>85</v>
      </c>
      <c r="AN25" s="123">
        <v>15</v>
      </c>
      <c r="AO25" s="123" t="s">
        <v>86</v>
      </c>
      <c r="AP25" s="123">
        <v>15</v>
      </c>
      <c r="AQ25" s="123" t="s">
        <v>87</v>
      </c>
      <c r="AR25" s="123">
        <v>15</v>
      </c>
      <c r="AS25" s="123" t="s">
        <v>336</v>
      </c>
      <c r="AT25" s="123">
        <v>10</v>
      </c>
      <c r="AU25" s="123" t="s">
        <v>337</v>
      </c>
      <c r="AV25" s="123">
        <v>5</v>
      </c>
      <c r="AW25" s="123">
        <f t="shared" si="17"/>
        <v>90</v>
      </c>
      <c r="AX25" s="120" t="str">
        <f t="shared" si="18"/>
        <v>MODERADO</v>
      </c>
      <c r="AY25" s="120" t="s">
        <v>323</v>
      </c>
      <c r="AZ25" s="120" t="s">
        <v>323</v>
      </c>
      <c r="BA25" s="134"/>
      <c r="BB25" s="127" t="s">
        <v>77</v>
      </c>
      <c r="BC25" s="196"/>
      <c r="BD25" s="192"/>
      <c r="BE25" s="187"/>
      <c r="BF25" s="187"/>
      <c r="BG25" s="187"/>
      <c r="BH25" s="187"/>
      <c r="BI25" s="192"/>
      <c r="BJ25" s="193"/>
      <c r="BK25" s="189"/>
      <c r="BL25" s="189"/>
      <c r="BM25" s="190"/>
      <c r="BN25" s="190"/>
      <c r="BO25" s="190"/>
      <c r="BP25" s="189"/>
      <c r="BQ25" s="96" t="s">
        <v>338</v>
      </c>
      <c r="BR25" s="95" t="s">
        <v>339</v>
      </c>
      <c r="BS25" s="187"/>
      <c r="BT25" s="245">
        <v>43831</v>
      </c>
      <c r="BU25" s="245">
        <v>44196</v>
      </c>
      <c r="BV25" s="119" t="s">
        <v>340</v>
      </c>
      <c r="BW25" s="153" t="s">
        <v>341</v>
      </c>
      <c r="BX25" s="113" t="s">
        <v>345</v>
      </c>
      <c r="BY25" s="154" t="s">
        <v>331</v>
      </c>
      <c r="BZ25" s="258" t="s">
        <v>343</v>
      </c>
      <c r="CA25" s="86" t="s">
        <v>333</v>
      </c>
    </row>
    <row r="26" spans="2:79" ht="200.25" customHeight="1">
      <c r="B26" s="178"/>
      <c r="C26" s="177"/>
      <c r="D26" s="177"/>
      <c r="E26" s="188"/>
      <c r="F26" s="177"/>
      <c r="G26" s="177"/>
      <c r="H26" s="177"/>
      <c r="I26" s="177"/>
      <c r="J26" s="179"/>
      <c r="K26" s="179"/>
      <c r="L26" s="179"/>
      <c r="M26" s="179"/>
      <c r="N26" s="179"/>
      <c r="O26" s="179"/>
      <c r="P26" s="179"/>
      <c r="Q26" s="179"/>
      <c r="R26" s="179"/>
      <c r="S26" s="179"/>
      <c r="T26" s="179"/>
      <c r="U26" s="179"/>
      <c r="V26" s="179"/>
      <c r="W26" s="179"/>
      <c r="X26" s="179"/>
      <c r="Y26" s="179"/>
      <c r="Z26" s="179"/>
      <c r="AA26" s="179"/>
      <c r="AB26" s="179"/>
      <c r="AC26" s="240"/>
      <c r="AD26" s="190"/>
      <c r="AE26" s="190"/>
      <c r="AF26" s="190"/>
      <c r="AG26" s="129" t="s">
        <v>346</v>
      </c>
      <c r="AH26" s="123" t="s">
        <v>115</v>
      </c>
      <c r="AI26" s="123" t="s">
        <v>83</v>
      </c>
      <c r="AJ26" s="123">
        <v>15</v>
      </c>
      <c r="AK26" s="123" t="s">
        <v>84</v>
      </c>
      <c r="AL26" s="123">
        <v>15</v>
      </c>
      <c r="AM26" s="123" t="s">
        <v>85</v>
      </c>
      <c r="AN26" s="123">
        <v>15</v>
      </c>
      <c r="AO26" s="123" t="s">
        <v>86</v>
      </c>
      <c r="AP26" s="123">
        <v>15</v>
      </c>
      <c r="AQ26" s="123" t="s">
        <v>87</v>
      </c>
      <c r="AR26" s="123">
        <v>15</v>
      </c>
      <c r="AS26" s="123" t="s">
        <v>88</v>
      </c>
      <c r="AT26" s="123">
        <v>15</v>
      </c>
      <c r="AU26" s="123" t="s">
        <v>89</v>
      </c>
      <c r="AV26" s="123">
        <v>10</v>
      </c>
      <c r="AW26" s="123">
        <f t="shared" si="17"/>
        <v>100</v>
      </c>
      <c r="AX26" s="120" t="str">
        <f t="shared" si="18"/>
        <v>FUERTE</v>
      </c>
      <c r="AY26" s="120" t="s">
        <v>323</v>
      </c>
      <c r="AZ26" s="120" t="s">
        <v>323</v>
      </c>
      <c r="BA26" s="125"/>
      <c r="BB26" s="125" t="s">
        <v>77</v>
      </c>
      <c r="BC26" s="196"/>
      <c r="BD26" s="192"/>
      <c r="BE26" s="187"/>
      <c r="BF26" s="187"/>
      <c r="BG26" s="187"/>
      <c r="BH26" s="187"/>
      <c r="BI26" s="192"/>
      <c r="BJ26" s="193"/>
      <c r="BK26" s="189"/>
      <c r="BL26" s="189"/>
      <c r="BM26" s="190"/>
      <c r="BN26" s="190"/>
      <c r="BO26" s="190"/>
      <c r="BP26" s="189"/>
      <c r="BQ26" s="96" t="s">
        <v>338</v>
      </c>
      <c r="BR26" s="95" t="s">
        <v>339</v>
      </c>
      <c r="BS26" s="187"/>
      <c r="BT26" s="245">
        <v>43831</v>
      </c>
      <c r="BU26" s="245">
        <v>44196</v>
      </c>
      <c r="BV26" s="119" t="s">
        <v>340</v>
      </c>
      <c r="BW26" s="153" t="s">
        <v>341</v>
      </c>
      <c r="BX26" s="113" t="s">
        <v>347</v>
      </c>
      <c r="BY26" s="154" t="s">
        <v>331</v>
      </c>
      <c r="BZ26" s="258" t="s">
        <v>343</v>
      </c>
      <c r="CA26" s="86" t="s">
        <v>333</v>
      </c>
    </row>
    <row r="27" spans="2:79" ht="27" customHeight="1"/>
    <row r="28" spans="2:79" ht="27" customHeight="1"/>
    <row r="29" spans="2:79" ht="27" customHeight="1"/>
    <row r="30" spans="2:79" ht="27" customHeight="1"/>
    <row r="31" spans="2:79" ht="27" customHeight="1"/>
    <row r="32" spans="2:79" ht="27" customHeight="1"/>
    <row r="33" ht="27" customHeight="1"/>
    <row r="34" ht="27" customHeight="1"/>
    <row r="35" ht="27" customHeight="1"/>
    <row r="36" ht="27" customHeight="1"/>
    <row r="37" ht="27" customHeight="1"/>
    <row r="38" ht="27" customHeight="1"/>
    <row r="39" ht="27" customHeight="1"/>
    <row r="40" ht="27" customHeight="1"/>
    <row r="41" ht="46.5" customHeight="1"/>
    <row r="119" spans="71:115" ht="61" thickBot="1">
      <c r="BS119" s="58"/>
      <c r="BT119" s="248" t="s">
        <v>348</v>
      </c>
      <c r="BU119" s="248" t="s">
        <v>349</v>
      </c>
      <c r="BV119" s="157"/>
      <c r="BW119" s="64"/>
    </row>
    <row r="120" spans="71:115" ht="62" thickTop="1" thickBot="1">
      <c r="BS120" s="2"/>
      <c r="BT120" s="249" t="s">
        <v>350</v>
      </c>
      <c r="BU120" s="249" t="s">
        <v>74</v>
      </c>
      <c r="BV120" s="158"/>
      <c r="BW120" s="65"/>
    </row>
    <row r="121" spans="71:115" ht="62" thickTop="1" thickBot="1">
      <c r="BS121" s="2"/>
      <c r="BT121" s="249" t="s">
        <v>254</v>
      </c>
      <c r="BU121" s="249" t="s">
        <v>351</v>
      </c>
      <c r="BV121" s="158"/>
      <c r="BW121" s="65"/>
    </row>
    <row r="122" spans="71:115" ht="62" thickTop="1" thickBot="1">
      <c r="BS122" s="2"/>
      <c r="BT122" s="249" t="s">
        <v>192</v>
      </c>
      <c r="BU122" s="249"/>
      <c r="BV122" s="158"/>
      <c r="BW122" s="65"/>
    </row>
    <row r="123" spans="71:115" ht="62" thickTop="1" thickBot="1">
      <c r="BS123" s="2"/>
      <c r="BT123" s="249" t="s">
        <v>269</v>
      </c>
      <c r="BU123" s="249"/>
      <c r="BV123" s="158"/>
      <c r="BW123" s="65"/>
    </row>
    <row r="124" spans="71:115" ht="82" thickTop="1" thickBot="1">
      <c r="BS124" s="2"/>
      <c r="BT124" s="249" t="s">
        <v>352</v>
      </c>
      <c r="BU124" s="249"/>
      <c r="BV124" s="158"/>
      <c r="BW124" s="65"/>
    </row>
    <row r="125" spans="71:115" ht="189" thickTop="1" thickBot="1">
      <c r="BS125" s="2"/>
      <c r="BT125" s="249" t="s">
        <v>239</v>
      </c>
      <c r="BU125" s="249"/>
      <c r="BV125" s="158"/>
      <c r="BW125" s="65"/>
      <c r="BY125" s="1" t="s">
        <v>10</v>
      </c>
      <c r="BZ125" s="259" t="s">
        <v>353</v>
      </c>
      <c r="CA125" s="1" t="s">
        <v>14</v>
      </c>
      <c r="CB125" s="5" t="s">
        <v>37</v>
      </c>
      <c r="CC125" s="5" t="s">
        <v>38</v>
      </c>
      <c r="CD125" s="5" t="s">
        <v>354</v>
      </c>
      <c r="CE125" s="5" t="s">
        <v>355</v>
      </c>
      <c r="CF125" s="5" t="s">
        <v>62</v>
      </c>
      <c r="CG125" s="5" t="s">
        <v>356</v>
      </c>
      <c r="CH125" s="5" t="s">
        <v>357</v>
      </c>
      <c r="CI125" s="5" t="s">
        <v>358</v>
      </c>
      <c r="CJ125" s="5" t="s">
        <v>359</v>
      </c>
      <c r="CK125" s="5" t="s">
        <v>360</v>
      </c>
      <c r="CL125" s="5" t="s">
        <v>361</v>
      </c>
      <c r="CM125" s="5" t="s">
        <v>362</v>
      </c>
      <c r="CN125" s="5" t="s">
        <v>363</v>
      </c>
      <c r="CO125" s="5" t="s">
        <v>364</v>
      </c>
      <c r="CP125" s="5" t="s">
        <v>365</v>
      </c>
      <c r="CQ125" s="5" t="s">
        <v>366</v>
      </c>
      <c r="CR125" s="5" t="s">
        <v>367</v>
      </c>
      <c r="CS125" s="5" t="s">
        <v>368</v>
      </c>
      <c r="CT125" s="5" t="s">
        <v>369</v>
      </c>
      <c r="CU125" s="5" t="s">
        <v>370</v>
      </c>
      <c r="CV125" s="5" t="s">
        <v>371</v>
      </c>
      <c r="CW125" s="5" t="s">
        <v>372</v>
      </c>
      <c r="CX125" s="5" t="s">
        <v>373</v>
      </c>
      <c r="CY125" s="5" t="s">
        <v>374</v>
      </c>
      <c r="CZ125" s="5" t="s">
        <v>375</v>
      </c>
      <c r="DA125" s="5" t="s">
        <v>376</v>
      </c>
      <c r="DB125" s="5" t="s">
        <v>377</v>
      </c>
      <c r="DC125" s="5" t="s">
        <v>378</v>
      </c>
      <c r="DD125" s="5" t="s">
        <v>379</v>
      </c>
      <c r="DE125" s="5" t="s">
        <v>90</v>
      </c>
      <c r="DF125" s="5" t="s">
        <v>323</v>
      </c>
      <c r="DG125" s="5" t="s">
        <v>380</v>
      </c>
      <c r="DH125" s="5" t="s">
        <v>381</v>
      </c>
      <c r="DI125" s="5" t="s">
        <v>382</v>
      </c>
      <c r="DJ125" s="32" t="s">
        <v>383</v>
      </c>
      <c r="DK125" s="32" t="s">
        <v>384</v>
      </c>
    </row>
    <row r="126" spans="71:115" ht="42" thickTop="1" thickBot="1">
      <c r="BS126" s="2"/>
      <c r="BT126" s="249" t="s">
        <v>222</v>
      </c>
      <c r="BU126" s="249"/>
      <c r="BV126" s="158"/>
      <c r="BW126" s="65"/>
      <c r="BY126" s="158" t="s">
        <v>69</v>
      </c>
      <c r="BZ126" s="260" t="s">
        <v>70</v>
      </c>
      <c r="CA126" s="158" t="s">
        <v>385</v>
      </c>
      <c r="CB126" s="159" t="s">
        <v>93</v>
      </c>
      <c r="CC126" s="159" t="s">
        <v>386</v>
      </c>
      <c r="CD126" s="159" t="s">
        <v>387</v>
      </c>
      <c r="CE126" s="158" t="s">
        <v>115</v>
      </c>
      <c r="CF126" s="158" t="s">
        <v>83</v>
      </c>
      <c r="CG126" s="158">
        <v>15</v>
      </c>
      <c r="CH126" s="158">
        <v>0</v>
      </c>
      <c r="CI126" s="158" t="s">
        <v>84</v>
      </c>
      <c r="CJ126" s="158">
        <v>15</v>
      </c>
      <c r="CK126" s="158">
        <v>0</v>
      </c>
      <c r="CL126" s="158" t="s">
        <v>85</v>
      </c>
      <c r="CM126" s="158">
        <v>15</v>
      </c>
      <c r="CN126" s="158">
        <v>0</v>
      </c>
      <c r="CO126" s="158" t="s">
        <v>86</v>
      </c>
      <c r="CP126" s="158">
        <v>15</v>
      </c>
      <c r="CQ126" s="158">
        <v>10</v>
      </c>
      <c r="CR126" s="158">
        <v>0</v>
      </c>
      <c r="CS126" s="158" t="s">
        <v>87</v>
      </c>
      <c r="CT126" s="158">
        <v>15</v>
      </c>
      <c r="CU126" s="158">
        <v>0</v>
      </c>
      <c r="CV126" s="158" t="s">
        <v>88</v>
      </c>
      <c r="CW126" s="158">
        <v>15</v>
      </c>
      <c r="CX126" s="158">
        <v>0</v>
      </c>
      <c r="CY126" s="158" t="s">
        <v>89</v>
      </c>
      <c r="CZ126" s="158">
        <v>10</v>
      </c>
      <c r="DA126" s="158">
        <v>5</v>
      </c>
      <c r="DB126" s="158">
        <v>0</v>
      </c>
      <c r="DC126" s="158" t="s">
        <v>90</v>
      </c>
      <c r="DD126" s="158" t="s">
        <v>90</v>
      </c>
      <c r="DE126" s="158">
        <v>100</v>
      </c>
      <c r="DF126" s="158">
        <v>50</v>
      </c>
      <c r="DG126" s="158">
        <v>0</v>
      </c>
      <c r="DH126" s="158" t="s">
        <v>91</v>
      </c>
      <c r="DI126" s="158" t="s">
        <v>91</v>
      </c>
      <c r="DJ126" s="160">
        <v>0</v>
      </c>
      <c r="DK126" s="160">
        <v>0</v>
      </c>
    </row>
    <row r="127" spans="71:115" ht="62" thickTop="1" thickBot="1">
      <c r="BS127" s="2"/>
      <c r="BT127" s="249" t="s">
        <v>388</v>
      </c>
      <c r="BU127" s="249"/>
      <c r="BV127" s="158"/>
      <c r="BW127" s="65"/>
      <c r="BY127" s="2" t="s">
        <v>125</v>
      </c>
      <c r="BZ127" s="261" t="s">
        <v>105</v>
      </c>
      <c r="CA127" s="2" t="s">
        <v>389</v>
      </c>
      <c r="CB127" s="159" t="s">
        <v>79</v>
      </c>
      <c r="CC127" s="159" t="s">
        <v>390</v>
      </c>
      <c r="CD127" s="161" t="s">
        <v>94</v>
      </c>
      <c r="CE127" s="158" t="s">
        <v>335</v>
      </c>
      <c r="CF127" s="158" t="s">
        <v>391</v>
      </c>
      <c r="CG127" s="158"/>
      <c r="CH127" s="158"/>
      <c r="CI127" s="160" t="s">
        <v>392</v>
      </c>
      <c r="CJ127" s="158"/>
      <c r="CK127" s="158"/>
      <c r="CL127" s="158" t="s">
        <v>393</v>
      </c>
      <c r="CM127" s="158"/>
      <c r="CN127" s="158"/>
      <c r="CO127" s="158" t="s">
        <v>229</v>
      </c>
      <c r="CP127" s="158"/>
      <c r="CQ127" s="158"/>
      <c r="CR127" s="158"/>
      <c r="CS127" s="158" t="s">
        <v>394</v>
      </c>
      <c r="CT127" s="158"/>
      <c r="CU127" s="158"/>
      <c r="CV127" s="158" t="s">
        <v>336</v>
      </c>
      <c r="CW127" s="158"/>
      <c r="CX127" s="158"/>
      <c r="CY127" s="158" t="s">
        <v>337</v>
      </c>
      <c r="CZ127" s="158"/>
      <c r="DA127" s="158"/>
      <c r="DB127" s="158"/>
      <c r="DC127" s="158" t="s">
        <v>323</v>
      </c>
      <c r="DD127" s="158" t="s">
        <v>323</v>
      </c>
      <c r="DE127" s="158"/>
      <c r="DF127" s="158"/>
      <c r="DG127" s="158"/>
      <c r="DH127" s="158" t="s">
        <v>124</v>
      </c>
      <c r="DI127" s="158" t="s">
        <v>92</v>
      </c>
      <c r="DJ127" s="158">
        <v>1</v>
      </c>
      <c r="DK127" s="158">
        <v>1</v>
      </c>
    </row>
    <row r="128" spans="71:115" ht="34" thickTop="1" thickBot="1">
      <c r="BY128" s="2" t="s">
        <v>191</v>
      </c>
      <c r="BZ128" s="261" t="s">
        <v>395</v>
      </c>
      <c r="CA128" s="2" t="s">
        <v>396</v>
      </c>
      <c r="CB128" s="159" t="s">
        <v>397</v>
      </c>
      <c r="CC128" s="161" t="s">
        <v>94</v>
      </c>
      <c r="CD128" s="162" t="s">
        <v>149</v>
      </c>
      <c r="CE128" s="158"/>
      <c r="CF128" s="158"/>
      <c r="CG128" s="158"/>
      <c r="CH128" s="158"/>
      <c r="CI128" s="158"/>
      <c r="CJ128" s="158"/>
      <c r="CK128" s="158"/>
      <c r="CL128" s="158"/>
      <c r="CM128" s="158"/>
      <c r="CN128" s="158"/>
      <c r="CO128" s="158" t="s">
        <v>398</v>
      </c>
      <c r="CP128" s="158"/>
      <c r="CQ128" s="158"/>
      <c r="CR128" s="158"/>
      <c r="CS128" s="158"/>
      <c r="CT128" s="158"/>
      <c r="CU128" s="158"/>
      <c r="CV128" s="158"/>
      <c r="CW128" s="158"/>
      <c r="CX128" s="158"/>
      <c r="CY128" s="158" t="s">
        <v>399</v>
      </c>
      <c r="CZ128" s="158"/>
      <c r="DA128" s="158"/>
      <c r="DB128" s="158"/>
      <c r="DC128" s="158" t="s">
        <v>380</v>
      </c>
      <c r="DD128" s="158" t="s">
        <v>380</v>
      </c>
      <c r="DE128" s="158"/>
      <c r="DF128" s="158"/>
      <c r="DG128" s="158"/>
      <c r="DH128" s="158"/>
      <c r="DI128" s="158" t="s">
        <v>124</v>
      </c>
      <c r="DJ128" s="158">
        <v>2</v>
      </c>
      <c r="DK128" s="158">
        <v>2</v>
      </c>
    </row>
    <row r="129" spans="77:115" ht="21" thickTop="1" thickBot="1">
      <c r="BY129" s="2" t="s">
        <v>315</v>
      </c>
      <c r="BZ129" s="261" t="s">
        <v>400</v>
      </c>
      <c r="CA129" s="2" t="s">
        <v>401</v>
      </c>
      <c r="CB129" s="161" t="s">
        <v>402</v>
      </c>
      <c r="CC129" s="162" t="s">
        <v>112</v>
      </c>
      <c r="CD129" s="6" t="s">
        <v>132</v>
      </c>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8"/>
      <c r="DI129" s="158"/>
      <c r="DJ129" s="158"/>
      <c r="DK129" s="158"/>
    </row>
    <row r="130" spans="77:115" ht="36" thickTop="1" thickBot="1">
      <c r="BY130" s="2"/>
      <c r="BZ130" s="261" t="s">
        <v>176</v>
      </c>
      <c r="CA130" s="2" t="s">
        <v>403</v>
      </c>
      <c r="CB130" s="162" t="s">
        <v>404</v>
      </c>
      <c r="CC130" s="6" t="s">
        <v>80</v>
      </c>
      <c r="CD130" s="158"/>
      <c r="CE130" s="158"/>
      <c r="CF130" s="158"/>
      <c r="CG130" s="158"/>
      <c r="CH130" s="158"/>
      <c r="CI130" s="158"/>
      <c r="CJ130" s="158"/>
      <c r="CK130" s="158"/>
      <c r="CL130" s="158"/>
      <c r="CM130" s="158"/>
      <c r="CN130" s="158"/>
      <c r="CO130" s="158"/>
      <c r="CP130" s="158"/>
      <c r="CQ130" s="158"/>
      <c r="CR130" s="158"/>
      <c r="CS130" s="158"/>
      <c r="CT130" s="158"/>
      <c r="CU130" s="158"/>
      <c r="CV130" s="158"/>
      <c r="CW130" s="158"/>
      <c r="CX130" s="158"/>
      <c r="CY130" s="158"/>
      <c r="CZ130" s="158"/>
      <c r="DA130" s="158"/>
      <c r="DB130" s="158"/>
      <c r="DC130" s="158"/>
      <c r="DD130" s="158"/>
      <c r="DE130" s="158"/>
      <c r="DF130" s="158"/>
      <c r="DG130" s="158"/>
      <c r="DH130" s="158"/>
      <c r="DI130" s="158"/>
      <c r="DJ130" s="158"/>
      <c r="DK130" s="158"/>
    </row>
    <row r="131" spans="77:115" ht="21" thickTop="1" thickBot="1">
      <c r="BY131" s="2"/>
      <c r="BZ131" s="261" t="s">
        <v>160</v>
      </c>
      <c r="CA131" s="2" t="s">
        <v>405</v>
      </c>
      <c r="CB131" s="158"/>
      <c r="CC131" s="158"/>
      <c r="CD131" s="158"/>
      <c r="CE131" s="158"/>
      <c r="CF131" s="158"/>
      <c r="CG131" s="158"/>
      <c r="CH131" s="158"/>
      <c r="CI131" s="158"/>
      <c r="CJ131" s="158"/>
      <c r="CK131" s="158"/>
      <c r="CL131" s="158"/>
      <c r="CM131" s="158"/>
      <c r="CN131" s="158"/>
      <c r="CO131" s="158"/>
      <c r="CP131" s="158"/>
      <c r="CQ131" s="158"/>
      <c r="CR131" s="158"/>
      <c r="CS131" s="158"/>
      <c r="CT131" s="158"/>
      <c r="CU131" s="158"/>
      <c r="CV131" s="158"/>
      <c r="CW131" s="158"/>
      <c r="CX131" s="158"/>
      <c r="CY131" s="158"/>
      <c r="CZ131" s="158"/>
      <c r="DA131" s="158"/>
      <c r="DB131" s="158"/>
      <c r="DC131" s="158"/>
      <c r="DD131" s="158"/>
      <c r="DE131" s="158"/>
      <c r="DF131" s="158"/>
      <c r="DG131" s="158"/>
      <c r="DH131" s="158"/>
      <c r="DI131" s="158"/>
      <c r="DJ131" s="158"/>
      <c r="DK131" s="158"/>
    </row>
    <row r="132" spans="77:115" ht="21" thickTop="1" thickBot="1">
      <c r="BY132" s="2"/>
      <c r="BZ132" s="261" t="s">
        <v>348</v>
      </c>
      <c r="CA132" s="2" t="s">
        <v>349</v>
      </c>
      <c r="CB132" s="158"/>
      <c r="CC132" s="158"/>
      <c r="CD132" s="158"/>
      <c r="CE132" s="158"/>
      <c r="CF132" s="158"/>
      <c r="CG132" s="158"/>
      <c r="CH132" s="158"/>
      <c r="CI132" s="158"/>
      <c r="CJ132" s="158"/>
      <c r="CK132" s="158"/>
      <c r="CL132" s="158"/>
      <c r="CM132" s="158"/>
      <c r="CN132" s="158"/>
      <c r="CO132" s="158"/>
      <c r="CP132" s="158"/>
      <c r="CQ132" s="158"/>
      <c r="CR132" s="158"/>
      <c r="CS132" s="158"/>
      <c r="CT132" s="158"/>
      <c r="CU132" s="158"/>
      <c r="CV132" s="158"/>
      <c r="CW132" s="158"/>
      <c r="CX132" s="158"/>
      <c r="CY132" s="158"/>
      <c r="CZ132" s="158"/>
      <c r="DA132" s="158"/>
      <c r="DB132" s="158"/>
      <c r="DC132" s="158"/>
      <c r="DD132" s="158"/>
      <c r="DE132" s="158"/>
      <c r="DF132" s="158"/>
      <c r="DG132" s="158"/>
      <c r="DH132" s="158"/>
      <c r="DI132" s="158"/>
      <c r="DJ132" s="158"/>
      <c r="DK132" s="158"/>
    </row>
    <row r="133" spans="77:115" ht="21" thickTop="1" thickBot="1">
      <c r="BY133" s="2"/>
      <c r="BZ133" s="261" t="s">
        <v>350</v>
      </c>
      <c r="CA133" s="2" t="s">
        <v>74</v>
      </c>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8"/>
      <c r="DI133" s="158"/>
      <c r="DJ133" s="158"/>
      <c r="DK133" s="158"/>
    </row>
    <row r="134" spans="77:115" ht="21" thickTop="1" thickBot="1">
      <c r="BY134" s="2"/>
      <c r="BZ134" s="261" t="s">
        <v>254</v>
      </c>
      <c r="CA134" s="2" t="s">
        <v>351</v>
      </c>
      <c r="CB134" s="158"/>
      <c r="CC134" s="158"/>
      <c r="CD134" s="158"/>
      <c r="CE134" s="158"/>
      <c r="CF134" s="158"/>
      <c r="CG134" s="158"/>
      <c r="CH134" s="158"/>
      <c r="CI134" s="158"/>
      <c r="CJ134" s="158"/>
      <c r="CK134" s="158"/>
      <c r="CL134" s="158"/>
      <c r="CM134" s="158"/>
      <c r="CN134" s="158"/>
      <c r="CO134" s="158"/>
      <c r="CP134" s="158"/>
      <c r="CQ134" s="158"/>
      <c r="CR134" s="158"/>
      <c r="CS134" s="158"/>
      <c r="CT134" s="158"/>
      <c r="CU134" s="158"/>
      <c r="CV134" s="158"/>
      <c r="CW134" s="158"/>
      <c r="CX134" s="158"/>
      <c r="CY134" s="158"/>
      <c r="CZ134" s="158"/>
      <c r="DA134" s="158"/>
      <c r="DB134" s="158"/>
      <c r="DC134" s="158"/>
      <c r="DD134" s="158"/>
      <c r="DE134" s="158"/>
      <c r="DF134" s="158"/>
      <c r="DG134" s="158"/>
      <c r="DH134" s="158"/>
      <c r="DI134" s="158"/>
      <c r="DJ134" s="158"/>
      <c r="DK134" s="158"/>
    </row>
    <row r="135" spans="77:115" ht="21" thickTop="1" thickBot="1">
      <c r="BY135" s="2"/>
      <c r="BZ135" s="261" t="s">
        <v>192</v>
      </c>
      <c r="CA135" s="2"/>
      <c r="CB135" s="158"/>
      <c r="CC135" s="158"/>
      <c r="CD135" s="158"/>
      <c r="CE135" s="158"/>
      <c r="CF135" s="158"/>
      <c r="CG135" s="158"/>
      <c r="CH135" s="158"/>
      <c r="CI135" s="158"/>
      <c r="CJ135" s="158"/>
      <c r="CK135" s="158"/>
      <c r="CL135" s="158"/>
      <c r="CM135" s="158"/>
      <c r="CN135" s="158"/>
      <c r="CO135" s="158"/>
      <c r="CP135" s="158"/>
      <c r="CQ135" s="158"/>
      <c r="CR135" s="158"/>
      <c r="CS135" s="158"/>
      <c r="CT135" s="158"/>
      <c r="CU135" s="158"/>
      <c r="CV135" s="158"/>
      <c r="CW135" s="158"/>
      <c r="CX135" s="158"/>
      <c r="CY135" s="158"/>
      <c r="CZ135" s="158"/>
      <c r="DA135" s="158"/>
      <c r="DB135" s="158"/>
      <c r="DC135" s="158"/>
      <c r="DD135" s="158"/>
      <c r="DE135" s="158"/>
      <c r="DF135" s="158"/>
      <c r="DG135" s="158"/>
      <c r="DH135" s="158"/>
      <c r="DI135" s="158"/>
      <c r="DJ135" s="158"/>
      <c r="DK135" s="158"/>
    </row>
    <row r="136" spans="77:115" ht="21" thickTop="1" thickBot="1">
      <c r="BY136" s="2"/>
      <c r="BZ136" s="261" t="s">
        <v>269</v>
      </c>
      <c r="CA136" s="2"/>
      <c r="CB136" s="158"/>
      <c r="CC136" s="158"/>
      <c r="CD136" s="158"/>
      <c r="CE136" s="158"/>
      <c r="CF136" s="158"/>
      <c r="CG136" s="158"/>
      <c r="CH136" s="158"/>
      <c r="CI136" s="158"/>
      <c r="CJ136" s="158"/>
      <c r="CK136" s="158"/>
      <c r="CL136" s="158"/>
      <c r="CM136" s="158"/>
      <c r="CN136" s="158"/>
      <c r="CO136" s="158"/>
      <c r="CP136" s="158"/>
      <c r="CQ136" s="158"/>
      <c r="CR136" s="158"/>
      <c r="CS136" s="158"/>
      <c r="CT136" s="158"/>
      <c r="CU136" s="158"/>
      <c r="CV136" s="158"/>
      <c r="CW136" s="158"/>
      <c r="CX136" s="158"/>
      <c r="CY136" s="158"/>
      <c r="CZ136" s="158"/>
      <c r="DA136" s="158"/>
      <c r="DB136" s="158"/>
      <c r="DC136" s="158"/>
      <c r="DD136" s="158"/>
      <c r="DE136" s="158"/>
      <c r="DF136" s="158"/>
      <c r="DG136" s="158"/>
      <c r="DH136" s="158"/>
      <c r="DI136" s="158"/>
      <c r="DJ136" s="158"/>
      <c r="DK136" s="158"/>
    </row>
    <row r="137" spans="77:115" ht="21" thickTop="1" thickBot="1">
      <c r="BY137" s="2"/>
      <c r="BZ137" s="261" t="s">
        <v>352</v>
      </c>
      <c r="CA137" s="2"/>
      <c r="CB137" s="158"/>
      <c r="CC137" s="158"/>
      <c r="CD137" s="158"/>
      <c r="CE137" s="158"/>
      <c r="CF137" s="158"/>
      <c r="CG137" s="158"/>
      <c r="CH137" s="158"/>
      <c r="CI137" s="158"/>
      <c r="CJ137" s="158"/>
      <c r="CK137" s="158"/>
      <c r="CL137" s="158"/>
      <c r="CM137" s="158"/>
      <c r="CN137" s="158"/>
      <c r="CO137" s="158"/>
      <c r="CP137" s="158"/>
      <c r="CQ137" s="158"/>
      <c r="CR137" s="158"/>
      <c r="CS137" s="158"/>
      <c r="CT137" s="158"/>
      <c r="CU137" s="158"/>
      <c r="CV137" s="158"/>
      <c r="CW137" s="158"/>
      <c r="CX137" s="158"/>
      <c r="CY137" s="158"/>
      <c r="CZ137" s="158"/>
      <c r="DA137" s="158"/>
      <c r="DB137" s="158"/>
      <c r="DC137" s="158"/>
      <c r="DD137" s="158"/>
      <c r="DE137" s="158"/>
      <c r="DF137" s="158"/>
      <c r="DG137" s="158"/>
      <c r="DH137" s="158"/>
      <c r="DI137" s="158"/>
      <c r="DJ137" s="158"/>
      <c r="DK137" s="158"/>
    </row>
    <row r="138" spans="77:115" ht="21" thickTop="1" thickBot="1">
      <c r="BY138" s="2"/>
      <c r="BZ138" s="261" t="s">
        <v>239</v>
      </c>
      <c r="CA138" s="2"/>
      <c r="CB138" s="158"/>
      <c r="CC138" s="158"/>
      <c r="CD138" s="158"/>
      <c r="CE138" s="158"/>
      <c r="CF138" s="158"/>
      <c r="CG138" s="158"/>
      <c r="CH138" s="158"/>
      <c r="CI138" s="158"/>
      <c r="CJ138" s="158"/>
      <c r="CK138" s="158"/>
      <c r="CL138" s="158"/>
      <c r="CM138" s="158"/>
      <c r="CN138" s="158"/>
      <c r="CO138" s="158"/>
      <c r="CP138" s="158"/>
      <c r="CQ138" s="158"/>
      <c r="CR138" s="158"/>
      <c r="CS138" s="158"/>
      <c r="CT138" s="158"/>
      <c r="CU138" s="158"/>
      <c r="CV138" s="158"/>
      <c r="CW138" s="158"/>
      <c r="CX138" s="158"/>
      <c r="CY138" s="158"/>
      <c r="CZ138" s="158"/>
      <c r="DA138" s="158"/>
      <c r="DB138" s="158"/>
      <c r="DC138" s="158"/>
      <c r="DD138" s="158"/>
      <c r="DE138" s="158"/>
      <c r="DF138" s="158"/>
      <c r="DG138" s="158"/>
      <c r="DH138" s="158"/>
      <c r="DI138" s="158"/>
      <c r="DJ138" s="158"/>
      <c r="DK138" s="158"/>
    </row>
    <row r="139" spans="77:115" ht="21" thickTop="1" thickBot="1">
      <c r="BY139" s="2"/>
      <c r="BZ139" s="261" t="s">
        <v>222</v>
      </c>
      <c r="CA139" s="2"/>
      <c r="CB139" s="158"/>
      <c r="CC139" s="158"/>
      <c r="CD139" s="158"/>
      <c r="CE139" s="158"/>
      <c r="CF139" s="158"/>
      <c r="CG139" s="158"/>
      <c r="CH139" s="158"/>
      <c r="CI139" s="158"/>
      <c r="CJ139" s="158"/>
      <c r="CK139" s="158"/>
      <c r="CL139" s="158"/>
      <c r="CM139" s="158"/>
      <c r="CN139" s="158"/>
      <c r="CO139" s="158"/>
      <c r="CP139" s="158"/>
      <c r="CQ139" s="158"/>
      <c r="CR139" s="158"/>
      <c r="CS139" s="158"/>
      <c r="CT139" s="158"/>
      <c r="CU139" s="158"/>
      <c r="CV139" s="158"/>
      <c r="CW139" s="158"/>
      <c r="CX139" s="158"/>
      <c r="CY139" s="158"/>
      <c r="CZ139" s="158"/>
      <c r="DA139" s="158"/>
      <c r="DB139" s="158"/>
      <c r="DC139" s="158"/>
      <c r="DD139" s="158"/>
      <c r="DE139" s="158"/>
      <c r="DF139" s="158"/>
      <c r="DG139" s="158"/>
      <c r="DH139" s="158"/>
      <c r="DI139" s="158"/>
      <c r="DJ139" s="158"/>
      <c r="DK139" s="158"/>
    </row>
    <row r="140" spans="77:115" ht="21" thickTop="1" thickBot="1">
      <c r="BY140" s="2"/>
      <c r="BZ140" s="261" t="s">
        <v>388</v>
      </c>
      <c r="CA140" s="2"/>
      <c r="CB140" s="158"/>
      <c r="CC140" s="158"/>
      <c r="CD140" s="158"/>
      <c r="CE140" s="158"/>
      <c r="CF140" s="158"/>
      <c r="CG140" s="158"/>
      <c r="CH140" s="158"/>
      <c r="CI140" s="158"/>
      <c r="CJ140" s="158"/>
      <c r="CK140" s="158"/>
      <c r="CL140" s="158"/>
      <c r="CM140" s="158"/>
      <c r="CN140" s="158"/>
      <c r="CO140" s="158"/>
      <c r="CP140" s="158"/>
      <c r="CQ140" s="158"/>
      <c r="CR140" s="158"/>
      <c r="CS140" s="158"/>
      <c r="CT140" s="158"/>
      <c r="CU140" s="158"/>
      <c r="CV140" s="158"/>
      <c r="CW140" s="158"/>
      <c r="CX140" s="158"/>
      <c r="CY140" s="158"/>
      <c r="CZ140" s="158"/>
      <c r="DA140" s="158"/>
      <c r="DB140" s="158"/>
      <c r="DC140" s="158"/>
      <c r="DD140" s="158"/>
      <c r="DE140" s="158"/>
      <c r="DF140" s="158"/>
      <c r="DG140" s="158"/>
      <c r="DH140" s="158"/>
      <c r="DI140" s="158"/>
      <c r="DJ140" s="158"/>
      <c r="DK140" s="158"/>
    </row>
    <row r="141" spans="77:115" ht="20" thickTop="1"/>
    <row r="827" spans="30:32" ht="20" thickBot="1"/>
    <row r="828" spans="30:32" ht="53" thickTop="1" thickBot="1">
      <c r="AD828" s="5" t="s">
        <v>37</v>
      </c>
      <c r="AE828" s="5" t="s">
        <v>38</v>
      </c>
      <c r="AF828" s="5" t="s">
        <v>354</v>
      </c>
    </row>
    <row r="829" spans="30:32" ht="34" thickTop="1" thickBot="1">
      <c r="AD829" s="159" t="s">
        <v>93</v>
      </c>
      <c r="AE829" s="159" t="s">
        <v>386</v>
      </c>
      <c r="AF829" s="159" t="s">
        <v>387</v>
      </c>
    </row>
    <row r="830" spans="30:32" ht="34" thickTop="1" thickBot="1">
      <c r="AD830" s="159" t="s">
        <v>79</v>
      </c>
      <c r="AE830" s="159" t="s">
        <v>390</v>
      </c>
      <c r="AF830" s="161" t="s">
        <v>94</v>
      </c>
    </row>
    <row r="831" spans="30:32" ht="34" thickTop="1" thickBot="1">
      <c r="AD831" s="159" t="s">
        <v>397</v>
      </c>
      <c r="AE831" s="161" t="s">
        <v>94</v>
      </c>
      <c r="AF831" s="162" t="s">
        <v>149</v>
      </c>
    </row>
    <row r="832" spans="30:32" ht="34" thickTop="1" thickBot="1">
      <c r="AD832" s="161" t="s">
        <v>402</v>
      </c>
      <c r="AE832" s="162" t="s">
        <v>112</v>
      </c>
      <c r="AF832" s="6" t="s">
        <v>132</v>
      </c>
    </row>
    <row r="833" spans="30:31" ht="36" thickTop="1" thickBot="1">
      <c r="AD833" s="162" t="s">
        <v>404</v>
      </c>
      <c r="AE833" s="6" t="s">
        <v>80</v>
      </c>
    </row>
    <row r="834" spans="30:31" ht="20" thickTop="1"/>
    <row r="1048570" spans="9:9">
      <c r="I1048570" t="s">
        <v>77</v>
      </c>
    </row>
    <row r="1048571" spans="9:9">
      <c r="I1048571" t="s">
        <v>111</v>
      </c>
    </row>
  </sheetData>
  <mergeCells count="169">
    <mergeCell ref="CA6:CA8"/>
    <mergeCell ref="BQ6:BQ8"/>
    <mergeCell ref="BV6:BV8"/>
    <mergeCell ref="BU6:BU8"/>
    <mergeCell ref="BT6:BT8"/>
    <mergeCell ref="BS6:BS8"/>
    <mergeCell ref="BR6:BR8"/>
    <mergeCell ref="BW6:BW8"/>
    <mergeCell ref="BX6:BX8"/>
    <mergeCell ref="BT2:BV2"/>
    <mergeCell ref="BW2:BX2"/>
    <mergeCell ref="BY2:CA2"/>
    <mergeCell ref="BC14:BC15"/>
    <mergeCell ref="BD14:BD15"/>
    <mergeCell ref="BG14:BG15"/>
    <mergeCell ref="BJ14:BJ15"/>
    <mergeCell ref="BK14:BK15"/>
    <mergeCell ref="BL14:BL15"/>
    <mergeCell ref="BM14:BM15"/>
    <mergeCell ref="BN14:BN15"/>
    <mergeCell ref="BK6:BK8"/>
    <mergeCell ref="BL6:BL8"/>
    <mergeCell ref="BG6:BG8"/>
    <mergeCell ref="BJ6:BJ8"/>
    <mergeCell ref="AX2:BL2"/>
    <mergeCell ref="BP2:BS2"/>
    <mergeCell ref="BM6:BM8"/>
    <mergeCell ref="BV14:BV15"/>
    <mergeCell ref="BU14:BU15"/>
    <mergeCell ref="BT14:BT15"/>
    <mergeCell ref="BS14:BS15"/>
    <mergeCell ref="BY6:BY8"/>
    <mergeCell ref="BZ6:BZ8"/>
    <mergeCell ref="B6:B8"/>
    <mergeCell ref="H6:H8"/>
    <mergeCell ref="G6:G8"/>
    <mergeCell ref="E6:E8"/>
    <mergeCell ref="BC6:BC8"/>
    <mergeCell ref="BD6:BD8"/>
    <mergeCell ref="B14:B16"/>
    <mergeCell ref="B2:D2"/>
    <mergeCell ref="E2:I2"/>
    <mergeCell ref="AG2:AW2"/>
    <mergeCell ref="D14:D16"/>
    <mergeCell ref="C14:C16"/>
    <mergeCell ref="AE6:AE8"/>
    <mergeCell ref="AF6:AF8"/>
    <mergeCell ref="I6:I8"/>
    <mergeCell ref="AD6:AD8"/>
    <mergeCell ref="D6:D8"/>
    <mergeCell ref="C6:C8"/>
    <mergeCell ref="AF14:AF15"/>
    <mergeCell ref="AE14:AE15"/>
    <mergeCell ref="AD14:AD15"/>
    <mergeCell ref="I14:I15"/>
    <mergeCell ref="H14:H15"/>
    <mergeCell ref="G14:G15"/>
    <mergeCell ref="J2:AC2"/>
    <mergeCell ref="BN6:BN8"/>
    <mergeCell ref="BO6:BO8"/>
    <mergeCell ref="BM2:BO2"/>
    <mergeCell ref="J6:J8"/>
    <mergeCell ref="K6:K8"/>
    <mergeCell ref="L6:L8"/>
    <mergeCell ref="M6:M8"/>
    <mergeCell ref="N6:N8"/>
    <mergeCell ref="O6:O8"/>
    <mergeCell ref="P6:P8"/>
    <mergeCell ref="Q6:Q8"/>
    <mergeCell ref="R6:R8"/>
    <mergeCell ref="AD2:AF2"/>
    <mergeCell ref="S6:S8"/>
    <mergeCell ref="T6:T8"/>
    <mergeCell ref="U6:U8"/>
    <mergeCell ref="V6:V8"/>
    <mergeCell ref="W6:W8"/>
    <mergeCell ref="X6:X8"/>
    <mergeCell ref="Y6:Y8"/>
    <mergeCell ref="Z6:Z8"/>
    <mergeCell ref="AA6:AA8"/>
    <mergeCell ref="F6:F8"/>
    <mergeCell ref="AB6:AB8"/>
    <mergeCell ref="AC6:AC8"/>
    <mergeCell ref="O14:O15"/>
    <mergeCell ref="N14:N15"/>
    <mergeCell ref="M14:M15"/>
    <mergeCell ref="L14:L15"/>
    <mergeCell ref="K14:K15"/>
    <mergeCell ref="Z14:Z15"/>
    <mergeCell ref="Y14:Y15"/>
    <mergeCell ref="X14:X15"/>
    <mergeCell ref="W14:W15"/>
    <mergeCell ref="V14:V15"/>
    <mergeCell ref="U14:U15"/>
    <mergeCell ref="T14:T15"/>
    <mergeCell ref="S14:S15"/>
    <mergeCell ref="R14:R15"/>
    <mergeCell ref="Q14:Q15"/>
    <mergeCell ref="BP6:BP8"/>
    <mergeCell ref="AD23:AD26"/>
    <mergeCell ref="AE23:AE26"/>
    <mergeCell ref="AF23:AF26"/>
    <mergeCell ref="BD23:BD26"/>
    <mergeCell ref="BE23:BE26"/>
    <mergeCell ref="BF23:BF26"/>
    <mergeCell ref="BG23:BG26"/>
    <mergeCell ref="BH23:BH26"/>
    <mergeCell ref="BI23:BI26"/>
    <mergeCell ref="BJ23:BJ26"/>
    <mergeCell ref="BK23:BK26"/>
    <mergeCell ref="BO14:BO15"/>
    <mergeCell ref="BP14:BP15"/>
    <mergeCell ref="BP23:BP26"/>
    <mergeCell ref="BC23:BC26"/>
    <mergeCell ref="BR14:BR15"/>
    <mergeCell ref="BQ14:BQ15"/>
    <mergeCell ref="CA14:CA15"/>
    <mergeCell ref="BZ14:BZ15"/>
    <mergeCell ref="BY14:BY15"/>
    <mergeCell ref="BX14:BX15"/>
    <mergeCell ref="BW14:BW15"/>
    <mergeCell ref="BS23:BS26"/>
    <mergeCell ref="D23:D26"/>
    <mergeCell ref="H23:H26"/>
    <mergeCell ref="G23:G26"/>
    <mergeCell ref="F23:F26"/>
    <mergeCell ref="E23:E26"/>
    <mergeCell ref="BL23:BL26"/>
    <mergeCell ref="BM23:BM26"/>
    <mergeCell ref="BN23:BN26"/>
    <mergeCell ref="BO23:BO26"/>
    <mergeCell ref="F14:F15"/>
    <mergeCell ref="E14:E15"/>
    <mergeCell ref="J14:J15"/>
    <mergeCell ref="P14:P15"/>
    <mergeCell ref="AB14:AB15"/>
    <mergeCell ref="AA14:AA15"/>
    <mergeCell ref="AC14:AC15"/>
    <mergeCell ref="AC23:AC26"/>
    <mergeCell ref="J23:J26"/>
    <mergeCell ref="K23:K26"/>
    <mergeCell ref="L23:L26"/>
    <mergeCell ref="M23:M26"/>
    <mergeCell ref="N23:N26"/>
    <mergeCell ref="O23:O26"/>
    <mergeCell ref="P23:P26"/>
    <mergeCell ref="Q23:Q26"/>
    <mergeCell ref="R23:R26"/>
    <mergeCell ref="S23:S26"/>
    <mergeCell ref="T23:T26"/>
    <mergeCell ref="U23:U26"/>
    <mergeCell ref="V23:V26"/>
    <mergeCell ref="W23:W26"/>
    <mergeCell ref="X23:X26"/>
    <mergeCell ref="Y23:Y26"/>
    <mergeCell ref="Z23:Z26"/>
    <mergeCell ref="AA23:AA26"/>
    <mergeCell ref="AB23:AB26"/>
    <mergeCell ref="B9:B11"/>
    <mergeCell ref="C9:C11"/>
    <mergeCell ref="D9:D11"/>
    <mergeCell ref="E10:E11"/>
    <mergeCell ref="F10:F11"/>
    <mergeCell ref="G9:G11"/>
    <mergeCell ref="H10:H11"/>
    <mergeCell ref="I10:I11"/>
    <mergeCell ref="C23:C26"/>
    <mergeCell ref="B23:B26"/>
    <mergeCell ref="I23:I26"/>
  </mergeCells>
  <conditionalFormatting sqref="AX19:AY19 BB6:BB16 AX5:AX9 AZ5:AZ9 AY6:AY9 BB18:BB19 BB21 BB23:BB25 AX11:AZ16">
    <cfRule type="containsText" dxfId="238" priority="1318" operator="containsText" text="DEBIL">
      <formula>NOT(ISERROR(SEARCH("DEBIL",AX5)))</formula>
    </cfRule>
    <cfRule type="containsText" dxfId="237" priority="1319" operator="containsText" text="MODERADO">
      <formula>NOT(ISERROR(SEARCH("MODERADO",AX5)))</formula>
    </cfRule>
    <cfRule type="containsText" dxfId="236" priority="1320" operator="containsText" text="FUERTE">
      <formula>NOT(ISERROR(SEARCH("FUERTE",AX5)))</formula>
    </cfRule>
  </conditionalFormatting>
  <conditionalFormatting sqref="AY5">
    <cfRule type="containsText" dxfId="235" priority="1312" operator="containsText" text="DEBIL">
      <formula>NOT(ISERROR(SEARCH("DEBIL",AY5)))</formula>
    </cfRule>
    <cfRule type="containsText" dxfId="234" priority="1313" operator="containsText" text="MODERADO">
      <formula>NOT(ISERROR(SEARCH("MODERADO",AY5)))</formula>
    </cfRule>
    <cfRule type="containsText" dxfId="233" priority="1314" operator="containsText" text="FUERTE">
      <formula>NOT(ISERROR(SEARCH("FUERTE",AY5)))</formula>
    </cfRule>
  </conditionalFormatting>
  <conditionalFormatting sqref="BC5">
    <cfRule type="containsText" dxfId="232" priority="1291" operator="containsText" text="DEBIL">
      <formula>NOT(ISERROR(SEARCH("DEBIL",BC5)))</formula>
    </cfRule>
    <cfRule type="containsText" dxfId="231" priority="1292" operator="containsText" text="MODERADO">
      <formula>NOT(ISERROR(SEARCH("MODERADO",BC5)))</formula>
    </cfRule>
    <cfRule type="containsText" dxfId="230" priority="1293" operator="containsText" text="FUERTE">
      <formula>NOT(ISERROR(SEARCH("FUERTE",BC5)))</formula>
    </cfRule>
  </conditionalFormatting>
  <conditionalFormatting sqref="BB5">
    <cfRule type="containsText" dxfId="229" priority="1264" operator="containsText" text="DEBIL">
      <formula>NOT(ISERROR(SEARCH("DEBIL",BB5)))</formula>
    </cfRule>
    <cfRule type="containsText" dxfId="228" priority="1265" operator="containsText" text="MODERADO">
      <formula>NOT(ISERROR(SEARCH("MODERADO",BB5)))</formula>
    </cfRule>
    <cfRule type="containsText" dxfId="227" priority="1266" operator="containsText" text="FUERTE">
      <formula>NOT(ISERROR(SEARCH("FUERTE",BB5)))</formula>
    </cfRule>
  </conditionalFormatting>
  <conditionalFormatting sqref="BC6">
    <cfRule type="containsText" dxfId="226" priority="1183" operator="containsText" text="DEBIL">
      <formula>NOT(ISERROR(SEARCH("DEBIL",BC6)))</formula>
    </cfRule>
    <cfRule type="containsText" dxfId="225" priority="1184" operator="containsText" text="MODERADO">
      <formula>NOT(ISERROR(SEARCH("MODERADO",BC6)))</formula>
    </cfRule>
    <cfRule type="containsText" dxfId="224" priority="1185" operator="containsText" text="FUERTE">
      <formula>NOT(ISERROR(SEARCH("FUERTE",BC6)))</formula>
    </cfRule>
  </conditionalFormatting>
  <conditionalFormatting sqref="BM5">
    <cfRule type="containsText" dxfId="223" priority="959" operator="containsText" text="casi seguro">
      <formula>NOT(ISERROR(SEARCH("casi seguro",BM5)))</formula>
    </cfRule>
    <cfRule type="containsText" dxfId="222" priority="960" operator="containsText" text="PROBABLE">
      <formula>NOT(ISERROR(SEARCH("PROBABLE",BM5)))</formula>
    </cfRule>
    <cfRule type="containsText" dxfId="221" priority="961" operator="containsText" text="posible">
      <formula>NOT(ISERROR(SEARCH("posible",BM5)))</formula>
    </cfRule>
    <cfRule type="containsText" dxfId="220" priority="962" operator="containsText" text="Improbable">
      <formula>NOT(ISERROR(SEARCH("Improbable",BM5)))</formula>
    </cfRule>
    <cfRule type="containsText" dxfId="219" priority="963" operator="containsText" text="Rara vez">
      <formula>NOT(ISERROR(SEARCH("Rara vez",BM5)))</formula>
    </cfRule>
  </conditionalFormatting>
  <conditionalFormatting sqref="AX17:AY17">
    <cfRule type="containsText" dxfId="218" priority="356" operator="containsText" text="DEBIL">
      <formula>NOT(ISERROR(SEARCH("DEBIL",AX17)))</formula>
    </cfRule>
    <cfRule type="containsText" dxfId="217" priority="357" operator="containsText" text="MODERADO">
      <formula>NOT(ISERROR(SEARCH("MODERADO",AX17)))</formula>
    </cfRule>
    <cfRule type="containsText" dxfId="216" priority="358" operator="containsText" text="FUERTE">
      <formula>NOT(ISERROR(SEARCH("FUERTE",AX17)))</formula>
    </cfRule>
  </conditionalFormatting>
  <conditionalFormatting sqref="AX18:AY18">
    <cfRule type="containsText" dxfId="215" priority="353" operator="containsText" text="DEBIL">
      <formula>NOT(ISERROR(SEARCH("DEBIL",AX18)))</formula>
    </cfRule>
    <cfRule type="containsText" dxfId="214" priority="354" operator="containsText" text="MODERADO">
      <formula>NOT(ISERROR(SEARCH("MODERADO",AX18)))</formula>
    </cfRule>
    <cfRule type="containsText" dxfId="213" priority="355" operator="containsText" text="FUERTE">
      <formula>NOT(ISERROR(SEARCH("FUERTE",AX18)))</formula>
    </cfRule>
  </conditionalFormatting>
  <conditionalFormatting sqref="AZ17">
    <cfRule type="containsText" dxfId="212" priority="287" operator="containsText" text="DEBIL">
      <formula>NOT(ISERROR(SEARCH("DEBIL",AZ17)))</formula>
    </cfRule>
    <cfRule type="containsText" dxfId="211" priority="288" operator="containsText" text="MODERADO">
      <formula>NOT(ISERROR(SEARCH("MODERADO",AZ17)))</formula>
    </cfRule>
    <cfRule type="containsText" dxfId="210" priority="289" operator="containsText" text="FUERTE">
      <formula>NOT(ISERROR(SEARCH("FUERTE",AZ17)))</formula>
    </cfRule>
  </conditionalFormatting>
  <conditionalFormatting sqref="AZ18">
    <cfRule type="containsText" dxfId="209" priority="284" operator="containsText" text="DEBIL">
      <formula>NOT(ISERROR(SEARCH("DEBIL",AZ18)))</formula>
    </cfRule>
    <cfRule type="containsText" dxfId="208" priority="285" operator="containsText" text="MODERADO">
      <formula>NOT(ISERROR(SEARCH("MODERADO",AZ18)))</formula>
    </cfRule>
    <cfRule type="containsText" dxfId="207" priority="286" operator="containsText" text="FUERTE">
      <formula>NOT(ISERROR(SEARCH("FUERTE",AZ18)))</formula>
    </cfRule>
  </conditionalFormatting>
  <conditionalFormatting sqref="AZ19">
    <cfRule type="containsText" dxfId="206" priority="281" operator="containsText" text="DEBIL">
      <formula>NOT(ISERROR(SEARCH("DEBIL",AZ19)))</formula>
    </cfRule>
    <cfRule type="containsText" dxfId="205" priority="282" operator="containsText" text="MODERADO">
      <formula>NOT(ISERROR(SEARCH("MODERADO",AZ19)))</formula>
    </cfRule>
    <cfRule type="containsText" dxfId="204" priority="283" operator="containsText" text="FUERTE">
      <formula>NOT(ISERROR(SEARCH("FUERTE",AZ19)))</formula>
    </cfRule>
  </conditionalFormatting>
  <conditionalFormatting sqref="AZ12">
    <cfRule type="containsText" dxfId="203" priority="278" operator="containsText" text="DEBIL">
      <formula>NOT(ISERROR(SEARCH("DEBIL",AZ12)))</formula>
    </cfRule>
    <cfRule type="containsText" dxfId="202" priority="279" operator="containsText" text="MODERADO">
      <formula>NOT(ISERROR(SEARCH("MODERADO",AZ12)))</formula>
    </cfRule>
    <cfRule type="containsText" dxfId="201" priority="280" operator="containsText" text="FUERTE">
      <formula>NOT(ISERROR(SEARCH("FUERTE",AZ12)))</formula>
    </cfRule>
  </conditionalFormatting>
  <conditionalFormatting sqref="AZ13">
    <cfRule type="containsText" dxfId="200" priority="275" operator="containsText" text="DEBIL">
      <formula>NOT(ISERROR(SEARCH("DEBIL",AZ13)))</formula>
    </cfRule>
    <cfRule type="containsText" dxfId="199" priority="276" operator="containsText" text="MODERADO">
      <formula>NOT(ISERROR(SEARCH("MODERADO",AZ13)))</formula>
    </cfRule>
    <cfRule type="containsText" dxfId="198" priority="277" operator="containsText" text="FUERTE">
      <formula>NOT(ISERROR(SEARCH("FUERTE",AZ13)))</formula>
    </cfRule>
  </conditionalFormatting>
  <conditionalFormatting sqref="AX23:AY26">
    <cfRule type="containsText" dxfId="197" priority="211" operator="containsText" text="DEBIL">
      <formula>NOT(ISERROR(SEARCH("DEBIL",AX23)))</formula>
    </cfRule>
    <cfRule type="containsText" dxfId="196" priority="212" operator="containsText" text="MODERADO">
      <formula>NOT(ISERROR(SEARCH("MODERADO",AX23)))</formula>
    </cfRule>
    <cfRule type="containsText" dxfId="195" priority="213" operator="containsText" text="FUERTE">
      <formula>NOT(ISERROR(SEARCH("FUERTE",AX23)))</formula>
    </cfRule>
  </conditionalFormatting>
  <conditionalFormatting sqref="BC9">
    <cfRule type="containsText" dxfId="194" priority="182" operator="containsText" text="DEBIL">
      <formula>NOT(ISERROR(SEARCH("DEBIL",BC9)))</formula>
    </cfRule>
    <cfRule type="containsText" dxfId="193" priority="183" operator="containsText" text="MODERADO">
      <formula>NOT(ISERROR(SEARCH("MODERADO",BC9)))</formula>
    </cfRule>
    <cfRule type="containsText" dxfId="192" priority="184" operator="containsText" text="FUERTE">
      <formula>NOT(ISERROR(SEARCH("FUERTE",BC9)))</formula>
    </cfRule>
  </conditionalFormatting>
  <conditionalFormatting sqref="BC12">
    <cfRule type="containsText" dxfId="191" priority="179" operator="containsText" text="DEBIL">
      <formula>NOT(ISERROR(SEARCH("DEBIL",BC12)))</formula>
    </cfRule>
    <cfRule type="containsText" dxfId="190" priority="180" operator="containsText" text="MODERADO">
      <formula>NOT(ISERROR(SEARCH("MODERADO",BC12)))</formula>
    </cfRule>
    <cfRule type="containsText" dxfId="189" priority="181" operator="containsText" text="FUERTE">
      <formula>NOT(ISERROR(SEARCH("FUERTE",BC12)))</formula>
    </cfRule>
  </conditionalFormatting>
  <conditionalFormatting sqref="BC13">
    <cfRule type="containsText" dxfId="188" priority="176" operator="containsText" text="DEBIL">
      <formula>NOT(ISERROR(SEARCH("DEBIL",BC13)))</formula>
    </cfRule>
    <cfRule type="containsText" dxfId="187" priority="177" operator="containsText" text="MODERADO">
      <formula>NOT(ISERROR(SEARCH("MODERADO",BC13)))</formula>
    </cfRule>
    <cfRule type="containsText" dxfId="186" priority="178" operator="containsText" text="FUERTE">
      <formula>NOT(ISERROR(SEARCH("FUERTE",BC13)))</formula>
    </cfRule>
  </conditionalFormatting>
  <conditionalFormatting sqref="BC19 BC21">
    <cfRule type="containsText" dxfId="185" priority="173" operator="containsText" text="DEBIL">
      <formula>NOT(ISERROR(SEARCH("DEBIL",BC19)))</formula>
    </cfRule>
    <cfRule type="containsText" dxfId="184" priority="174" operator="containsText" text="MODERADO">
      <formula>NOT(ISERROR(SEARCH("MODERADO",BC19)))</formula>
    </cfRule>
    <cfRule type="containsText" dxfId="183" priority="175" operator="containsText" text="FUERTE">
      <formula>NOT(ISERROR(SEARCH("FUERTE",BC19)))</formula>
    </cfRule>
  </conditionalFormatting>
  <conditionalFormatting sqref="AX21:AY21">
    <cfRule type="containsText" dxfId="182" priority="156" operator="containsText" text="DEBIL">
      <formula>NOT(ISERROR(SEARCH("DEBIL",AX21)))</formula>
    </cfRule>
    <cfRule type="containsText" dxfId="181" priority="157" operator="containsText" text="MODERADO">
      <formula>NOT(ISERROR(SEARCH("MODERADO",AX21)))</formula>
    </cfRule>
    <cfRule type="containsText" dxfId="180" priority="158" operator="containsText" text="FUERTE">
      <formula>NOT(ISERROR(SEARCH("FUERTE",AX21)))</formula>
    </cfRule>
  </conditionalFormatting>
  <conditionalFormatting sqref="AZ21">
    <cfRule type="containsText" dxfId="179" priority="153" operator="containsText" text="DEBIL">
      <formula>NOT(ISERROR(SEARCH("DEBIL",AZ21)))</formula>
    </cfRule>
    <cfRule type="containsText" dxfId="178" priority="154" operator="containsText" text="MODERADO">
      <formula>NOT(ISERROR(SEARCH("MODERADO",AZ21)))</formula>
    </cfRule>
    <cfRule type="containsText" dxfId="177" priority="155" operator="containsText" text="FUERTE">
      <formula>NOT(ISERROR(SEARCH("FUERTE",AZ21)))</formula>
    </cfRule>
  </conditionalFormatting>
  <conditionalFormatting sqref="BB20">
    <cfRule type="containsText" dxfId="176" priority="136" operator="containsText" text="DEBIL">
      <formula>NOT(ISERROR(SEARCH("DEBIL",BB20)))</formula>
    </cfRule>
    <cfRule type="containsText" dxfId="175" priority="137" operator="containsText" text="MODERADO">
      <formula>NOT(ISERROR(SEARCH("MODERADO",BB20)))</formula>
    </cfRule>
    <cfRule type="containsText" dxfId="174" priority="138" operator="containsText" text="FUERTE">
      <formula>NOT(ISERROR(SEARCH("FUERTE",BB20)))</formula>
    </cfRule>
  </conditionalFormatting>
  <conditionalFormatting sqref="BC20">
    <cfRule type="containsText" dxfId="173" priority="133" operator="containsText" text="DEBIL">
      <formula>NOT(ISERROR(SEARCH("DEBIL",BC20)))</formula>
    </cfRule>
    <cfRule type="containsText" dxfId="172" priority="134" operator="containsText" text="MODERADO">
      <formula>NOT(ISERROR(SEARCH("MODERADO",BC20)))</formula>
    </cfRule>
    <cfRule type="containsText" dxfId="171" priority="135" operator="containsText" text="FUERTE">
      <formula>NOT(ISERROR(SEARCH("FUERTE",BC20)))</formula>
    </cfRule>
  </conditionalFormatting>
  <conditionalFormatting sqref="AX20:AY20">
    <cfRule type="containsText" dxfId="170" priority="130" operator="containsText" text="DEBIL">
      <formula>NOT(ISERROR(SEARCH("DEBIL",AX20)))</formula>
    </cfRule>
    <cfRule type="containsText" dxfId="169" priority="131" operator="containsText" text="MODERADO">
      <formula>NOT(ISERROR(SEARCH("MODERADO",AX20)))</formula>
    </cfRule>
    <cfRule type="containsText" dxfId="168" priority="132" operator="containsText" text="FUERTE">
      <formula>NOT(ISERROR(SEARCH("FUERTE",AX20)))</formula>
    </cfRule>
  </conditionalFormatting>
  <conditionalFormatting sqref="AZ20">
    <cfRule type="containsText" dxfId="167" priority="127" operator="containsText" text="DEBIL">
      <formula>NOT(ISERROR(SEARCH("DEBIL",AZ20)))</formula>
    </cfRule>
    <cfRule type="containsText" dxfId="166" priority="128" operator="containsText" text="MODERADO">
      <formula>NOT(ISERROR(SEARCH("MODERADO",AZ20)))</formula>
    </cfRule>
    <cfRule type="containsText" dxfId="165" priority="129" operator="containsText" text="FUERTE">
      <formula>NOT(ISERROR(SEARCH("FUERTE",AZ20)))</formula>
    </cfRule>
  </conditionalFormatting>
  <conditionalFormatting sqref="AX22:AY22">
    <cfRule type="containsText" dxfId="164" priority="124" operator="containsText" text="DEBIL">
      <formula>NOT(ISERROR(SEARCH("DEBIL",AX22)))</formula>
    </cfRule>
    <cfRule type="containsText" dxfId="163" priority="125" operator="containsText" text="MODERADO">
      <formula>NOT(ISERROR(SEARCH("MODERADO",AX22)))</formula>
    </cfRule>
    <cfRule type="containsText" dxfId="162" priority="126" operator="containsText" text="FUERTE">
      <formula>NOT(ISERROR(SEARCH("FUERTE",AX22)))</formula>
    </cfRule>
  </conditionalFormatting>
  <conditionalFormatting sqref="AZ22">
    <cfRule type="containsText" dxfId="161" priority="121" operator="containsText" text="DEBIL">
      <formula>NOT(ISERROR(SEARCH("DEBIL",AZ22)))</formula>
    </cfRule>
    <cfRule type="containsText" dxfId="160" priority="122" operator="containsText" text="MODERADO">
      <formula>NOT(ISERROR(SEARCH("MODERADO",AZ22)))</formula>
    </cfRule>
    <cfRule type="containsText" dxfId="159" priority="123" operator="containsText" text="FUERTE">
      <formula>NOT(ISERROR(SEARCH("FUERTE",AZ22)))</formula>
    </cfRule>
  </conditionalFormatting>
  <conditionalFormatting sqref="BB22">
    <cfRule type="containsText" dxfId="158" priority="118" operator="containsText" text="DEBIL">
      <formula>NOT(ISERROR(SEARCH("DEBIL",BB22)))</formula>
    </cfRule>
    <cfRule type="containsText" dxfId="157" priority="119" operator="containsText" text="MODERADO">
      <formula>NOT(ISERROR(SEARCH("MODERADO",BB22)))</formula>
    </cfRule>
    <cfRule type="containsText" dxfId="156" priority="120" operator="containsText" text="FUERTE">
      <formula>NOT(ISERROR(SEARCH("FUERTE",BB22)))</formula>
    </cfRule>
  </conditionalFormatting>
  <conditionalFormatting sqref="BC22">
    <cfRule type="containsText" dxfId="155" priority="115" operator="containsText" text="DEBIL">
      <formula>NOT(ISERROR(SEARCH("DEBIL",BC22)))</formula>
    </cfRule>
    <cfRule type="containsText" dxfId="154" priority="116" operator="containsText" text="MODERADO">
      <formula>NOT(ISERROR(SEARCH("MODERADO",BC22)))</formula>
    </cfRule>
    <cfRule type="containsText" dxfId="153" priority="117" operator="containsText" text="FUERTE">
      <formula>NOT(ISERROR(SEARCH("FUERTE",BC22)))</formula>
    </cfRule>
  </conditionalFormatting>
  <conditionalFormatting sqref="BC23">
    <cfRule type="containsText" dxfId="152" priority="98" operator="containsText" text="DEBIL">
      <formula>NOT(ISERROR(SEARCH("DEBIL",BC23)))</formula>
    </cfRule>
    <cfRule type="containsText" dxfId="151" priority="99" operator="containsText" text="MODERADO">
      <formula>NOT(ISERROR(SEARCH("MODERADO",BC23)))</formula>
    </cfRule>
    <cfRule type="containsText" dxfId="150" priority="100" operator="containsText" text="FUERTE">
      <formula>NOT(ISERROR(SEARCH("FUERTE",BC23)))</formula>
    </cfRule>
  </conditionalFormatting>
  <conditionalFormatting sqref="AZ23 AZ26">
    <cfRule type="containsText" dxfId="149" priority="95" operator="containsText" text="DEBIL">
      <formula>NOT(ISERROR(SEARCH("DEBIL",AZ23)))</formula>
    </cfRule>
    <cfRule type="containsText" dxfId="148" priority="96" operator="containsText" text="MODERADO">
      <formula>NOT(ISERROR(SEARCH("MODERADO",AZ23)))</formula>
    </cfRule>
    <cfRule type="containsText" dxfId="147" priority="97" operator="containsText" text="FUERTE">
      <formula>NOT(ISERROR(SEARCH("FUERTE",AZ23)))</formula>
    </cfRule>
  </conditionalFormatting>
  <conditionalFormatting sqref="AZ24">
    <cfRule type="containsText" dxfId="146" priority="92" operator="containsText" text="DEBIL">
      <formula>NOT(ISERROR(SEARCH("DEBIL",AZ24)))</formula>
    </cfRule>
    <cfRule type="containsText" dxfId="145" priority="93" operator="containsText" text="MODERADO">
      <formula>NOT(ISERROR(SEARCH("MODERADO",AZ24)))</formula>
    </cfRule>
    <cfRule type="containsText" dxfId="144" priority="94" operator="containsText" text="FUERTE">
      <formula>NOT(ISERROR(SEARCH("FUERTE",AZ24)))</formula>
    </cfRule>
  </conditionalFormatting>
  <conditionalFormatting sqref="AZ25">
    <cfRule type="containsText" dxfId="143" priority="89" operator="containsText" text="DEBIL">
      <formula>NOT(ISERROR(SEARCH("DEBIL",AZ25)))</formula>
    </cfRule>
    <cfRule type="containsText" dxfId="142" priority="90" operator="containsText" text="MODERADO">
      <formula>NOT(ISERROR(SEARCH("MODERADO",AZ25)))</formula>
    </cfRule>
    <cfRule type="containsText" dxfId="141" priority="91" operator="containsText" text="FUERTE">
      <formula>NOT(ISERROR(SEARCH("FUERTE",AZ25)))</formula>
    </cfRule>
  </conditionalFormatting>
  <conditionalFormatting sqref="AX10:AZ10">
    <cfRule type="containsText" dxfId="140" priority="24" operator="containsText" text="DEBIL">
      <formula>NOT(ISERROR(SEARCH("DEBIL",AX10)))</formula>
    </cfRule>
    <cfRule type="containsText" dxfId="139" priority="25" operator="containsText" text="MODERADO">
      <formula>NOT(ISERROR(SEARCH("MODERADO",AX10)))</formula>
    </cfRule>
    <cfRule type="containsText" dxfId="138" priority="26" operator="containsText" text="FUERTE">
      <formula>NOT(ISERROR(SEARCH("FUERTE",AX10)))</formula>
    </cfRule>
  </conditionalFormatting>
  <conditionalFormatting sqref="AZ10">
    <cfRule type="containsText" dxfId="137" priority="21" operator="containsText" text="DEBIL">
      <formula>NOT(ISERROR(SEARCH("DEBIL",AZ10)))</formula>
    </cfRule>
    <cfRule type="containsText" dxfId="136" priority="22" operator="containsText" text="MODERADO">
      <formula>NOT(ISERROR(SEARCH("MODERADO",AZ10)))</formula>
    </cfRule>
    <cfRule type="containsText" dxfId="135" priority="23" operator="containsText" text="FUERTE">
      <formula>NOT(ISERROR(SEARCH("FUERTE",AZ10)))</formula>
    </cfRule>
  </conditionalFormatting>
  <conditionalFormatting sqref="AZ11">
    <cfRule type="containsText" dxfId="134" priority="18" operator="containsText" text="DEBIL">
      <formula>NOT(ISERROR(SEARCH("DEBIL",AZ11)))</formula>
    </cfRule>
    <cfRule type="containsText" dxfId="133" priority="19" operator="containsText" text="MODERADO">
      <formula>NOT(ISERROR(SEARCH("MODERADO",AZ11)))</formula>
    </cfRule>
    <cfRule type="containsText" dxfId="132" priority="20" operator="containsText" text="FUERTE">
      <formula>NOT(ISERROR(SEARCH("FUERTE",AZ11)))</formula>
    </cfRule>
  </conditionalFormatting>
  <conditionalFormatting sqref="BC10:BC11">
    <cfRule type="containsText" dxfId="131" priority="15" operator="containsText" text="DEBIL">
      <formula>NOT(ISERROR(SEARCH("DEBIL",BC10)))</formula>
    </cfRule>
    <cfRule type="containsText" dxfId="130" priority="16" operator="containsText" text="MODERADO">
      <formula>NOT(ISERROR(SEARCH("MODERADO",BC10)))</formula>
    </cfRule>
    <cfRule type="containsText" dxfId="129" priority="17" operator="containsText" text="FUERTE">
      <formula>NOT(ISERROR(SEARCH("FUERTE",BC10)))</formula>
    </cfRule>
  </conditionalFormatting>
  <dataValidations xWindow="1590" yWindow="794" count="26">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3 BC19:BC22 AZ26 BC9:BC13" xr:uid="{00000000-0002-0000-0000-000000000000}"/>
    <dataValidation type="list" allowBlank="1" showInputMessage="1" showErrorMessage="1" sqref="B5:B6" xr:uid="{00000000-0002-0000-0000-000001000000}">
      <formula1>$BY$126:$BY$129</formula1>
    </dataValidation>
    <dataValidation type="list" allowBlank="1" showInputMessage="1" showErrorMessage="1" sqref="C5:C6" xr:uid="{00000000-0002-0000-0000-000002000000}">
      <formula1>$BZ$126:$BZ$140</formula1>
    </dataValidation>
    <dataValidation type="list" allowBlank="1" showInputMessage="1" showErrorMessage="1" sqref="AD16 AD14 AD5:AD6 BM6" xr:uid="{00000000-0002-0000-0000-000003000000}">
      <formula1>$CB$126:$CB$130</formula1>
    </dataValidation>
    <dataValidation type="list" allowBlank="1" showInputMessage="1" showErrorMessage="1" sqref="AE16 BN6 AE6 AE14" xr:uid="{00000000-0002-0000-0000-000004000000}">
      <formula1>$CC$126:$CC$130</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17:AY22 AY5 AY9:AY15" xr:uid="{00000000-0002-0000-0000-000005000000}">
      <formula1>$DC$126:$DC$128</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23:AO26" xr:uid="{00000000-0002-0000-0000-000006000000}">
      <formula1>$CM$61:$CM$63</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23:AY26 AZ24:AZ25" xr:uid="{00000000-0002-0000-0000-000007000000}">
      <formula1>$DA$61:$DA$63</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23:AQ26" xr:uid="{00000000-0002-0000-0000-000008000000}">
      <formula1>$CQ$61:$CQ$62</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23:AM26" xr:uid="{00000000-0002-0000-0000-000009000000}">
      <formula1>$CJ$61:$CJ$62</formula1>
    </dataValidation>
    <dataValidation type="list" allowBlank="1" showInputMessage="1" showErrorMessage="1" sqref="AH23:AH26" xr:uid="{00000000-0002-0000-0000-00000A000000}">
      <formula1>#REF!</formula1>
    </dataValidation>
    <dataValidation type="list" allowBlank="1" showInputMessage="1" showErrorMessage="1" promptTitle="Responsable" prompt="¿Existe un responsable asignado a la ejecución del control?" sqref="AI5:AI26" xr:uid="{00000000-0002-0000-0000-00000B000000}">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26" xr:uid="{00000000-0002-0000-0000-00000C000000}">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6" xr:uid="{00000000-0002-0000-0000-00000D000000}">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6" xr:uid="{00000000-0002-0000-0000-00000E000000}">
      <formula1>EVIDENCIAS</formula1>
    </dataValidation>
    <dataValidation type="list" allowBlank="1" showInputMessage="1" showErrorMessage="1" sqref="G5:G6" xr:uid="{00000000-0002-0000-0000-00000F000000}">
      <formula1>$CA$126:$CA$134</formula1>
    </dataValidation>
    <dataValidation type="list" allowBlank="1" showInputMessage="1" showErrorMessage="1" sqref="AE5" xr:uid="{00000000-0002-0000-0000-000010000000}">
      <formula1>IF(G5=$CA$133,$CC$128:$CC$130,$CC$126:$CC$130)</formula1>
    </dataValidation>
    <dataValidation type="list" allowBlank="1" showInputMessage="1" showErrorMessage="1" sqref="BE5:BE9 BE12:BE15" xr:uid="{00000000-0002-0000-0000-000011000000}">
      <formula1>$DH$126:$DH$127</formula1>
    </dataValidation>
    <dataValidation type="list" allowBlank="1" showInputMessage="1" showErrorMessage="1" sqref="BH5:BH9 BH12:BH15" xr:uid="{00000000-0002-0000-0000-000012000000}">
      <formula1>$DI$126:$DI$128</formula1>
    </dataValidation>
    <dataValidation type="list" allowBlank="1" showInputMessage="1" showErrorMessage="1" sqref="AH5:AH16" xr:uid="{00000000-0002-0000-0000-000013000000}">
      <formula1>$CE$126:$CE$127</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2" xr:uid="{00000000-0002-0000-0000-000014000000}">
      <formula1>$CL$126:$CL$127</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2" xr:uid="{00000000-0002-0000-0000-000015000000}">
      <formula1>$CS$126:$CS$127</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2" xr:uid="{00000000-0002-0000-0000-000016000000}">
      <formula1>$CO$126:$CO$128</formula1>
    </dataValidation>
    <dataValidation type="list" allowBlank="1" showInputMessage="1" showErrorMessage="1" sqref="J16:AB16 J12:AB14 J5:AB9" xr:uid="{00000000-0002-0000-0000-000017000000}">
      <formula1>$I$1048569:$I$1048576</formula1>
    </dataValidation>
    <dataValidation type="list" allowBlank="1" showInputMessage="1" showErrorMessage="1" sqref="BE10:BE11" xr:uid="{00000000-0002-0000-0000-000018000000}">
      <formula1>$DF$85:$DF$86</formula1>
    </dataValidation>
    <dataValidation type="list" allowBlank="1" showInputMessage="1" showErrorMessage="1" sqref="BH10:BH11" xr:uid="{00000000-0002-0000-0000-000019000000}">
      <formula1>$DG$85:$DG$87</formula1>
    </dataValidation>
  </dataValidations>
  <pageMargins left="0.70866141732283472" right="0.70866141732283472" top="0.74803149606299213" bottom="0.74803149606299213" header="0.31496062992125984" footer="0.31496062992125984"/>
  <pageSetup paperSize="9" orientation="portrait" r:id="rId1"/>
  <headerFooter>
    <oddHeader>&amp;L&amp;G&amp;CMapa de Riesgos</oddHeader>
    <oddFooter>&amp;L&amp;G&amp;RDES-FM-12
V9</oddFooter>
  </headerFooter>
  <ignoredErrors>
    <ignoredError sqref="BD6" formulaRange="1"/>
  </ignoredErrors>
  <legacy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321" operator="containsText" id="{B65BEDE6-628B-4BE2-A377-D104F7648668}">
            <xm:f>NOT(ISERROR(SEARCH($CB$126,AD5)))</xm:f>
            <xm:f>$CB$126</xm:f>
            <x14:dxf>
              <fill>
                <gradientFill degree="180">
                  <stop position="0">
                    <color rgb="FF008744"/>
                  </stop>
                  <stop position="1">
                    <color theme="0"/>
                  </stop>
                </gradientFill>
              </fill>
            </x14:dxf>
          </x14:cfRule>
          <x14:cfRule type="containsText" priority="1322" operator="containsText" id="{74A2D237-A62C-4107-A7F3-BF3AD75AD079}">
            <xm:f>NOT(ISERROR(SEARCH($CB$127,AD5)))</xm:f>
            <xm:f>$CB$127</xm:f>
            <x14:dxf>
              <fill>
                <gradientFill degree="180">
                  <stop position="0">
                    <color rgb="FF008744"/>
                  </stop>
                  <stop position="1">
                    <color theme="0"/>
                  </stop>
                </gradientFill>
              </fill>
            </x14:dxf>
          </x14:cfRule>
          <x14:cfRule type="containsText" priority="1323" operator="containsText" id="{24314985-A8A2-4B5E-9F3F-B8458C126818}">
            <xm:f>NOT(ISERROR(SEARCH($CB$128,AD5)))</xm:f>
            <xm:f>$CB$128</xm:f>
            <x14:dxf>
              <fill>
                <gradientFill degree="180">
                  <stop position="0">
                    <color rgb="FF008744"/>
                  </stop>
                  <stop position="1">
                    <color rgb="FFFFFFFF"/>
                  </stop>
                </gradientFill>
              </fill>
            </x14:dxf>
          </x14:cfRule>
          <x14:cfRule type="containsText" priority="1324" operator="containsText" id="{3FF6FDD3-58DE-4CF9-A1CB-B9F599E50C8F}">
            <xm:f>NOT(ISERROR(SEARCH($CB$129,AD5)))</xm:f>
            <xm:f>$CB$129</xm:f>
            <x14:dxf>
              <fill>
                <gradientFill>
                  <stop position="0">
                    <color theme="0"/>
                  </stop>
                  <stop position="1">
                    <color rgb="FFFFFF00"/>
                  </stop>
                </gradientFill>
              </fill>
            </x14:dxf>
          </x14:cfRule>
          <x14:cfRule type="containsText" priority="1325" operator="containsText" id="{7C697CFC-C5DD-4AA0-9B42-A3F1BFAA4569}">
            <xm:f>NOT(ISERROR(SEARCH($CB$130,AD5)))</xm:f>
            <xm:f>$CB$130</xm:f>
            <x14:dxf>
              <fill>
                <gradientFill degree="180">
                  <stop position="0">
                    <color rgb="FFFFA700"/>
                  </stop>
                  <stop position="1">
                    <color theme="0"/>
                  </stop>
                </gradientFill>
              </fill>
            </x14:dxf>
          </x14:cfRule>
          <xm:sqref>AD16:AD20 AD5:AD9 BM16:BM20 AD27:AD32 BM27:BM32 AD22:AD23 AD12:AD14 BM12:BM14 BM5:BM10</xm:sqref>
        </x14:conditionalFormatting>
        <x14:conditionalFormatting xmlns:xm="http://schemas.microsoft.com/office/excel/2006/main">
          <x14:cfRule type="containsText" priority="1351" operator="containsText" id="{46918425-D4D1-4264-A88B-63469015D640}">
            <xm:f>NOT(ISERROR(SEARCH($CC$126,AE5)))</xm:f>
            <xm:f>$CC$126</xm:f>
            <x14:dxf>
              <fill>
                <gradientFill degree="180">
                  <stop position="0">
                    <color rgb="FF008744"/>
                  </stop>
                  <stop position="1">
                    <color theme="0"/>
                  </stop>
                </gradientFill>
              </fill>
            </x14:dxf>
          </x14:cfRule>
          <x14:cfRule type="containsText" priority="1352" operator="containsText" id="{87254117-7346-4A67-B88A-FDC7D12D5831}">
            <xm:f>NOT(ISERROR(SEARCH($CC$127,AE5)))</xm:f>
            <xm:f>$CC$127</xm:f>
            <x14:dxf>
              <fill>
                <gradientFill degree="180">
                  <stop position="0">
                    <color rgb="FF008744"/>
                  </stop>
                  <stop position="1">
                    <color theme="0"/>
                  </stop>
                </gradientFill>
              </fill>
            </x14:dxf>
          </x14:cfRule>
          <x14:cfRule type="containsText" priority="1353" operator="containsText" id="{0BA4CDDC-43E9-4344-86B9-D9209F42D0E7}">
            <xm:f>NOT(ISERROR(SEARCH($CC$128,AE5)))</xm:f>
            <xm:f>$CC$128</xm:f>
            <x14:dxf>
              <fill>
                <gradientFill>
                  <stop position="0">
                    <color theme="0"/>
                  </stop>
                  <stop position="1">
                    <color rgb="FFFFFF00"/>
                  </stop>
                </gradientFill>
              </fill>
            </x14:dxf>
          </x14:cfRule>
          <x14:cfRule type="containsText" priority="1354" operator="containsText" id="{A0D800AF-14C9-4BF1-8ADB-347D7649A28C}">
            <xm:f>NOT(ISERROR(SEARCH($CC$129,AE5)))</xm:f>
            <xm:f>$CC$129</xm:f>
            <x14:dxf>
              <fill>
                <gradientFill>
                  <stop position="0">
                    <color theme="0"/>
                  </stop>
                  <stop position="1">
                    <color rgb="FFFFC000"/>
                  </stop>
                </gradientFill>
              </fill>
            </x14:dxf>
          </x14:cfRule>
          <x14:cfRule type="containsText" priority="1355" operator="containsText" id="{DAC024DA-29CE-4300-BF97-4EE3F3A832B1}">
            <xm:f>NOT(ISERROR(SEARCH($CC$130,AE5)))</xm:f>
            <xm:f>$CC$130</xm:f>
            <x14:dxf>
              <fill>
                <gradientFill>
                  <stop position="0">
                    <color theme="0"/>
                  </stop>
                  <stop position="1">
                    <color rgb="FFFF0000"/>
                  </stop>
                </gradientFill>
              </fill>
            </x14:dxf>
          </x14:cfRule>
          <xm:sqref>AE16:AE20 AE5:AE9 BN16:BN19 AE27:AE32 BN27:BN32 AE22:AE23 AE12:AE14 BN6:BN10 BN12:BN14</xm:sqref>
        </x14:conditionalFormatting>
        <x14:conditionalFormatting xmlns:xm="http://schemas.microsoft.com/office/excel/2006/main">
          <x14:cfRule type="containsText" priority="1381" operator="containsText" id="{DA3A57F6-9D69-4B06-9D89-75C4EFC22EC1}">
            <xm:f>NOT(ISERROR(SEARCH($CD$126,J5)))</xm:f>
            <xm:f>$CD$126</xm:f>
            <x14:dxf>
              <fill>
                <gradientFill>
                  <stop position="0">
                    <color theme="0"/>
                  </stop>
                  <stop position="1">
                    <color rgb="FF008744"/>
                  </stop>
                </gradientFill>
              </fill>
            </x14:dxf>
          </x14:cfRule>
          <x14:cfRule type="containsText" priority="1382" operator="containsText" id="{DF882D5F-6FBE-4075-9EE2-71B4FB468926}">
            <xm:f>NOT(ISERROR(SEARCH($CD$127,J5)))</xm:f>
            <xm:f>$CD$127</xm:f>
            <x14:dxf>
              <fill>
                <gradientFill>
                  <stop position="0">
                    <color theme="0"/>
                  </stop>
                  <stop position="1">
                    <color rgb="FFFACC06"/>
                  </stop>
                </gradientFill>
              </fill>
            </x14:dxf>
          </x14:cfRule>
          <x14:cfRule type="containsText" priority="1383" operator="containsText" id="{E58BA1B8-ECE8-4884-BFD3-67EBD5C25412}">
            <xm:f>NOT(ISERROR(SEARCH($CD$128,J5)))</xm:f>
            <xm:f>$CD$128</xm:f>
            <x14:dxf>
              <fill>
                <gradientFill>
                  <stop position="0">
                    <color theme="0"/>
                  </stop>
                  <stop position="1">
                    <color rgb="FFFF0000"/>
                  </stop>
                </gradientFill>
              </fill>
            </x14:dxf>
          </x14:cfRule>
          <x14:cfRule type="containsText" priority="1384" operator="containsText" id="{51F3CA0B-ADCA-4019-B523-6308F58BFB3A}">
            <xm:f>NOT(ISERROR(SEARCH($CD$129,J5)))</xm:f>
            <xm:f>$CD$129</xm:f>
            <x14:dxf>
              <fill>
                <gradientFill>
                  <stop position="0">
                    <color theme="0"/>
                  </stop>
                  <stop position="1">
                    <color rgb="FFC00000"/>
                  </stop>
                </gradientFill>
              </fill>
            </x14:dxf>
          </x14:cfRule>
          <xm:sqref>BQ119:BQ131 AF16:AF20 AF5:AF9 BO12:BP12 BP13:BP14 AF27:AF32 AF22:AF23 BO16:BP20 AF12:AF14 J10:AC10 BO6:BO10 BO12:BO14</xm:sqref>
        </x14:conditionalFormatting>
        <x14:conditionalFormatting xmlns:xm="http://schemas.microsoft.com/office/excel/2006/main">
          <x14:cfRule type="containsText" priority="185" operator="containsText" id="{5356648D-4B41-4D7D-87A6-2B813CCC197C}">
            <xm:f>NOT(ISERROR(SEARCH($CB$126,BM23)))</xm:f>
            <xm:f>$CB$126</xm:f>
            <x14:dxf>
              <fill>
                <gradientFill degree="180">
                  <stop position="0">
                    <color rgb="FF008744"/>
                  </stop>
                  <stop position="1">
                    <color theme="0"/>
                  </stop>
                </gradientFill>
              </fill>
            </x14:dxf>
          </x14:cfRule>
          <x14:cfRule type="containsText" priority="186" operator="containsText" id="{A5E74763-9B2B-4683-B964-D81D0FE3BE4C}">
            <xm:f>NOT(ISERROR(SEARCH($CB$127,BM23)))</xm:f>
            <xm:f>$CB$127</xm:f>
            <x14:dxf>
              <fill>
                <gradientFill degree="180">
                  <stop position="0">
                    <color rgb="FF008744"/>
                  </stop>
                  <stop position="1">
                    <color theme="0"/>
                  </stop>
                </gradientFill>
              </fill>
            </x14:dxf>
          </x14:cfRule>
          <x14:cfRule type="containsText" priority="187" operator="containsText" id="{632D8A19-78AC-48A0-9387-5FD0945B0A8A}">
            <xm:f>NOT(ISERROR(SEARCH($CB$128,BM23)))</xm:f>
            <xm:f>$CB$128</xm:f>
            <x14:dxf>
              <fill>
                <gradientFill degree="180">
                  <stop position="0">
                    <color rgb="FF008744"/>
                  </stop>
                  <stop position="1">
                    <color rgb="FFFFFFFF"/>
                  </stop>
                </gradientFill>
              </fill>
            </x14:dxf>
          </x14:cfRule>
          <x14:cfRule type="containsText" priority="188" operator="containsText" id="{5AE6C579-2B04-40BF-BB01-E320D7484814}">
            <xm:f>NOT(ISERROR(SEARCH($CB$129,BM23)))</xm:f>
            <xm:f>$CB$129</xm:f>
            <x14:dxf>
              <fill>
                <gradientFill>
                  <stop position="0">
                    <color theme="0"/>
                  </stop>
                  <stop position="1">
                    <color rgb="FFFFFF00"/>
                  </stop>
                </gradientFill>
              </fill>
            </x14:dxf>
          </x14:cfRule>
          <x14:cfRule type="containsText" priority="189" operator="containsText" id="{BB037CEA-D675-48AF-91CF-AC4F6888DADA}">
            <xm:f>NOT(ISERROR(SEARCH($CB$130,BM23)))</xm:f>
            <xm:f>$CB$130</xm:f>
            <x14:dxf>
              <fill>
                <gradientFill degree="180">
                  <stop position="0">
                    <color rgb="FFFFA700"/>
                  </stop>
                  <stop position="1">
                    <color theme="0"/>
                  </stop>
                </gradientFill>
              </fill>
            </x14:dxf>
          </x14:cfRule>
          <xm:sqref>BM23</xm:sqref>
        </x14:conditionalFormatting>
        <x14:conditionalFormatting xmlns:xm="http://schemas.microsoft.com/office/excel/2006/main">
          <x14:cfRule type="containsText" priority="190" operator="containsText" id="{34FAF952-5852-4C51-A33C-DB14CBA0A08F}">
            <xm:f>NOT(ISERROR(SEARCH($CC$126,BN23)))</xm:f>
            <xm:f>$CC$126</xm:f>
            <x14:dxf>
              <fill>
                <gradientFill degree="180">
                  <stop position="0">
                    <color rgb="FF008744"/>
                  </stop>
                  <stop position="1">
                    <color theme="0"/>
                  </stop>
                </gradientFill>
              </fill>
            </x14:dxf>
          </x14:cfRule>
          <x14:cfRule type="containsText" priority="191" operator="containsText" id="{834C77F5-4D83-4F85-8B7D-45EC2C81DC34}">
            <xm:f>NOT(ISERROR(SEARCH($CC$127,BN23)))</xm:f>
            <xm:f>$CC$127</xm:f>
            <x14:dxf>
              <fill>
                <gradientFill degree="180">
                  <stop position="0">
                    <color rgb="FF008744"/>
                  </stop>
                  <stop position="1">
                    <color theme="0"/>
                  </stop>
                </gradientFill>
              </fill>
            </x14:dxf>
          </x14:cfRule>
          <x14:cfRule type="containsText" priority="192" operator="containsText" id="{D0DA805A-6EA9-43A5-AB91-9CFA7A8E0056}">
            <xm:f>NOT(ISERROR(SEARCH($CC$128,BN23)))</xm:f>
            <xm:f>$CC$128</xm:f>
            <x14:dxf>
              <fill>
                <gradientFill>
                  <stop position="0">
                    <color theme="0"/>
                  </stop>
                  <stop position="1">
                    <color rgb="FFFFFF00"/>
                  </stop>
                </gradientFill>
              </fill>
            </x14:dxf>
          </x14:cfRule>
          <x14:cfRule type="containsText" priority="193" operator="containsText" id="{AC4F035F-D624-4F5D-8831-CC519E616276}">
            <xm:f>NOT(ISERROR(SEARCH($CC$129,BN23)))</xm:f>
            <xm:f>$CC$129</xm:f>
            <x14:dxf>
              <fill>
                <gradientFill>
                  <stop position="0">
                    <color theme="0"/>
                  </stop>
                  <stop position="1">
                    <color rgb="FFFFC000"/>
                  </stop>
                </gradientFill>
              </fill>
            </x14:dxf>
          </x14:cfRule>
          <x14:cfRule type="containsText" priority="194" operator="containsText" id="{8AF132B4-C1B7-4A69-BE2F-08A195B4C224}">
            <xm:f>NOT(ISERROR(SEARCH($CC$130,BN23)))</xm:f>
            <xm:f>$CC$130</xm:f>
            <x14:dxf>
              <fill>
                <gradientFill>
                  <stop position="0">
                    <color theme="0"/>
                  </stop>
                  <stop position="1">
                    <color rgb="FFFF0000"/>
                  </stop>
                </gradientFill>
              </fill>
            </x14:dxf>
          </x14:cfRule>
          <xm:sqref>BN23</xm:sqref>
        </x14:conditionalFormatting>
        <x14:conditionalFormatting xmlns:xm="http://schemas.microsoft.com/office/excel/2006/main">
          <x14:cfRule type="containsText" priority="195" operator="containsText" id="{E92B94B7-45E4-40C9-868E-274B00646669}">
            <xm:f>NOT(ISERROR(SEARCH($CD$126,BO23)))</xm:f>
            <xm:f>$CD$126</xm:f>
            <x14:dxf>
              <fill>
                <gradientFill>
                  <stop position="0">
                    <color theme="0"/>
                  </stop>
                  <stop position="1">
                    <color rgb="FF008744"/>
                  </stop>
                </gradientFill>
              </fill>
            </x14:dxf>
          </x14:cfRule>
          <x14:cfRule type="containsText" priority="196" operator="containsText" id="{8227C052-09D1-439E-8BC2-A0EE8A4F3500}">
            <xm:f>NOT(ISERROR(SEARCH($CD$127,BO23)))</xm:f>
            <xm:f>$CD$127</xm:f>
            <x14:dxf>
              <fill>
                <gradientFill>
                  <stop position="0">
                    <color theme="0"/>
                  </stop>
                  <stop position="1">
                    <color rgb="FFFACC06"/>
                  </stop>
                </gradientFill>
              </fill>
            </x14:dxf>
          </x14:cfRule>
          <x14:cfRule type="containsText" priority="197" operator="containsText" id="{7D4A0D46-935A-472A-A309-F87295CB06AD}">
            <xm:f>NOT(ISERROR(SEARCH($CD$128,BO23)))</xm:f>
            <xm:f>$CD$128</xm:f>
            <x14:dxf>
              <fill>
                <gradientFill>
                  <stop position="0">
                    <color theme="0"/>
                  </stop>
                  <stop position="1">
                    <color rgb="FFFF0000"/>
                  </stop>
                </gradientFill>
              </fill>
            </x14:dxf>
          </x14:cfRule>
          <x14:cfRule type="containsText" priority="198" operator="containsText" id="{E7F4248D-7848-4430-90F9-841031724F1C}">
            <xm:f>NOT(ISERROR(SEARCH($CD$129,BO23)))</xm:f>
            <xm:f>$CD$129</xm:f>
            <x14:dxf>
              <fill>
                <gradientFill>
                  <stop position="0">
                    <color theme="0"/>
                  </stop>
                  <stop position="1">
                    <color rgb="FFC00000"/>
                  </stop>
                </gradientFill>
              </fill>
            </x14:dxf>
          </x14:cfRule>
          <xm:sqref>BO23</xm:sqref>
        </x14:conditionalFormatting>
        <x14:conditionalFormatting xmlns:xm="http://schemas.microsoft.com/office/excel/2006/main">
          <x14:cfRule type="containsText" priority="159" operator="containsText" id="{AA6A8A98-1FB7-451A-9A96-4AFFB3262349}">
            <xm:f>NOT(ISERROR(SEARCH($CB$126,AD21)))</xm:f>
            <xm:f>$CB$126</xm:f>
            <x14:dxf>
              <fill>
                <gradientFill degree="180">
                  <stop position="0">
                    <color rgb="FF008744"/>
                  </stop>
                  <stop position="1">
                    <color theme="0"/>
                  </stop>
                </gradientFill>
              </fill>
            </x14:dxf>
          </x14:cfRule>
          <x14:cfRule type="containsText" priority="160" operator="containsText" id="{D7A4C52D-0F39-431F-998A-E86C59FC3AA9}">
            <xm:f>NOT(ISERROR(SEARCH($CB$127,AD21)))</xm:f>
            <xm:f>$CB$127</xm:f>
            <x14:dxf>
              <fill>
                <gradientFill degree="180">
                  <stop position="0">
                    <color rgb="FF008744"/>
                  </stop>
                  <stop position="1">
                    <color theme="0"/>
                  </stop>
                </gradientFill>
              </fill>
            </x14:dxf>
          </x14:cfRule>
          <x14:cfRule type="containsText" priority="161" operator="containsText" id="{242166AC-9AF7-49F4-89A8-4BD317D6A784}">
            <xm:f>NOT(ISERROR(SEARCH($CB$128,AD21)))</xm:f>
            <xm:f>$CB$128</xm:f>
            <x14:dxf>
              <fill>
                <gradientFill degree="180">
                  <stop position="0">
                    <color rgb="FF008744"/>
                  </stop>
                  <stop position="1">
                    <color rgb="FFFFFFFF"/>
                  </stop>
                </gradientFill>
              </fill>
            </x14:dxf>
          </x14:cfRule>
          <x14:cfRule type="containsText" priority="162" operator="containsText" id="{254857C8-BD6D-4930-8E64-A78F1AAD82CF}">
            <xm:f>NOT(ISERROR(SEARCH($CB$129,AD21)))</xm:f>
            <xm:f>$CB$129</xm:f>
            <x14:dxf>
              <fill>
                <gradientFill>
                  <stop position="0">
                    <color theme="0"/>
                  </stop>
                  <stop position="1">
                    <color rgb="FFFFFF00"/>
                  </stop>
                </gradientFill>
              </fill>
            </x14:dxf>
          </x14:cfRule>
          <x14:cfRule type="containsText" priority="163" operator="containsText" id="{50C7E05D-4235-40E9-AFC6-EEBCACB02093}">
            <xm:f>NOT(ISERROR(SEARCH($CB$130,AD21)))</xm:f>
            <xm:f>$CB$130</xm:f>
            <x14:dxf>
              <fill>
                <gradientFill degree="180">
                  <stop position="0">
                    <color rgb="FFFFA700"/>
                  </stop>
                  <stop position="1">
                    <color theme="0"/>
                  </stop>
                </gradientFill>
              </fill>
            </x14:dxf>
          </x14:cfRule>
          <xm:sqref>AD21</xm:sqref>
        </x14:conditionalFormatting>
        <x14:conditionalFormatting xmlns:xm="http://schemas.microsoft.com/office/excel/2006/main">
          <x14:cfRule type="containsText" priority="164" operator="containsText" id="{6DA17411-7406-48CF-B759-2C3E0BEC8FCB}">
            <xm:f>NOT(ISERROR(SEARCH($CC$126,AE21)))</xm:f>
            <xm:f>$CC$126</xm:f>
            <x14:dxf>
              <fill>
                <gradientFill degree="180">
                  <stop position="0">
                    <color rgb="FF008744"/>
                  </stop>
                  <stop position="1">
                    <color theme="0"/>
                  </stop>
                </gradientFill>
              </fill>
            </x14:dxf>
          </x14:cfRule>
          <x14:cfRule type="containsText" priority="165" operator="containsText" id="{6AF4463D-1A1E-461D-A0C3-1A8CEA605EF5}">
            <xm:f>NOT(ISERROR(SEARCH($CC$127,AE21)))</xm:f>
            <xm:f>$CC$127</xm:f>
            <x14:dxf>
              <fill>
                <gradientFill degree="180">
                  <stop position="0">
                    <color rgb="FF008744"/>
                  </stop>
                  <stop position="1">
                    <color theme="0"/>
                  </stop>
                </gradientFill>
              </fill>
            </x14:dxf>
          </x14:cfRule>
          <x14:cfRule type="containsText" priority="166" operator="containsText" id="{EB042B12-181A-4E35-91D5-5D7331F8628F}">
            <xm:f>NOT(ISERROR(SEARCH($CC$128,AE21)))</xm:f>
            <xm:f>$CC$128</xm:f>
            <x14:dxf>
              <fill>
                <gradientFill>
                  <stop position="0">
                    <color theme="0"/>
                  </stop>
                  <stop position="1">
                    <color rgb="FFFFFF00"/>
                  </stop>
                </gradientFill>
              </fill>
            </x14:dxf>
          </x14:cfRule>
          <x14:cfRule type="containsText" priority="167" operator="containsText" id="{D7FD348E-87B0-498B-A972-9CB9BD5763C5}">
            <xm:f>NOT(ISERROR(SEARCH($CC$129,AE21)))</xm:f>
            <xm:f>$CC$129</xm:f>
            <x14:dxf>
              <fill>
                <gradientFill>
                  <stop position="0">
                    <color theme="0"/>
                  </stop>
                  <stop position="1">
                    <color rgb="FFFFC000"/>
                  </stop>
                </gradientFill>
              </fill>
            </x14:dxf>
          </x14:cfRule>
          <x14:cfRule type="containsText" priority="168" operator="containsText" id="{0367153B-F5ED-458A-AFF0-3059C4197D71}">
            <xm:f>NOT(ISERROR(SEARCH($CC$130,AE21)))</xm:f>
            <xm:f>$CC$130</xm:f>
            <x14:dxf>
              <fill>
                <gradientFill>
                  <stop position="0">
                    <color theme="0"/>
                  </stop>
                  <stop position="1">
                    <color rgb="FFFF0000"/>
                  </stop>
                </gradientFill>
              </fill>
            </x14:dxf>
          </x14:cfRule>
          <xm:sqref>AE21</xm:sqref>
        </x14:conditionalFormatting>
        <x14:conditionalFormatting xmlns:xm="http://schemas.microsoft.com/office/excel/2006/main">
          <x14:cfRule type="containsText" priority="169" operator="containsText" id="{586F3D5C-D614-4939-9D6F-65CDCF0F4B3B}">
            <xm:f>NOT(ISERROR(SEARCH($CD$126,AF21)))</xm:f>
            <xm:f>$CD$126</xm:f>
            <x14:dxf>
              <fill>
                <gradientFill>
                  <stop position="0">
                    <color theme="0"/>
                  </stop>
                  <stop position="1">
                    <color rgb="FF008744"/>
                  </stop>
                </gradientFill>
              </fill>
            </x14:dxf>
          </x14:cfRule>
          <x14:cfRule type="containsText" priority="170" operator="containsText" id="{9850768A-583A-42F0-B0FB-33303D4B891A}">
            <xm:f>NOT(ISERROR(SEARCH($CD$127,AF21)))</xm:f>
            <xm:f>$CD$127</xm:f>
            <x14:dxf>
              <fill>
                <gradientFill>
                  <stop position="0">
                    <color theme="0"/>
                  </stop>
                  <stop position="1">
                    <color rgb="FFFACC06"/>
                  </stop>
                </gradientFill>
              </fill>
            </x14:dxf>
          </x14:cfRule>
          <x14:cfRule type="containsText" priority="171" operator="containsText" id="{CC0B6D5B-331B-4E3A-8122-6D0CE2448694}">
            <xm:f>NOT(ISERROR(SEARCH($CD$128,AF21)))</xm:f>
            <xm:f>$CD$128</xm:f>
            <x14:dxf>
              <fill>
                <gradientFill>
                  <stop position="0">
                    <color theme="0"/>
                  </stop>
                  <stop position="1">
                    <color rgb="FFFF0000"/>
                  </stop>
                </gradientFill>
              </fill>
            </x14:dxf>
          </x14:cfRule>
          <x14:cfRule type="containsText" priority="172" operator="containsText" id="{833C5BB7-C6A1-4FF6-93C2-B98AD5E793B8}">
            <xm:f>NOT(ISERROR(SEARCH($CD$129,AF21)))</xm:f>
            <xm:f>$CD$129</xm:f>
            <x14:dxf>
              <fill>
                <gradientFill>
                  <stop position="0">
                    <color theme="0"/>
                  </stop>
                  <stop position="1">
                    <color rgb="FFC00000"/>
                  </stop>
                </gradientFill>
              </fill>
            </x14:dxf>
          </x14:cfRule>
          <xm:sqref>AF21</xm:sqref>
        </x14:conditionalFormatting>
        <x14:conditionalFormatting xmlns:xm="http://schemas.microsoft.com/office/excel/2006/main">
          <x14:cfRule type="containsText" priority="139" operator="containsText" id="{DA17FB68-623A-4BD3-B2A7-16E2069960B3}">
            <xm:f>NOT(ISERROR(SEARCH($CB$126,BM21)))</xm:f>
            <xm:f>$CB$126</xm:f>
            <x14:dxf>
              <fill>
                <gradientFill degree="180">
                  <stop position="0">
                    <color rgb="FF008744"/>
                  </stop>
                  <stop position="1">
                    <color theme="0"/>
                  </stop>
                </gradientFill>
              </fill>
            </x14:dxf>
          </x14:cfRule>
          <x14:cfRule type="containsText" priority="140" operator="containsText" id="{A42ECF20-AAA2-4FC0-BD40-63754F00FF51}">
            <xm:f>NOT(ISERROR(SEARCH($CB$127,BM21)))</xm:f>
            <xm:f>$CB$127</xm:f>
            <x14:dxf>
              <fill>
                <gradientFill degree="180">
                  <stop position="0">
                    <color rgb="FF008744"/>
                  </stop>
                  <stop position="1">
                    <color theme="0"/>
                  </stop>
                </gradientFill>
              </fill>
            </x14:dxf>
          </x14:cfRule>
          <x14:cfRule type="containsText" priority="141" operator="containsText" id="{19322F6F-D770-42FC-9564-B3266F7192F7}">
            <xm:f>NOT(ISERROR(SEARCH($CB$128,BM21)))</xm:f>
            <xm:f>$CB$128</xm:f>
            <x14:dxf>
              <fill>
                <gradientFill degree="180">
                  <stop position="0">
                    <color rgb="FF008744"/>
                  </stop>
                  <stop position="1">
                    <color rgb="FFFFFFFF"/>
                  </stop>
                </gradientFill>
              </fill>
            </x14:dxf>
          </x14:cfRule>
          <x14:cfRule type="containsText" priority="142" operator="containsText" id="{A72A102F-087B-442D-B4A5-4CFCD2DCDCE5}">
            <xm:f>NOT(ISERROR(SEARCH($CB$129,BM21)))</xm:f>
            <xm:f>$CB$129</xm:f>
            <x14:dxf>
              <fill>
                <gradientFill>
                  <stop position="0">
                    <color theme="0"/>
                  </stop>
                  <stop position="1">
                    <color rgb="FFFFFF00"/>
                  </stop>
                </gradientFill>
              </fill>
            </x14:dxf>
          </x14:cfRule>
          <x14:cfRule type="containsText" priority="143" operator="containsText" id="{95E29984-903E-482E-87C7-1BCC6D178255}">
            <xm:f>NOT(ISERROR(SEARCH($CB$130,BM21)))</xm:f>
            <xm:f>$CB$130</xm:f>
            <x14:dxf>
              <fill>
                <gradientFill degree="180">
                  <stop position="0">
                    <color rgb="FFFFA700"/>
                  </stop>
                  <stop position="1">
                    <color theme="0"/>
                  </stop>
                </gradientFill>
              </fill>
            </x14:dxf>
          </x14:cfRule>
          <xm:sqref>BM21</xm:sqref>
        </x14:conditionalFormatting>
        <x14:conditionalFormatting xmlns:xm="http://schemas.microsoft.com/office/excel/2006/main">
          <x14:cfRule type="containsText" priority="144" operator="containsText" id="{8778EA30-9DB5-436F-AAEE-CC0E7EED9E01}">
            <xm:f>NOT(ISERROR(SEARCH($CC$126,BN21)))</xm:f>
            <xm:f>$CC$126</xm:f>
            <x14:dxf>
              <fill>
                <gradientFill degree="180">
                  <stop position="0">
                    <color rgb="FF008744"/>
                  </stop>
                  <stop position="1">
                    <color theme="0"/>
                  </stop>
                </gradientFill>
              </fill>
            </x14:dxf>
          </x14:cfRule>
          <x14:cfRule type="containsText" priority="145" operator="containsText" id="{EB884FF0-9279-49E8-9191-6B2B20B17DAB}">
            <xm:f>NOT(ISERROR(SEARCH($CC$127,BN21)))</xm:f>
            <xm:f>$CC$127</xm:f>
            <x14:dxf>
              <fill>
                <gradientFill degree="180">
                  <stop position="0">
                    <color rgb="FF008744"/>
                  </stop>
                  <stop position="1">
                    <color theme="0"/>
                  </stop>
                </gradientFill>
              </fill>
            </x14:dxf>
          </x14:cfRule>
          <x14:cfRule type="containsText" priority="146" operator="containsText" id="{456C2AD0-012D-4E89-87AF-97D512671C0D}">
            <xm:f>NOT(ISERROR(SEARCH($CC$128,BN21)))</xm:f>
            <xm:f>$CC$128</xm:f>
            <x14:dxf>
              <fill>
                <gradientFill>
                  <stop position="0">
                    <color theme="0"/>
                  </stop>
                  <stop position="1">
                    <color rgb="FFFFFF00"/>
                  </stop>
                </gradientFill>
              </fill>
            </x14:dxf>
          </x14:cfRule>
          <x14:cfRule type="containsText" priority="147" operator="containsText" id="{C428CE4B-A52C-44BB-83C3-781022D924F3}">
            <xm:f>NOT(ISERROR(SEARCH($CC$129,BN21)))</xm:f>
            <xm:f>$CC$129</xm:f>
            <x14:dxf>
              <fill>
                <gradientFill>
                  <stop position="0">
                    <color theme="0"/>
                  </stop>
                  <stop position="1">
                    <color rgb="FFFFC000"/>
                  </stop>
                </gradientFill>
              </fill>
            </x14:dxf>
          </x14:cfRule>
          <x14:cfRule type="containsText" priority="148" operator="containsText" id="{9958BF97-66E2-4447-AE67-D02DA0548725}">
            <xm:f>NOT(ISERROR(SEARCH($CC$130,BN21)))</xm:f>
            <xm:f>$CC$130</xm:f>
            <x14:dxf>
              <fill>
                <gradientFill>
                  <stop position="0">
                    <color theme="0"/>
                  </stop>
                  <stop position="1">
                    <color rgb="FFFF0000"/>
                  </stop>
                </gradientFill>
              </fill>
            </x14:dxf>
          </x14:cfRule>
          <xm:sqref>BN21</xm:sqref>
        </x14:conditionalFormatting>
        <x14:conditionalFormatting xmlns:xm="http://schemas.microsoft.com/office/excel/2006/main">
          <x14:cfRule type="containsText" priority="149" operator="containsText" id="{EEF42583-A7FD-48B9-8EEC-6B4C9CE8D77A}">
            <xm:f>NOT(ISERROR(SEARCH($CD$126,BO21)))</xm:f>
            <xm:f>$CD$126</xm:f>
            <x14:dxf>
              <fill>
                <gradientFill>
                  <stop position="0">
                    <color theme="0"/>
                  </stop>
                  <stop position="1">
                    <color rgb="FF008744"/>
                  </stop>
                </gradientFill>
              </fill>
            </x14:dxf>
          </x14:cfRule>
          <x14:cfRule type="containsText" priority="150" operator="containsText" id="{581F674E-C287-4994-AAB1-2B3A241BB422}">
            <xm:f>NOT(ISERROR(SEARCH($CD$127,BO21)))</xm:f>
            <xm:f>$CD$127</xm:f>
            <x14:dxf>
              <fill>
                <gradientFill>
                  <stop position="0">
                    <color theme="0"/>
                  </stop>
                  <stop position="1">
                    <color rgb="FFFACC06"/>
                  </stop>
                </gradientFill>
              </fill>
            </x14:dxf>
          </x14:cfRule>
          <x14:cfRule type="containsText" priority="151" operator="containsText" id="{1978AF2D-4F3C-4734-A231-8EC91E7DD1A5}">
            <xm:f>NOT(ISERROR(SEARCH($CD$128,BO21)))</xm:f>
            <xm:f>$CD$128</xm:f>
            <x14:dxf>
              <fill>
                <gradientFill>
                  <stop position="0">
                    <color theme="0"/>
                  </stop>
                  <stop position="1">
                    <color rgb="FFFF0000"/>
                  </stop>
                </gradientFill>
              </fill>
            </x14:dxf>
          </x14:cfRule>
          <x14:cfRule type="containsText" priority="152" operator="containsText" id="{CDA6DC23-57DA-4E7E-9D41-4B42C1AEAF4E}">
            <xm:f>NOT(ISERROR(SEARCH($CD$129,BO21)))</xm:f>
            <xm:f>$CD$129</xm:f>
            <x14:dxf>
              <fill>
                <gradientFill>
                  <stop position="0">
                    <color theme="0"/>
                  </stop>
                  <stop position="1">
                    <color rgb="FFC00000"/>
                  </stop>
                </gradientFill>
              </fill>
            </x14:dxf>
          </x14:cfRule>
          <xm:sqref>BO21:BP21</xm:sqref>
        </x14:conditionalFormatting>
        <x14:conditionalFormatting xmlns:xm="http://schemas.microsoft.com/office/excel/2006/main">
          <x14:cfRule type="containsText" priority="101" operator="containsText" id="{8895AC8E-345B-494F-82FB-E3D7113B5BA9}">
            <xm:f>NOT(ISERROR(SEARCH($CB$126,BM22)))</xm:f>
            <xm:f>$CB$126</xm:f>
            <x14:dxf>
              <fill>
                <gradientFill degree="180">
                  <stop position="0">
                    <color rgb="FF008744"/>
                  </stop>
                  <stop position="1">
                    <color theme="0"/>
                  </stop>
                </gradientFill>
              </fill>
            </x14:dxf>
          </x14:cfRule>
          <x14:cfRule type="containsText" priority="102" operator="containsText" id="{2816AA43-A74B-4FFC-978F-01C9D4B3A306}">
            <xm:f>NOT(ISERROR(SEARCH($CB$127,BM22)))</xm:f>
            <xm:f>$CB$127</xm:f>
            <x14:dxf>
              <fill>
                <gradientFill degree="180">
                  <stop position="0">
                    <color rgb="FF008744"/>
                  </stop>
                  <stop position="1">
                    <color theme="0"/>
                  </stop>
                </gradientFill>
              </fill>
            </x14:dxf>
          </x14:cfRule>
          <x14:cfRule type="containsText" priority="103" operator="containsText" id="{4C330D27-78C5-4C66-98AA-96670815FD3A}">
            <xm:f>NOT(ISERROR(SEARCH($CB$128,BM22)))</xm:f>
            <xm:f>$CB$128</xm:f>
            <x14:dxf>
              <fill>
                <gradientFill degree="180">
                  <stop position="0">
                    <color rgb="FF008744"/>
                  </stop>
                  <stop position="1">
                    <color rgb="FFFFFFFF"/>
                  </stop>
                </gradientFill>
              </fill>
            </x14:dxf>
          </x14:cfRule>
          <x14:cfRule type="containsText" priority="104" operator="containsText" id="{BC55F707-705E-44D0-986D-4A48E3D2E862}">
            <xm:f>NOT(ISERROR(SEARCH($CB$129,BM22)))</xm:f>
            <xm:f>$CB$129</xm:f>
            <x14:dxf>
              <fill>
                <gradientFill>
                  <stop position="0">
                    <color theme="0"/>
                  </stop>
                  <stop position="1">
                    <color rgb="FFFFFF00"/>
                  </stop>
                </gradientFill>
              </fill>
            </x14:dxf>
          </x14:cfRule>
          <x14:cfRule type="containsText" priority="105" operator="containsText" id="{4B7D6015-DB22-425D-85DB-3D78BC1294F6}">
            <xm:f>NOT(ISERROR(SEARCH($CB$130,BM22)))</xm:f>
            <xm:f>$CB$130</xm:f>
            <x14:dxf>
              <fill>
                <gradientFill degree="180">
                  <stop position="0">
                    <color rgb="FFFFA700"/>
                  </stop>
                  <stop position="1">
                    <color theme="0"/>
                  </stop>
                </gradientFill>
              </fill>
            </x14:dxf>
          </x14:cfRule>
          <xm:sqref>BM22</xm:sqref>
        </x14:conditionalFormatting>
        <x14:conditionalFormatting xmlns:xm="http://schemas.microsoft.com/office/excel/2006/main">
          <x14:cfRule type="containsText" priority="106" operator="containsText" id="{D98A8369-D2F1-447A-A26C-FC0EB99C6E34}">
            <xm:f>NOT(ISERROR(SEARCH($CC$126,BN22)))</xm:f>
            <xm:f>$CC$126</xm:f>
            <x14:dxf>
              <fill>
                <gradientFill degree="180">
                  <stop position="0">
                    <color rgb="FF008744"/>
                  </stop>
                  <stop position="1">
                    <color theme="0"/>
                  </stop>
                </gradientFill>
              </fill>
            </x14:dxf>
          </x14:cfRule>
          <x14:cfRule type="containsText" priority="107" operator="containsText" id="{0B77A51D-554F-4E10-AB66-26836E6D2C6C}">
            <xm:f>NOT(ISERROR(SEARCH($CC$127,BN22)))</xm:f>
            <xm:f>$CC$127</xm:f>
            <x14:dxf>
              <fill>
                <gradientFill degree="180">
                  <stop position="0">
                    <color rgb="FF008744"/>
                  </stop>
                  <stop position="1">
                    <color theme="0"/>
                  </stop>
                </gradientFill>
              </fill>
            </x14:dxf>
          </x14:cfRule>
          <x14:cfRule type="containsText" priority="108" operator="containsText" id="{F49C8022-D8CE-4613-BBC8-D62CCE8FC84D}">
            <xm:f>NOT(ISERROR(SEARCH($CC$128,BN22)))</xm:f>
            <xm:f>$CC$128</xm:f>
            <x14:dxf>
              <fill>
                <gradientFill>
                  <stop position="0">
                    <color theme="0"/>
                  </stop>
                  <stop position="1">
                    <color rgb="FFFFFF00"/>
                  </stop>
                </gradientFill>
              </fill>
            </x14:dxf>
          </x14:cfRule>
          <x14:cfRule type="containsText" priority="109" operator="containsText" id="{B152862A-F4C2-41C2-AD30-B7C20106F7EE}">
            <xm:f>NOT(ISERROR(SEARCH($CC$129,BN22)))</xm:f>
            <xm:f>$CC$129</xm:f>
            <x14:dxf>
              <fill>
                <gradientFill>
                  <stop position="0">
                    <color theme="0"/>
                  </stop>
                  <stop position="1">
                    <color rgb="FFFFC000"/>
                  </stop>
                </gradientFill>
              </fill>
            </x14:dxf>
          </x14:cfRule>
          <x14:cfRule type="containsText" priority="110" operator="containsText" id="{95B785FC-FA11-4581-AC60-4B4C83522E65}">
            <xm:f>NOT(ISERROR(SEARCH($CC$130,BN22)))</xm:f>
            <xm:f>$CC$130</xm:f>
            <x14:dxf>
              <fill>
                <gradientFill>
                  <stop position="0">
                    <color theme="0"/>
                  </stop>
                  <stop position="1">
                    <color rgb="FFFF0000"/>
                  </stop>
                </gradientFill>
              </fill>
            </x14:dxf>
          </x14:cfRule>
          <xm:sqref>BN22</xm:sqref>
        </x14:conditionalFormatting>
        <x14:conditionalFormatting xmlns:xm="http://schemas.microsoft.com/office/excel/2006/main">
          <x14:cfRule type="containsText" priority="111" operator="containsText" id="{2542CB48-9C8A-42B9-95DF-C6FE2BF02122}">
            <xm:f>NOT(ISERROR(SEARCH($CD$126,BO22)))</xm:f>
            <xm:f>$CD$126</xm:f>
            <x14:dxf>
              <fill>
                <gradientFill>
                  <stop position="0">
                    <color theme="0"/>
                  </stop>
                  <stop position="1">
                    <color rgb="FF008744"/>
                  </stop>
                </gradientFill>
              </fill>
            </x14:dxf>
          </x14:cfRule>
          <x14:cfRule type="containsText" priority="112" operator="containsText" id="{979A5A83-5AE6-401B-9CEA-BDB4A3C49435}">
            <xm:f>NOT(ISERROR(SEARCH($CD$127,BO22)))</xm:f>
            <xm:f>$CD$127</xm:f>
            <x14:dxf>
              <fill>
                <gradientFill>
                  <stop position="0">
                    <color theme="0"/>
                  </stop>
                  <stop position="1">
                    <color rgb="FFFACC06"/>
                  </stop>
                </gradientFill>
              </fill>
            </x14:dxf>
          </x14:cfRule>
          <x14:cfRule type="containsText" priority="113" operator="containsText" id="{10AA5EBE-4A5B-456A-8D2B-868772BEBEE8}">
            <xm:f>NOT(ISERROR(SEARCH($CD$128,BO22)))</xm:f>
            <xm:f>$CD$128</xm:f>
            <x14:dxf>
              <fill>
                <gradientFill>
                  <stop position="0">
                    <color theme="0"/>
                  </stop>
                  <stop position="1">
                    <color rgb="FFFF0000"/>
                  </stop>
                </gradientFill>
              </fill>
            </x14:dxf>
          </x14:cfRule>
          <x14:cfRule type="containsText" priority="114" operator="containsText" id="{4233865A-0462-4C62-9D0C-5F8831A90B1D}">
            <xm:f>NOT(ISERROR(SEARCH($CD$129,BO22)))</xm:f>
            <xm:f>$CD$129</xm:f>
            <x14:dxf>
              <fill>
                <gradientFill>
                  <stop position="0">
                    <color theme="0"/>
                  </stop>
                  <stop position="1">
                    <color rgb="FFC00000"/>
                  </stop>
                </gradientFill>
              </fill>
            </x14:dxf>
          </x14:cfRule>
          <xm:sqref>BO22:BP22</xm:sqref>
        </x14:conditionalFormatting>
        <x14:conditionalFormatting xmlns:xm="http://schemas.microsoft.com/office/excel/2006/main">
          <x14:cfRule type="containsText" priority="77" operator="containsText" id="{84E5DC1D-F7F7-47AE-9051-20A38DFA2EF0}">
            <xm:f>NOT(ISERROR(SEARCH($CD$126,BN20)))</xm:f>
            <xm:f>$CD$126</xm:f>
            <x14:dxf>
              <fill>
                <gradientFill>
                  <stop position="0">
                    <color theme="0"/>
                  </stop>
                  <stop position="1">
                    <color rgb="FF008744"/>
                  </stop>
                </gradientFill>
              </fill>
            </x14:dxf>
          </x14:cfRule>
          <x14:cfRule type="containsText" priority="78" operator="containsText" id="{16C7A6BD-C7D2-4285-84D0-E766D391A890}">
            <xm:f>NOT(ISERROR(SEARCH($CD$127,BN20)))</xm:f>
            <xm:f>$CD$127</xm:f>
            <x14:dxf>
              <fill>
                <gradientFill>
                  <stop position="0">
                    <color theme="0"/>
                  </stop>
                  <stop position="1">
                    <color rgb="FFFACC06"/>
                  </stop>
                </gradientFill>
              </fill>
            </x14:dxf>
          </x14:cfRule>
          <x14:cfRule type="containsText" priority="79" operator="containsText" id="{915696B2-84D4-4ED8-A794-F6B34416BA2C}">
            <xm:f>NOT(ISERROR(SEARCH($CD$128,BN20)))</xm:f>
            <xm:f>$CD$128</xm:f>
            <x14:dxf>
              <fill>
                <gradientFill>
                  <stop position="0">
                    <color theme="0"/>
                  </stop>
                  <stop position="1">
                    <color rgb="FFFF0000"/>
                  </stop>
                </gradientFill>
              </fill>
            </x14:dxf>
          </x14:cfRule>
          <x14:cfRule type="containsText" priority="80" operator="containsText" id="{348F0B79-1BE1-45AC-83B3-200FDEC6A2AB}">
            <xm:f>NOT(ISERROR(SEARCH($CD$129,BN20)))</xm:f>
            <xm:f>$CD$129</xm:f>
            <x14:dxf>
              <fill>
                <gradientFill>
                  <stop position="0">
                    <color theme="0"/>
                  </stop>
                  <stop position="1">
                    <color rgb="FFC00000"/>
                  </stop>
                </gradientFill>
              </fill>
            </x14:dxf>
          </x14:cfRule>
          <xm:sqref>BN20</xm:sqref>
        </x14:conditionalFormatting>
        <x14:conditionalFormatting xmlns:xm="http://schemas.microsoft.com/office/excel/2006/main">
          <x14:cfRule type="containsText" priority="68" operator="containsText" id="{B347F556-1871-4A2A-8F24-A390F333CC3D}">
            <xm:f>NOT(ISERROR(SEARCH($CC$126,BN5)))</xm:f>
            <xm:f>$CC$126</xm:f>
            <x14:dxf>
              <fill>
                <gradientFill degree="180">
                  <stop position="0">
                    <color rgb="FF008744"/>
                  </stop>
                  <stop position="1">
                    <color theme="0"/>
                  </stop>
                </gradientFill>
              </fill>
            </x14:dxf>
          </x14:cfRule>
          <x14:cfRule type="containsText" priority="69" operator="containsText" id="{3C12A9DD-B576-42AE-8AF3-B89E796406A8}">
            <xm:f>NOT(ISERROR(SEARCH($CC$127,BN5)))</xm:f>
            <xm:f>$CC$127</xm:f>
            <x14:dxf>
              <fill>
                <gradientFill degree="180">
                  <stop position="0">
                    <color rgb="FF008744"/>
                  </stop>
                  <stop position="1">
                    <color theme="0"/>
                  </stop>
                </gradientFill>
              </fill>
            </x14:dxf>
          </x14:cfRule>
          <x14:cfRule type="containsText" priority="70" operator="containsText" id="{B311D00E-1F27-450A-938F-BE76699ECAFC}">
            <xm:f>NOT(ISERROR(SEARCH($CC$128,BN5)))</xm:f>
            <xm:f>$CC$128</xm:f>
            <x14:dxf>
              <fill>
                <gradientFill>
                  <stop position="0">
                    <color theme="0"/>
                  </stop>
                  <stop position="1">
                    <color rgb="FFFFFF00"/>
                  </stop>
                </gradientFill>
              </fill>
            </x14:dxf>
          </x14:cfRule>
          <x14:cfRule type="containsText" priority="71" operator="containsText" id="{FB16C554-0EEA-4456-82A8-932166F7613A}">
            <xm:f>NOT(ISERROR(SEARCH($CC$129,BN5)))</xm:f>
            <xm:f>$CC$129</xm:f>
            <x14:dxf>
              <fill>
                <gradientFill>
                  <stop position="0">
                    <color theme="0"/>
                  </stop>
                  <stop position="1">
                    <color rgb="FFFFC000"/>
                  </stop>
                </gradientFill>
              </fill>
            </x14:dxf>
          </x14:cfRule>
          <x14:cfRule type="containsText" priority="72" operator="containsText" id="{5A838533-710E-4B5B-843E-AC575730B28B}">
            <xm:f>NOT(ISERROR(SEARCH($CC$130,BN5)))</xm:f>
            <xm:f>$CC$130</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59" operator="containsText" id="{46328F54-40DD-4CBE-906F-862C6DABE0A2}">
            <xm:f>NOT(ISERROR(SEARCH($CD$126,BO5)))</xm:f>
            <xm:f>$CD$126</xm:f>
            <x14:dxf>
              <fill>
                <gradientFill>
                  <stop position="0">
                    <color theme="0"/>
                  </stop>
                  <stop position="1">
                    <color rgb="FF008744"/>
                  </stop>
                </gradientFill>
              </fill>
            </x14:dxf>
          </x14:cfRule>
          <x14:cfRule type="containsText" priority="60" operator="containsText" id="{B7EECF6A-B4B7-4051-A248-FEBB25E4BAE5}">
            <xm:f>NOT(ISERROR(SEARCH($CD$127,BO5)))</xm:f>
            <xm:f>$CD$127</xm:f>
            <x14:dxf>
              <fill>
                <gradientFill>
                  <stop position="0">
                    <color theme="0"/>
                  </stop>
                  <stop position="1">
                    <color rgb="FFFACC06"/>
                  </stop>
                </gradientFill>
              </fill>
            </x14:dxf>
          </x14:cfRule>
          <x14:cfRule type="containsText" priority="61" operator="containsText" id="{E8AF7DA9-77CB-4F88-8C6B-CBDF6DDF1AE1}">
            <xm:f>NOT(ISERROR(SEARCH($CD$128,BO5)))</xm:f>
            <xm:f>$CD$128</xm:f>
            <x14:dxf>
              <fill>
                <gradientFill>
                  <stop position="0">
                    <color theme="0"/>
                  </stop>
                  <stop position="1">
                    <color rgb="FFFF0000"/>
                  </stop>
                </gradientFill>
              </fill>
            </x14:dxf>
          </x14:cfRule>
          <x14:cfRule type="containsText" priority="62" operator="containsText" id="{AB87D212-763F-4785-AD13-78D2AC945048}">
            <xm:f>NOT(ISERROR(SEARCH($CD$129,BO5)))</xm:f>
            <xm:f>$CD$129</xm:f>
            <x14:dxf>
              <fill>
                <gradientFill>
                  <stop position="0">
                    <color theme="0"/>
                  </stop>
                  <stop position="1">
                    <color rgb="FFC00000"/>
                  </stop>
                </gradientFill>
              </fill>
            </x14:dxf>
          </x14:cfRule>
          <xm:sqref>BO5</xm:sqref>
        </x14:conditionalFormatting>
        <x14:conditionalFormatting xmlns:xm="http://schemas.microsoft.com/office/excel/2006/main">
          <x14:cfRule type="containsText" priority="55" operator="containsText" id="{15A4AB15-9C57-457B-B0AE-BFAA129D293F}">
            <xm:f>NOT(ISERROR(SEARCH($CD$126,J11)))</xm:f>
            <xm:f>$CD$126</xm:f>
            <x14:dxf>
              <fill>
                <gradientFill>
                  <stop position="0">
                    <color theme="0"/>
                  </stop>
                  <stop position="1">
                    <color rgb="FF008744"/>
                  </stop>
                </gradientFill>
              </fill>
            </x14:dxf>
          </x14:cfRule>
          <x14:cfRule type="containsText" priority="56" operator="containsText" id="{BAA43951-E6E0-4390-95DA-1C64F9E5EB76}">
            <xm:f>NOT(ISERROR(SEARCH($CD$127,J11)))</xm:f>
            <xm:f>$CD$127</xm:f>
            <x14:dxf>
              <fill>
                <gradientFill>
                  <stop position="0">
                    <color theme="0"/>
                  </stop>
                  <stop position="1">
                    <color rgb="FFFACC06"/>
                  </stop>
                </gradientFill>
              </fill>
            </x14:dxf>
          </x14:cfRule>
          <x14:cfRule type="containsText" priority="57" operator="containsText" id="{67A42796-9B1C-4CBC-A74E-464D254EBDDD}">
            <xm:f>NOT(ISERROR(SEARCH($CD$128,J11)))</xm:f>
            <xm:f>$CD$128</xm:f>
            <x14:dxf>
              <fill>
                <gradientFill>
                  <stop position="0">
                    <color theme="0"/>
                  </stop>
                  <stop position="1">
                    <color rgb="FFFF0000"/>
                  </stop>
                </gradientFill>
              </fill>
            </x14:dxf>
          </x14:cfRule>
          <x14:cfRule type="containsText" priority="58" operator="containsText" id="{A2EAEFC9-EB03-49D0-B64E-6151F28D2DD3}">
            <xm:f>NOT(ISERROR(SEARCH($CD$129,J11)))</xm:f>
            <xm:f>$CD$129</xm:f>
            <x14:dxf>
              <fill>
                <gradientFill>
                  <stop position="0">
                    <color theme="0"/>
                  </stop>
                  <stop position="1">
                    <color rgb="FFC00000"/>
                  </stop>
                </gradientFill>
              </fill>
            </x14:dxf>
          </x14:cfRule>
          <xm:sqref>J11:AC11</xm:sqref>
        </x14:conditionalFormatting>
        <x14:conditionalFormatting xmlns:xm="http://schemas.microsoft.com/office/excel/2006/main">
          <x14:cfRule type="containsText" priority="41" operator="containsText" id="{A428408E-4848-45C8-B73E-145901561E7E}">
            <xm:f>NOT(ISERROR(SEARCH($CB$126,AD10)))</xm:f>
            <xm:f>$CB$126</xm:f>
            <x14:dxf>
              <fill>
                <gradientFill degree="180">
                  <stop position="0">
                    <color rgb="FF008744"/>
                  </stop>
                  <stop position="1">
                    <color theme="0"/>
                  </stop>
                </gradientFill>
              </fill>
            </x14:dxf>
          </x14:cfRule>
          <x14:cfRule type="containsText" priority="42" operator="containsText" id="{730D587D-3AA4-416F-9D2E-02466E9A978B}">
            <xm:f>NOT(ISERROR(SEARCH($CB$127,AD10)))</xm:f>
            <xm:f>$CB$127</xm:f>
            <x14:dxf>
              <fill>
                <gradientFill degree="180">
                  <stop position="0">
                    <color rgb="FF008744"/>
                  </stop>
                  <stop position="1">
                    <color theme="0"/>
                  </stop>
                </gradientFill>
              </fill>
            </x14:dxf>
          </x14:cfRule>
          <x14:cfRule type="containsText" priority="43" operator="containsText" id="{C751BC69-43E2-4B3E-83A8-038A336E70AF}">
            <xm:f>NOT(ISERROR(SEARCH($CB$128,AD10)))</xm:f>
            <xm:f>$CB$128</xm:f>
            <x14:dxf>
              <fill>
                <gradientFill degree="180">
                  <stop position="0">
                    <color rgb="FF008744"/>
                  </stop>
                  <stop position="1">
                    <color rgb="FFFFFFFF"/>
                  </stop>
                </gradientFill>
              </fill>
            </x14:dxf>
          </x14:cfRule>
          <x14:cfRule type="containsText" priority="44" operator="containsText" id="{0CFACB19-9E1C-4E5E-AA40-097272659C58}">
            <xm:f>NOT(ISERROR(SEARCH($CB$129,AD10)))</xm:f>
            <xm:f>$CB$129</xm:f>
            <x14:dxf>
              <fill>
                <gradientFill>
                  <stop position="0">
                    <color theme="0"/>
                  </stop>
                  <stop position="1">
                    <color rgb="FFFFFF00"/>
                  </stop>
                </gradientFill>
              </fill>
            </x14:dxf>
          </x14:cfRule>
          <x14:cfRule type="containsText" priority="45" operator="containsText" id="{A9673A3D-0706-4D4E-868B-6F90C98AA236}">
            <xm:f>NOT(ISERROR(SEARCH($CB$130,AD10)))</xm:f>
            <xm:f>$CB$130</xm:f>
            <x14:dxf>
              <fill>
                <gradientFill degree="180">
                  <stop position="0">
                    <color rgb="FFFFA700"/>
                  </stop>
                  <stop position="1">
                    <color theme="0"/>
                  </stop>
                </gradientFill>
              </fill>
            </x14:dxf>
          </x14:cfRule>
          <xm:sqref>AD10</xm:sqref>
        </x14:conditionalFormatting>
        <x14:conditionalFormatting xmlns:xm="http://schemas.microsoft.com/office/excel/2006/main">
          <x14:cfRule type="containsText" priority="46" operator="containsText" id="{7B9F91BF-07B8-46A2-A81A-C46F42B7063C}">
            <xm:f>NOT(ISERROR(SEARCH($CC$126,AE10)))</xm:f>
            <xm:f>$CC$126</xm:f>
            <x14:dxf>
              <fill>
                <gradientFill degree="180">
                  <stop position="0">
                    <color rgb="FF008744"/>
                  </stop>
                  <stop position="1">
                    <color theme="0"/>
                  </stop>
                </gradientFill>
              </fill>
            </x14:dxf>
          </x14:cfRule>
          <x14:cfRule type="containsText" priority="47" operator="containsText" id="{96F177F0-8F08-4963-80CF-270F466BAF80}">
            <xm:f>NOT(ISERROR(SEARCH($CC$127,AE10)))</xm:f>
            <xm:f>$CC$127</xm:f>
            <x14:dxf>
              <fill>
                <gradientFill degree="180">
                  <stop position="0">
                    <color rgb="FF008744"/>
                  </stop>
                  <stop position="1">
                    <color theme="0"/>
                  </stop>
                </gradientFill>
              </fill>
            </x14:dxf>
          </x14:cfRule>
          <x14:cfRule type="containsText" priority="48" operator="containsText" id="{094CFF08-BB8C-4A82-90FC-79AD93A5FC32}">
            <xm:f>NOT(ISERROR(SEARCH($CC$128,AE10)))</xm:f>
            <xm:f>$CC$128</xm:f>
            <x14:dxf>
              <fill>
                <gradientFill>
                  <stop position="0">
                    <color theme="0"/>
                  </stop>
                  <stop position="1">
                    <color rgb="FFFFFF00"/>
                  </stop>
                </gradientFill>
              </fill>
            </x14:dxf>
          </x14:cfRule>
          <x14:cfRule type="containsText" priority="49" operator="containsText" id="{DF0B3EF4-E341-4CD9-988C-2E10C1D2D488}">
            <xm:f>NOT(ISERROR(SEARCH($CC$129,AE10)))</xm:f>
            <xm:f>$CC$129</xm:f>
            <x14:dxf>
              <fill>
                <gradientFill>
                  <stop position="0">
                    <color theme="0"/>
                  </stop>
                  <stop position="1">
                    <color rgb="FFFFC000"/>
                  </stop>
                </gradientFill>
              </fill>
            </x14:dxf>
          </x14:cfRule>
          <x14:cfRule type="containsText" priority="50" operator="containsText" id="{F1FF9850-98B1-4155-AF2C-A59BEC8271D5}">
            <xm:f>NOT(ISERROR(SEARCH($CC$130,AE10)))</xm:f>
            <xm:f>$CC$130</xm:f>
            <x14:dxf>
              <fill>
                <gradientFill>
                  <stop position="0">
                    <color theme="0"/>
                  </stop>
                  <stop position="1">
                    <color rgb="FFFF0000"/>
                  </stop>
                </gradientFill>
              </fill>
            </x14:dxf>
          </x14:cfRule>
          <xm:sqref>AE10</xm:sqref>
        </x14:conditionalFormatting>
        <x14:conditionalFormatting xmlns:xm="http://schemas.microsoft.com/office/excel/2006/main">
          <x14:cfRule type="containsText" priority="51" operator="containsText" id="{4D535452-33CC-448E-8C10-0BB0D54DBA9A}">
            <xm:f>NOT(ISERROR(SEARCH($CD$126,AF10)))</xm:f>
            <xm:f>$CD$126</xm:f>
            <x14:dxf>
              <fill>
                <gradientFill>
                  <stop position="0">
                    <color theme="0"/>
                  </stop>
                  <stop position="1">
                    <color rgb="FF008744"/>
                  </stop>
                </gradientFill>
              </fill>
            </x14:dxf>
          </x14:cfRule>
          <x14:cfRule type="containsText" priority="52" operator="containsText" id="{7CEC074C-AA8A-4D12-A5D3-77D7853CDFE8}">
            <xm:f>NOT(ISERROR(SEARCH($CD$127,AF10)))</xm:f>
            <xm:f>$CD$127</xm:f>
            <x14:dxf>
              <fill>
                <gradientFill>
                  <stop position="0">
                    <color theme="0"/>
                  </stop>
                  <stop position="1">
                    <color rgb="FFFACC06"/>
                  </stop>
                </gradientFill>
              </fill>
            </x14:dxf>
          </x14:cfRule>
          <x14:cfRule type="containsText" priority="53" operator="containsText" id="{A5F3D601-30F8-4868-B684-9A999DC8541C}">
            <xm:f>NOT(ISERROR(SEARCH($CD$128,AF10)))</xm:f>
            <xm:f>$CD$128</xm:f>
            <x14:dxf>
              <fill>
                <gradientFill>
                  <stop position="0">
                    <color theme="0"/>
                  </stop>
                  <stop position="1">
                    <color rgb="FFFF0000"/>
                  </stop>
                </gradientFill>
              </fill>
            </x14:dxf>
          </x14:cfRule>
          <x14:cfRule type="containsText" priority="54" operator="containsText" id="{7F1A1A5E-1859-4575-B72F-65197349C77D}">
            <xm:f>NOT(ISERROR(SEARCH($CD$129,AF10)))</xm:f>
            <xm:f>$CD$129</xm:f>
            <x14:dxf>
              <fill>
                <gradientFill>
                  <stop position="0">
                    <color theme="0"/>
                  </stop>
                  <stop position="1">
                    <color rgb="FFC00000"/>
                  </stop>
                </gradientFill>
              </fill>
            </x14:dxf>
          </x14:cfRule>
          <xm:sqref>AF10</xm:sqref>
        </x14:conditionalFormatting>
        <x14:conditionalFormatting xmlns:xm="http://schemas.microsoft.com/office/excel/2006/main">
          <x14:cfRule type="containsText" priority="27" operator="containsText" id="{2AD48E08-9200-4CE1-974C-5BEC9AF00D7A}">
            <xm:f>NOT(ISERROR(SEARCH($CB$126,AD11)))</xm:f>
            <xm:f>$CB$126</xm:f>
            <x14:dxf>
              <fill>
                <gradientFill degree="180">
                  <stop position="0">
                    <color rgb="FF008744"/>
                  </stop>
                  <stop position="1">
                    <color theme="0"/>
                  </stop>
                </gradientFill>
              </fill>
            </x14:dxf>
          </x14:cfRule>
          <x14:cfRule type="containsText" priority="28" operator="containsText" id="{20F1152A-853A-4CF7-9CCD-3D7354D90760}">
            <xm:f>NOT(ISERROR(SEARCH($CB$127,AD11)))</xm:f>
            <xm:f>$CB$127</xm:f>
            <x14:dxf>
              <fill>
                <gradientFill degree="180">
                  <stop position="0">
                    <color rgb="FF008744"/>
                  </stop>
                  <stop position="1">
                    <color theme="0"/>
                  </stop>
                </gradientFill>
              </fill>
            </x14:dxf>
          </x14:cfRule>
          <x14:cfRule type="containsText" priority="29" operator="containsText" id="{92B5AD8A-A48D-4F48-B57F-043DA121B89D}">
            <xm:f>NOT(ISERROR(SEARCH($CB$128,AD11)))</xm:f>
            <xm:f>$CB$128</xm:f>
            <x14:dxf>
              <fill>
                <gradientFill degree="180">
                  <stop position="0">
                    <color rgb="FF008744"/>
                  </stop>
                  <stop position="1">
                    <color rgb="FFFFFFFF"/>
                  </stop>
                </gradientFill>
              </fill>
            </x14:dxf>
          </x14:cfRule>
          <x14:cfRule type="containsText" priority="30" operator="containsText" id="{8A1DD5B9-1DBB-4086-AAE6-664769A46B86}">
            <xm:f>NOT(ISERROR(SEARCH($CB$129,AD11)))</xm:f>
            <xm:f>$CB$129</xm:f>
            <x14:dxf>
              <fill>
                <gradientFill>
                  <stop position="0">
                    <color theme="0"/>
                  </stop>
                  <stop position="1">
                    <color rgb="FFFFFF00"/>
                  </stop>
                </gradientFill>
              </fill>
            </x14:dxf>
          </x14:cfRule>
          <x14:cfRule type="containsText" priority="31" operator="containsText" id="{10E29773-77F9-4808-8699-3FF71E5E0556}">
            <xm:f>NOT(ISERROR(SEARCH($CB$130,AD11)))</xm:f>
            <xm:f>$CB$130</xm:f>
            <x14:dxf>
              <fill>
                <gradientFill degree="180">
                  <stop position="0">
                    <color rgb="FFFFA700"/>
                  </stop>
                  <stop position="1">
                    <color theme="0"/>
                  </stop>
                </gradientFill>
              </fill>
            </x14:dxf>
          </x14:cfRule>
          <xm:sqref>AD11</xm:sqref>
        </x14:conditionalFormatting>
        <x14:conditionalFormatting xmlns:xm="http://schemas.microsoft.com/office/excel/2006/main">
          <x14:cfRule type="containsText" priority="32" operator="containsText" id="{57BE0E28-740F-4496-9345-F15CA2B92BF0}">
            <xm:f>NOT(ISERROR(SEARCH($CC$126,AE11)))</xm:f>
            <xm:f>$CC$126</xm:f>
            <x14:dxf>
              <fill>
                <gradientFill degree="180">
                  <stop position="0">
                    <color rgb="FF008744"/>
                  </stop>
                  <stop position="1">
                    <color theme="0"/>
                  </stop>
                </gradientFill>
              </fill>
            </x14:dxf>
          </x14:cfRule>
          <x14:cfRule type="containsText" priority="33" operator="containsText" id="{F58A9830-F88F-4CD8-A68F-128D18427686}">
            <xm:f>NOT(ISERROR(SEARCH($CC$127,AE11)))</xm:f>
            <xm:f>$CC$127</xm:f>
            <x14:dxf>
              <fill>
                <gradientFill degree="180">
                  <stop position="0">
                    <color rgb="FF008744"/>
                  </stop>
                  <stop position="1">
                    <color theme="0"/>
                  </stop>
                </gradientFill>
              </fill>
            </x14:dxf>
          </x14:cfRule>
          <x14:cfRule type="containsText" priority="34" operator="containsText" id="{16C16CB0-FF77-49C2-BAB1-975C916C1F80}">
            <xm:f>NOT(ISERROR(SEARCH($CC$128,AE11)))</xm:f>
            <xm:f>$CC$128</xm:f>
            <x14:dxf>
              <fill>
                <gradientFill>
                  <stop position="0">
                    <color theme="0"/>
                  </stop>
                  <stop position="1">
                    <color rgb="FFFFFF00"/>
                  </stop>
                </gradientFill>
              </fill>
            </x14:dxf>
          </x14:cfRule>
          <x14:cfRule type="containsText" priority="35" operator="containsText" id="{822611E1-F934-4B23-BED5-CA5FFBC22C6F}">
            <xm:f>NOT(ISERROR(SEARCH($CC$129,AE11)))</xm:f>
            <xm:f>$CC$129</xm:f>
            <x14:dxf>
              <fill>
                <gradientFill>
                  <stop position="0">
                    <color theme="0"/>
                  </stop>
                  <stop position="1">
                    <color rgb="FFFFC000"/>
                  </stop>
                </gradientFill>
              </fill>
            </x14:dxf>
          </x14:cfRule>
          <x14:cfRule type="containsText" priority="36" operator="containsText" id="{6E5CE75F-BD03-43B2-A367-858761CB7070}">
            <xm:f>NOT(ISERROR(SEARCH($CC$130,AE11)))</xm:f>
            <xm:f>$CC$130</xm:f>
            <x14:dxf>
              <fill>
                <gradientFill>
                  <stop position="0">
                    <color theme="0"/>
                  </stop>
                  <stop position="1">
                    <color rgb="FFFF0000"/>
                  </stop>
                </gradientFill>
              </fill>
            </x14:dxf>
          </x14:cfRule>
          <xm:sqref>AE11</xm:sqref>
        </x14:conditionalFormatting>
        <x14:conditionalFormatting xmlns:xm="http://schemas.microsoft.com/office/excel/2006/main">
          <x14:cfRule type="containsText" priority="37" operator="containsText" id="{947FA685-B491-4135-ADE0-DE71EF8AD10B}">
            <xm:f>NOT(ISERROR(SEARCH($CD$126,AF11)))</xm:f>
            <xm:f>$CD$126</xm:f>
            <x14:dxf>
              <fill>
                <gradientFill>
                  <stop position="0">
                    <color theme="0"/>
                  </stop>
                  <stop position="1">
                    <color rgb="FF008744"/>
                  </stop>
                </gradientFill>
              </fill>
            </x14:dxf>
          </x14:cfRule>
          <x14:cfRule type="containsText" priority="38" operator="containsText" id="{DD986A84-326B-4D46-953E-16CF315D04D0}">
            <xm:f>NOT(ISERROR(SEARCH($CD$127,AF11)))</xm:f>
            <xm:f>$CD$127</xm:f>
            <x14:dxf>
              <fill>
                <gradientFill>
                  <stop position="0">
                    <color theme="0"/>
                  </stop>
                  <stop position="1">
                    <color rgb="FFFACC06"/>
                  </stop>
                </gradientFill>
              </fill>
            </x14:dxf>
          </x14:cfRule>
          <x14:cfRule type="containsText" priority="39" operator="containsText" id="{D1D53226-9264-46FE-8481-6F2C78E19CE7}">
            <xm:f>NOT(ISERROR(SEARCH($CD$128,AF11)))</xm:f>
            <xm:f>$CD$128</xm:f>
            <x14:dxf>
              <fill>
                <gradientFill>
                  <stop position="0">
                    <color theme="0"/>
                  </stop>
                  <stop position="1">
                    <color rgb="FFFF0000"/>
                  </stop>
                </gradientFill>
              </fill>
            </x14:dxf>
          </x14:cfRule>
          <x14:cfRule type="containsText" priority="40" operator="containsText" id="{E9F047BA-7C06-4CDB-B83F-CD676FA68420}">
            <xm:f>NOT(ISERROR(SEARCH($CD$129,AF11)))</xm:f>
            <xm:f>$CD$129</xm:f>
            <x14:dxf>
              <fill>
                <gradientFill>
                  <stop position="0">
                    <color theme="0"/>
                  </stop>
                  <stop position="1">
                    <color rgb="FFC00000"/>
                  </stop>
                </gradientFill>
              </fill>
            </x14:dxf>
          </x14:cfRule>
          <xm:sqref>AF11</xm:sqref>
        </x14:conditionalFormatting>
        <x14:conditionalFormatting xmlns:xm="http://schemas.microsoft.com/office/excel/2006/main">
          <x14:cfRule type="containsText" priority="1" operator="containsText" id="{10E611BA-4BE0-4F72-8D15-479C3FF003E2}">
            <xm:f>NOT(ISERROR(SEARCH($CB$126,BM11)))</xm:f>
            <xm:f>$CB$126</xm:f>
            <x14:dxf>
              <fill>
                <gradientFill degree="180">
                  <stop position="0">
                    <color rgb="FF008744"/>
                  </stop>
                  <stop position="1">
                    <color theme="0"/>
                  </stop>
                </gradientFill>
              </fill>
            </x14:dxf>
          </x14:cfRule>
          <x14:cfRule type="containsText" priority="2" operator="containsText" id="{32530FA8-0ADD-479A-8057-6656AD51A719}">
            <xm:f>NOT(ISERROR(SEARCH($CB$127,BM11)))</xm:f>
            <xm:f>$CB$127</xm:f>
            <x14:dxf>
              <fill>
                <gradientFill degree="180">
                  <stop position="0">
                    <color rgb="FF008744"/>
                  </stop>
                  <stop position="1">
                    <color theme="0"/>
                  </stop>
                </gradientFill>
              </fill>
            </x14:dxf>
          </x14:cfRule>
          <x14:cfRule type="containsText" priority="3" operator="containsText" id="{4E94AE80-0676-4C57-8C50-F8F38293F21D}">
            <xm:f>NOT(ISERROR(SEARCH($CB$128,BM11)))</xm:f>
            <xm:f>$CB$128</xm:f>
            <x14:dxf>
              <fill>
                <gradientFill degree="180">
                  <stop position="0">
                    <color rgb="FF008744"/>
                  </stop>
                  <stop position="1">
                    <color rgb="FFFFFFFF"/>
                  </stop>
                </gradientFill>
              </fill>
            </x14:dxf>
          </x14:cfRule>
          <x14:cfRule type="containsText" priority="4" operator="containsText" id="{D137431C-0FD5-46CC-A346-D29F4DFD0C8B}">
            <xm:f>NOT(ISERROR(SEARCH($CB$129,BM11)))</xm:f>
            <xm:f>$CB$129</xm:f>
            <x14:dxf>
              <fill>
                <gradientFill>
                  <stop position="0">
                    <color theme="0"/>
                  </stop>
                  <stop position="1">
                    <color rgb="FFFFFF00"/>
                  </stop>
                </gradientFill>
              </fill>
            </x14:dxf>
          </x14:cfRule>
          <x14:cfRule type="containsText" priority="5" operator="containsText" id="{40317290-4FC2-4118-A791-B80F8E9521A1}">
            <xm:f>NOT(ISERROR(SEARCH($CB$130,BM11)))</xm:f>
            <xm:f>$CB$130</xm:f>
            <x14:dxf>
              <fill>
                <gradientFill degree="180">
                  <stop position="0">
                    <color rgb="FFFFA700"/>
                  </stop>
                  <stop position="1">
                    <color theme="0"/>
                  </stop>
                </gradientFill>
              </fill>
            </x14:dxf>
          </x14:cfRule>
          <xm:sqref>BM11</xm:sqref>
        </x14:conditionalFormatting>
        <x14:conditionalFormatting xmlns:xm="http://schemas.microsoft.com/office/excel/2006/main">
          <x14:cfRule type="containsText" priority="6" operator="containsText" id="{DBEA97AF-83A2-4E00-8310-8575887931AE}">
            <xm:f>NOT(ISERROR(SEARCH($CC$126,BN11)))</xm:f>
            <xm:f>$CC$126</xm:f>
            <x14:dxf>
              <fill>
                <gradientFill degree="180">
                  <stop position="0">
                    <color rgb="FF008744"/>
                  </stop>
                  <stop position="1">
                    <color theme="0"/>
                  </stop>
                </gradientFill>
              </fill>
            </x14:dxf>
          </x14:cfRule>
          <x14:cfRule type="containsText" priority="7" operator="containsText" id="{E206ABDE-8ECA-483D-B1C9-57E8CB09FB28}">
            <xm:f>NOT(ISERROR(SEARCH($CC$127,BN11)))</xm:f>
            <xm:f>$CC$127</xm:f>
            <x14:dxf>
              <fill>
                <gradientFill degree="180">
                  <stop position="0">
                    <color rgb="FF008744"/>
                  </stop>
                  <stop position="1">
                    <color theme="0"/>
                  </stop>
                </gradientFill>
              </fill>
            </x14:dxf>
          </x14:cfRule>
          <x14:cfRule type="containsText" priority="8" operator="containsText" id="{6E423628-511F-47B6-9B5A-519F40A46559}">
            <xm:f>NOT(ISERROR(SEARCH($CC$128,BN11)))</xm:f>
            <xm:f>$CC$128</xm:f>
            <x14:dxf>
              <fill>
                <gradientFill>
                  <stop position="0">
                    <color theme="0"/>
                  </stop>
                  <stop position="1">
                    <color rgb="FFFFFF00"/>
                  </stop>
                </gradientFill>
              </fill>
            </x14:dxf>
          </x14:cfRule>
          <x14:cfRule type="containsText" priority="9" operator="containsText" id="{4CFCCECB-4AAF-4035-92DC-8FCE41307D5A}">
            <xm:f>NOT(ISERROR(SEARCH($CC$129,BN11)))</xm:f>
            <xm:f>$CC$129</xm:f>
            <x14:dxf>
              <fill>
                <gradientFill>
                  <stop position="0">
                    <color theme="0"/>
                  </stop>
                  <stop position="1">
                    <color rgb="FFFFC000"/>
                  </stop>
                </gradientFill>
              </fill>
            </x14:dxf>
          </x14:cfRule>
          <x14:cfRule type="containsText" priority="10" operator="containsText" id="{AE305123-A84A-4CD3-AE88-0279D7FC494B}">
            <xm:f>NOT(ISERROR(SEARCH($CC$130,BN11)))</xm:f>
            <xm:f>$CC$130</xm:f>
            <x14:dxf>
              <fill>
                <gradientFill>
                  <stop position="0">
                    <color theme="0"/>
                  </stop>
                  <stop position="1">
                    <color rgb="FFFF0000"/>
                  </stop>
                </gradientFill>
              </fill>
            </x14:dxf>
          </x14:cfRule>
          <xm:sqref>BN11</xm:sqref>
        </x14:conditionalFormatting>
        <x14:conditionalFormatting xmlns:xm="http://schemas.microsoft.com/office/excel/2006/main">
          <x14:cfRule type="containsText" priority="11" operator="containsText" id="{180734AB-BE26-4D5C-ACCA-85BECB65595B}">
            <xm:f>NOT(ISERROR(SEARCH($CD$126,BO11)))</xm:f>
            <xm:f>$CD$126</xm:f>
            <x14:dxf>
              <fill>
                <gradientFill>
                  <stop position="0">
                    <color theme="0"/>
                  </stop>
                  <stop position="1">
                    <color rgb="FF008744"/>
                  </stop>
                </gradientFill>
              </fill>
            </x14:dxf>
          </x14:cfRule>
          <x14:cfRule type="containsText" priority="12" operator="containsText" id="{5783D437-5206-4767-8563-69795BB7DF00}">
            <xm:f>NOT(ISERROR(SEARCH($CD$127,BO11)))</xm:f>
            <xm:f>$CD$127</xm:f>
            <x14:dxf>
              <fill>
                <gradientFill>
                  <stop position="0">
                    <color theme="0"/>
                  </stop>
                  <stop position="1">
                    <color rgb="FFFACC06"/>
                  </stop>
                </gradientFill>
              </fill>
            </x14:dxf>
          </x14:cfRule>
          <x14:cfRule type="containsText" priority="13" operator="containsText" id="{E2D44B08-AB93-4C1E-B1AD-4CBDE79B0327}">
            <xm:f>NOT(ISERROR(SEARCH($CD$128,BO11)))</xm:f>
            <xm:f>$CD$128</xm:f>
            <x14:dxf>
              <fill>
                <gradientFill>
                  <stop position="0">
                    <color theme="0"/>
                  </stop>
                  <stop position="1">
                    <color rgb="FFFF0000"/>
                  </stop>
                </gradientFill>
              </fill>
            </x14:dxf>
          </x14:cfRule>
          <x14:cfRule type="containsText" priority="14" operator="containsText" id="{4CCE4FAC-8C3B-44DA-870D-98372A882060}">
            <xm:f>NOT(ISERROR(SEARCH($CD$129,BO11)))</xm:f>
            <xm:f>$CD$129</xm:f>
            <x14:dxf>
              <fill>
                <gradientFill>
                  <stop position="0">
                    <color theme="0"/>
                  </stop>
                  <stop position="1">
                    <color rgb="FFC00000"/>
                  </stop>
                </gradientFill>
              </fill>
            </x14:dxf>
          </x14:cfRule>
          <xm:sqref>BO11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23"/>
  <sheetViews>
    <sheetView showGridLines="0" topLeftCell="A40" zoomScale="55" zoomScaleNormal="55" workbookViewId="0">
      <selection activeCell="A12" sqref="A12"/>
    </sheetView>
  </sheetViews>
  <sheetFormatPr baseColWidth="10" defaultColWidth="10.83203125" defaultRowHeight="16"/>
  <cols>
    <col min="1" max="1" width="10.83203125" style="16"/>
    <col min="2" max="2" width="87.1640625" style="4" customWidth="1"/>
    <col min="3" max="3" width="5.33203125" style="4" customWidth="1"/>
    <col min="4" max="4" width="9.83203125" style="4" customWidth="1"/>
    <col min="5" max="5" width="87.1640625" style="4" customWidth="1"/>
    <col min="6" max="7" width="10.83203125" style="16"/>
    <col min="8" max="16384" width="10.83203125" style="4"/>
  </cols>
  <sheetData>
    <row r="1" spans="1:7" ht="14" customHeight="1"/>
    <row r="2" spans="1:7" ht="37" customHeight="1">
      <c r="B2" s="205" t="s">
        <v>406</v>
      </c>
      <c r="C2" s="205"/>
      <c r="D2" s="205"/>
      <c r="E2" s="205"/>
    </row>
    <row r="3" spans="1:7" ht="26" customHeight="1">
      <c r="B3" s="16"/>
      <c r="C3" s="16"/>
      <c r="D3" s="16"/>
    </row>
    <row r="4" spans="1:7" ht="24" customHeight="1">
      <c r="A4" s="27" t="s">
        <v>407</v>
      </c>
      <c r="B4" s="7" t="s">
        <v>408</v>
      </c>
      <c r="C4" s="16"/>
      <c r="D4" s="27" t="s">
        <v>409</v>
      </c>
      <c r="E4" s="8" t="s">
        <v>410</v>
      </c>
    </row>
    <row r="5" spans="1:7" ht="17" thickBot="1">
      <c r="B5" s="16"/>
      <c r="C5" s="16"/>
      <c r="D5" s="16"/>
      <c r="E5" s="16"/>
    </row>
    <row r="6" spans="1:7" s="9" customFormat="1" ht="36" thickTop="1" thickBot="1">
      <c r="A6" s="17"/>
      <c r="B6" s="18" t="s">
        <v>411</v>
      </c>
      <c r="C6" s="17"/>
      <c r="D6" s="17"/>
      <c r="E6" s="135" t="s">
        <v>412</v>
      </c>
      <c r="F6" s="17"/>
      <c r="G6" s="17"/>
    </row>
    <row r="7" spans="1:7" s="9" customFormat="1" ht="36" thickTop="1" thickBot="1">
      <c r="A7" s="17"/>
      <c r="B7" s="18" t="s">
        <v>413</v>
      </c>
      <c r="C7" s="17"/>
      <c r="D7" s="17"/>
      <c r="E7" s="135" t="s">
        <v>414</v>
      </c>
      <c r="F7" s="17"/>
      <c r="G7" s="17"/>
    </row>
    <row r="8" spans="1:7" s="9" customFormat="1" ht="36" thickTop="1" thickBot="1">
      <c r="A8" s="17"/>
      <c r="B8" s="18" t="s">
        <v>415</v>
      </c>
      <c r="C8" s="17"/>
      <c r="D8" s="17"/>
      <c r="E8" s="135" t="s">
        <v>416</v>
      </c>
      <c r="F8" s="17"/>
      <c r="G8" s="17"/>
    </row>
    <row r="9" spans="1:7" s="9" customFormat="1" ht="53" thickTop="1" thickBot="1">
      <c r="A9" s="17"/>
      <c r="B9" s="18" t="s">
        <v>417</v>
      </c>
      <c r="C9" s="17"/>
      <c r="D9" s="17"/>
      <c r="E9" s="19" t="s">
        <v>418</v>
      </c>
      <c r="F9" s="17"/>
      <c r="G9" s="17"/>
    </row>
    <row r="10" spans="1:7" ht="18" thickTop="1" thickBot="1">
      <c r="B10" s="11" t="s">
        <v>419</v>
      </c>
      <c r="C10" s="16"/>
      <c r="D10" s="16"/>
      <c r="E10" s="204" t="s">
        <v>420</v>
      </c>
    </row>
    <row r="11" spans="1:7" ht="18" thickTop="1" thickBot="1">
      <c r="B11" s="12" t="s">
        <v>421</v>
      </c>
      <c r="C11" s="16"/>
      <c r="D11" s="16"/>
      <c r="E11" s="204"/>
    </row>
    <row r="12" spans="1:7" ht="26" customHeight="1" thickTop="1" thickBot="1">
      <c r="B12" s="12"/>
      <c r="C12" s="16"/>
      <c r="D12" s="16"/>
      <c r="E12" s="204" t="s">
        <v>422</v>
      </c>
    </row>
    <row r="13" spans="1:7" ht="24" customHeight="1" thickTop="1" thickBot="1">
      <c r="A13" s="27" t="s">
        <v>423</v>
      </c>
      <c r="B13" s="7" t="s">
        <v>424</v>
      </c>
      <c r="C13" s="16"/>
      <c r="D13" s="16"/>
      <c r="E13" s="204"/>
    </row>
    <row r="14" spans="1:7" ht="61" thickTop="1" thickBot="1">
      <c r="B14" s="10" t="s">
        <v>425</v>
      </c>
      <c r="C14" s="16"/>
      <c r="D14" s="16"/>
      <c r="E14" s="19" t="s">
        <v>426</v>
      </c>
    </row>
    <row r="15" spans="1:7" ht="26" customHeight="1" thickTop="1" thickBot="1">
      <c r="B15" s="4" t="s">
        <v>427</v>
      </c>
      <c r="C15" s="16"/>
      <c r="D15" s="16"/>
      <c r="E15" s="204" t="s">
        <v>428</v>
      </c>
    </row>
    <row r="16" spans="1:7" ht="18" thickTop="1" thickBot="1">
      <c r="C16" s="16"/>
      <c r="D16" s="16"/>
      <c r="E16" s="204"/>
    </row>
    <row r="17" spans="2:5" ht="18" thickTop="1" thickBot="1">
      <c r="B17" s="13" t="s">
        <v>429</v>
      </c>
      <c r="C17" s="16"/>
      <c r="D17" s="16"/>
      <c r="E17" s="204" t="s">
        <v>430</v>
      </c>
    </row>
    <row r="18" spans="2:5" ht="70" thickTop="1" thickBot="1">
      <c r="B18" s="14" t="s">
        <v>431</v>
      </c>
      <c r="C18" s="16"/>
      <c r="D18" s="16"/>
      <c r="E18" s="204"/>
    </row>
    <row r="19" spans="2:5" ht="17" thickTop="1">
      <c r="C19" s="16"/>
      <c r="D19" s="16"/>
      <c r="E19" s="16"/>
    </row>
    <row r="20" spans="2:5">
      <c r="B20" s="11" t="s">
        <v>419</v>
      </c>
      <c r="C20" s="16"/>
      <c r="D20" s="16"/>
      <c r="E20" s="16"/>
    </row>
    <row r="21" spans="2:5" ht="34">
      <c r="B21" s="15" t="s">
        <v>432</v>
      </c>
      <c r="C21" s="16"/>
      <c r="D21" s="16"/>
      <c r="E21" s="16"/>
    </row>
    <row r="22" spans="2:5">
      <c r="E22" s="16"/>
    </row>
    <row r="23" spans="2:5">
      <c r="E23" s="16"/>
    </row>
  </sheetData>
  <mergeCells count="5">
    <mergeCell ref="E10:E11"/>
    <mergeCell ref="E12:E13"/>
    <mergeCell ref="E15:E16"/>
    <mergeCell ref="E17:E18"/>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sheetPr>
  <dimension ref="A2:L44"/>
  <sheetViews>
    <sheetView showGridLines="0" topLeftCell="A68" zoomScaleNormal="100" workbookViewId="0">
      <selection activeCell="G10" sqref="G10"/>
    </sheetView>
  </sheetViews>
  <sheetFormatPr baseColWidth="10" defaultColWidth="10.83203125" defaultRowHeight="15"/>
  <cols>
    <col min="1" max="1" width="10.83203125" style="20"/>
    <col min="2" max="2" width="93.6640625" style="20" customWidth="1"/>
    <col min="3" max="3" width="3" style="20" customWidth="1"/>
    <col min="4" max="16384" width="10.83203125" style="20"/>
  </cols>
  <sheetData>
    <row r="2" spans="1:12" s="4" customFormat="1" ht="37" customHeight="1">
      <c r="A2" s="16"/>
      <c r="B2" s="205" t="s">
        <v>433</v>
      </c>
      <c r="C2" s="205"/>
      <c r="D2" s="205"/>
      <c r="E2" s="205"/>
      <c r="F2" s="205"/>
      <c r="G2" s="205"/>
      <c r="H2" s="205"/>
      <c r="I2" s="205"/>
      <c r="J2" s="205"/>
      <c r="K2" s="205"/>
      <c r="L2" s="205"/>
    </row>
    <row r="4" spans="1:12" ht="23" customHeight="1">
      <c r="A4" s="28" t="s">
        <v>434</v>
      </c>
      <c r="B4" s="21" t="s">
        <v>435</v>
      </c>
      <c r="E4" s="21" t="s">
        <v>436</v>
      </c>
      <c r="F4" s="21"/>
      <c r="G4" s="21"/>
      <c r="H4" s="21"/>
      <c r="I4" s="21"/>
      <c r="J4" s="21"/>
      <c r="K4" s="21"/>
    </row>
    <row r="5" spans="1:12" ht="32">
      <c r="B5" s="22" t="s">
        <v>437</v>
      </c>
      <c r="C5" s="22"/>
      <c r="D5" s="22"/>
      <c r="E5" s="24" t="s">
        <v>438</v>
      </c>
    </row>
    <row r="6" spans="1:12" ht="24" customHeight="1">
      <c r="A6" s="29"/>
      <c r="B6" s="29" t="s">
        <v>439</v>
      </c>
      <c r="E6" s="25" t="s">
        <v>440</v>
      </c>
    </row>
    <row r="7" spans="1:12" ht="24.5" customHeight="1">
      <c r="B7" s="209" t="s">
        <v>441</v>
      </c>
      <c r="C7" s="209"/>
      <c r="D7" s="209"/>
      <c r="E7" s="25" t="s">
        <v>442</v>
      </c>
    </row>
    <row r="8" spans="1:12" ht="16">
      <c r="B8" s="21" t="s">
        <v>443</v>
      </c>
      <c r="E8" s="25" t="s">
        <v>444</v>
      </c>
    </row>
    <row r="9" spans="1:12" ht="16" customHeight="1">
      <c r="B9" s="21"/>
      <c r="E9" s="25" t="s">
        <v>445</v>
      </c>
    </row>
    <row r="10" spans="1:12" ht="16">
      <c r="B10" s="163" t="s">
        <v>446</v>
      </c>
      <c r="E10" s="33" t="s">
        <v>447</v>
      </c>
      <c r="F10" s="33"/>
    </row>
    <row r="11" spans="1:12" ht="16">
      <c r="B11" s="163" t="s">
        <v>448</v>
      </c>
      <c r="E11" s="25" t="s">
        <v>449</v>
      </c>
    </row>
    <row r="12" spans="1:12" ht="16">
      <c r="B12" s="164" t="s">
        <v>450</v>
      </c>
      <c r="E12" s="25" t="s">
        <v>451</v>
      </c>
    </row>
    <row r="13" spans="1:12" ht="16">
      <c r="E13" s="25" t="s">
        <v>452</v>
      </c>
    </row>
    <row r="14" spans="1:12" ht="16">
      <c r="E14" s="25" t="s">
        <v>453</v>
      </c>
    </row>
    <row r="15" spans="1:12" ht="16">
      <c r="E15" s="25" t="s">
        <v>454</v>
      </c>
    </row>
    <row r="16" spans="1:12" ht="16">
      <c r="E16" s="25" t="s">
        <v>455</v>
      </c>
    </row>
    <row r="19" spans="1:12" ht="21" customHeight="1">
      <c r="A19" s="28" t="s">
        <v>456</v>
      </c>
      <c r="B19" s="206" t="s">
        <v>457</v>
      </c>
      <c r="C19" s="206"/>
      <c r="D19" s="206"/>
      <c r="E19" s="206"/>
      <c r="F19" s="206"/>
      <c r="G19" s="206"/>
      <c r="H19" s="206"/>
      <c r="I19" s="206"/>
      <c r="J19" s="206"/>
      <c r="K19" s="206"/>
      <c r="L19" s="206"/>
    </row>
    <row r="20" spans="1:12">
      <c r="B20" s="209" t="s">
        <v>458</v>
      </c>
      <c r="D20" s="26"/>
    </row>
    <row r="21" spans="1:12">
      <c r="B21" s="209"/>
    </row>
    <row r="22" spans="1:12" ht="47" customHeight="1">
      <c r="B22" s="137" t="s">
        <v>459</v>
      </c>
      <c r="D22" s="207"/>
      <c r="E22" s="207"/>
      <c r="F22" s="207"/>
      <c r="G22" s="207"/>
      <c r="H22" s="207"/>
      <c r="I22" s="207"/>
    </row>
    <row r="23" spans="1:12" ht="47" customHeight="1">
      <c r="B23" s="137" t="s">
        <v>460</v>
      </c>
      <c r="D23" s="207"/>
      <c r="E23" s="207"/>
      <c r="F23" s="207"/>
      <c r="G23" s="207"/>
      <c r="H23" s="207"/>
      <c r="I23" s="207"/>
    </row>
    <row r="24" spans="1:12">
      <c r="B24" s="30"/>
    </row>
    <row r="25" spans="1:12" ht="16">
      <c r="B25" s="31" t="s">
        <v>461</v>
      </c>
    </row>
    <row r="26" spans="1:12">
      <c r="B26" s="30"/>
    </row>
    <row r="27" spans="1:12" ht="30" customHeight="1">
      <c r="B27" s="208" t="s">
        <v>462</v>
      </c>
    </row>
    <row r="28" spans="1:12" ht="30" customHeight="1">
      <c r="B28" s="208"/>
    </row>
    <row r="30" spans="1:12">
      <c r="B30" s="23" t="s">
        <v>463</v>
      </c>
    </row>
    <row r="32" spans="1:12" ht="48">
      <c r="B32" s="22" t="s">
        <v>464</v>
      </c>
    </row>
    <row r="40" spans="1:12" ht="24" customHeight="1">
      <c r="A40" s="28" t="s">
        <v>465</v>
      </c>
      <c r="B40" s="206" t="s">
        <v>466</v>
      </c>
      <c r="C40" s="206"/>
      <c r="D40" s="206"/>
      <c r="E40" s="206"/>
      <c r="F40" s="206"/>
      <c r="G40" s="206"/>
      <c r="H40" s="206"/>
      <c r="I40" s="206"/>
      <c r="J40" s="206"/>
      <c r="K40" s="206"/>
      <c r="L40" s="206"/>
    </row>
    <row r="42" spans="1:12">
      <c r="B42" s="20" t="s">
        <v>467</v>
      </c>
    </row>
    <row r="44" spans="1:12">
      <c r="B44" s="20" t="s">
        <v>468</v>
      </c>
    </row>
  </sheetData>
  <mergeCells count="7">
    <mergeCell ref="B40:L40"/>
    <mergeCell ref="D22:I23"/>
    <mergeCell ref="B27:B28"/>
    <mergeCell ref="B7:D7"/>
    <mergeCell ref="B2:L2"/>
    <mergeCell ref="B20:B21"/>
    <mergeCell ref="B19:L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U177"/>
  <sheetViews>
    <sheetView zoomScale="70" zoomScaleNormal="70" workbookViewId="0">
      <selection activeCell="C85" sqref="C85"/>
    </sheetView>
  </sheetViews>
  <sheetFormatPr baseColWidth="10" defaultColWidth="10.83203125" defaultRowHeight="15"/>
  <cols>
    <col min="1" max="1" width="10.83203125" style="37"/>
    <col min="2" max="2" width="76.83203125" style="39" customWidth="1"/>
    <col min="3" max="3" width="10.6640625" style="39" customWidth="1"/>
    <col min="4" max="4" width="13.5" style="39" customWidth="1"/>
    <col min="5" max="5" width="13" style="37" customWidth="1"/>
    <col min="6" max="6" width="14.33203125" style="37" customWidth="1"/>
    <col min="7" max="7" width="9.5" style="37" customWidth="1"/>
    <col min="8" max="8" width="10.83203125" style="37" customWidth="1"/>
    <col min="9" max="9" width="14" style="37" customWidth="1"/>
    <col min="10" max="10" width="10.83203125" style="37"/>
    <col min="11" max="11" width="13.6640625" style="37" customWidth="1"/>
    <col min="12" max="13" width="13" style="37" customWidth="1"/>
    <col min="14" max="17" width="13.33203125" style="37" customWidth="1"/>
    <col min="18" max="18" width="10.83203125" style="37"/>
    <col min="19" max="19" width="15.6640625" style="37" customWidth="1"/>
    <col min="20" max="20" width="10.83203125" style="37"/>
    <col min="21" max="21" width="12.83203125" style="37" bestFit="1" customWidth="1"/>
    <col min="22" max="16384" width="10.83203125" style="37"/>
  </cols>
  <sheetData>
    <row r="2" spans="1:13" s="4" customFormat="1" ht="37" customHeight="1">
      <c r="A2" s="16"/>
      <c r="B2" s="205" t="s">
        <v>469</v>
      </c>
      <c r="C2" s="205"/>
      <c r="D2" s="205"/>
      <c r="E2" s="205"/>
      <c r="F2" s="205"/>
      <c r="G2" s="205"/>
      <c r="H2" s="205"/>
      <c r="I2" s="205"/>
      <c r="J2" s="205"/>
      <c r="K2" s="205"/>
      <c r="L2" s="205"/>
      <c r="M2" s="136"/>
    </row>
    <row r="4" spans="1:13" ht="27" customHeight="1">
      <c r="A4" s="34" t="s">
        <v>470</v>
      </c>
      <c r="B4" s="35" t="s">
        <v>471</v>
      </c>
      <c r="C4" s="35"/>
      <c r="D4" s="35"/>
      <c r="E4" s="36"/>
      <c r="F4" s="36"/>
      <c r="G4" s="36"/>
    </row>
    <row r="6" spans="1:13">
      <c r="B6" s="38" t="s">
        <v>472</v>
      </c>
    </row>
    <row r="7" spans="1:13">
      <c r="B7" s="38" t="s">
        <v>473</v>
      </c>
    </row>
    <row r="8" spans="1:13" ht="86" customHeight="1">
      <c r="B8" s="38" t="s">
        <v>474</v>
      </c>
      <c r="C8" s="217" t="s">
        <v>475</v>
      </c>
      <c r="D8" s="217"/>
      <c r="E8" s="217"/>
      <c r="F8" s="217"/>
      <c r="G8" s="217"/>
      <c r="H8" s="217"/>
      <c r="I8" s="217"/>
      <c r="J8" s="217"/>
      <c r="K8" s="217"/>
      <c r="L8" s="217"/>
      <c r="M8" s="165"/>
    </row>
    <row r="9" spans="1:13">
      <c r="B9" s="38" t="s">
        <v>476</v>
      </c>
    </row>
    <row r="10" spans="1:13">
      <c r="B10" s="38" t="s">
        <v>477</v>
      </c>
    </row>
    <row r="11" spans="1:13">
      <c r="B11" s="38" t="s">
        <v>478</v>
      </c>
    </row>
    <row r="14" spans="1:13">
      <c r="B14" s="40" t="s">
        <v>463</v>
      </c>
      <c r="C14" s="40"/>
      <c r="D14" s="40"/>
      <c r="E14" s="41"/>
      <c r="F14" s="41"/>
      <c r="G14" s="41"/>
    </row>
    <row r="16" spans="1:13" ht="53" customHeight="1">
      <c r="B16" s="218" t="s">
        <v>479</v>
      </c>
      <c r="C16" s="218"/>
      <c r="D16" s="218"/>
      <c r="E16" s="218"/>
      <c r="F16" s="218"/>
    </row>
    <row r="18" spans="1:7" ht="27" customHeight="1">
      <c r="A18" s="37" t="s">
        <v>480</v>
      </c>
      <c r="B18" s="35" t="s">
        <v>481</v>
      </c>
      <c r="C18" s="35"/>
      <c r="D18" s="35"/>
      <c r="E18" s="36"/>
      <c r="F18" s="36"/>
      <c r="G18" s="36"/>
    </row>
    <row r="31" spans="1:7">
      <c r="C31" s="40" t="s">
        <v>463</v>
      </c>
      <c r="D31" s="42"/>
      <c r="E31" s="41"/>
    </row>
    <row r="32" spans="1:7" ht="112" customHeight="1">
      <c r="C32" s="219" t="s">
        <v>482</v>
      </c>
      <c r="D32" s="219"/>
      <c r="E32" s="219"/>
    </row>
    <row r="33" spans="1:10">
      <c r="C33" s="219"/>
      <c r="D33" s="219"/>
      <c r="E33" s="219"/>
      <c r="F33" s="43"/>
      <c r="I33" s="44"/>
      <c r="J33" s="44"/>
    </row>
    <row r="34" spans="1:10">
      <c r="C34" s="219"/>
      <c r="D34" s="219"/>
      <c r="E34" s="219"/>
    </row>
    <row r="35" spans="1:10">
      <c r="C35" s="219"/>
      <c r="D35" s="219"/>
      <c r="E35" s="219"/>
    </row>
    <row r="36" spans="1:10">
      <c r="C36" s="219"/>
      <c r="D36" s="219"/>
      <c r="E36" s="219"/>
    </row>
    <row r="37" spans="1:10">
      <c r="C37" s="219"/>
      <c r="D37" s="219"/>
      <c r="E37" s="219"/>
    </row>
    <row r="38" spans="1:10">
      <c r="C38" s="219"/>
      <c r="D38" s="219"/>
      <c r="E38" s="219"/>
    </row>
    <row r="43" spans="1:10" ht="15" customHeight="1">
      <c r="F43" s="45"/>
    </row>
    <row r="44" spans="1:10">
      <c r="B44" s="45"/>
      <c r="C44" s="45"/>
      <c r="D44" s="45"/>
      <c r="E44" s="45"/>
      <c r="F44" s="45"/>
    </row>
    <row r="45" spans="1:10" ht="27" customHeight="1">
      <c r="A45" s="46">
        <v>62</v>
      </c>
      <c r="B45" s="35" t="s">
        <v>483</v>
      </c>
      <c r="C45" s="35"/>
      <c r="D45" s="35"/>
      <c r="E45" s="36"/>
      <c r="F45" s="36"/>
      <c r="G45" s="36"/>
    </row>
    <row r="46" spans="1:10">
      <c r="B46" s="45"/>
      <c r="C46" s="45"/>
      <c r="D46" s="45"/>
      <c r="E46" s="45"/>
      <c r="F46" s="45"/>
    </row>
    <row r="47" spans="1:10" ht="83" customHeight="1">
      <c r="B47" s="213" t="s">
        <v>484</v>
      </c>
      <c r="C47" s="213"/>
      <c r="D47" s="45"/>
      <c r="E47" s="45"/>
      <c r="F47" s="45"/>
    </row>
    <row r="48" spans="1:10">
      <c r="B48" s="213"/>
      <c r="C48" s="213"/>
      <c r="D48" s="45"/>
      <c r="E48" s="45"/>
      <c r="F48" s="45"/>
    </row>
    <row r="49" spans="1:7">
      <c r="B49" s="213"/>
      <c r="C49" s="213"/>
      <c r="D49" s="45"/>
      <c r="E49" s="45"/>
      <c r="F49" s="45"/>
    </row>
    <row r="50" spans="1:7">
      <c r="B50" s="45"/>
      <c r="C50" s="45"/>
      <c r="D50" s="45"/>
      <c r="E50" s="45"/>
      <c r="F50" s="45"/>
    </row>
    <row r="52" spans="1:7" ht="27" customHeight="1">
      <c r="A52" s="46">
        <v>63</v>
      </c>
      <c r="B52" s="35" t="s">
        <v>485</v>
      </c>
      <c r="C52" s="35"/>
      <c r="D52" s="35"/>
      <c r="E52" s="36"/>
      <c r="F52" s="36"/>
      <c r="G52" s="36"/>
    </row>
    <row r="54" spans="1:7" ht="15" customHeight="1">
      <c r="B54" s="213" t="s">
        <v>486</v>
      </c>
      <c r="C54" s="213"/>
    </row>
    <row r="55" spans="1:7">
      <c r="B55" s="213"/>
      <c r="C55" s="213"/>
    </row>
    <row r="56" spans="1:7">
      <c r="B56" s="213"/>
      <c r="C56" s="213"/>
    </row>
    <row r="57" spans="1:7">
      <c r="B57" s="213"/>
      <c r="C57" s="213"/>
    </row>
    <row r="58" spans="1:7">
      <c r="B58" s="213"/>
      <c r="C58" s="213"/>
    </row>
    <row r="59" spans="1:7">
      <c r="B59" s="213"/>
      <c r="C59" s="213"/>
    </row>
    <row r="60" spans="1:7">
      <c r="B60" s="213"/>
      <c r="C60" s="213"/>
    </row>
    <row r="61" spans="1:7">
      <c r="B61" s="213"/>
      <c r="C61" s="213"/>
    </row>
    <row r="62" spans="1:7">
      <c r="B62" s="213"/>
      <c r="C62" s="213"/>
    </row>
    <row r="63" spans="1:7">
      <c r="B63" s="213"/>
      <c r="C63" s="213"/>
    </row>
    <row r="64" spans="1:7">
      <c r="B64" s="213"/>
      <c r="C64" s="213"/>
    </row>
    <row r="65" spans="1:7">
      <c r="B65" s="213"/>
      <c r="C65" s="213"/>
    </row>
    <row r="74" spans="1:7" ht="27" customHeight="1">
      <c r="A74" s="46">
        <v>64</v>
      </c>
      <c r="B74" s="35" t="s">
        <v>487</v>
      </c>
      <c r="C74" s="35"/>
      <c r="D74" s="35"/>
      <c r="E74" s="36"/>
      <c r="F74" s="36"/>
      <c r="G74" s="36"/>
    </row>
    <row r="76" spans="1:7" ht="15" customHeight="1">
      <c r="B76" s="213" t="s">
        <v>488</v>
      </c>
      <c r="C76" s="213"/>
      <c r="D76" s="213"/>
      <c r="E76" s="213"/>
      <c r="F76" s="213"/>
    </row>
    <row r="77" spans="1:7">
      <c r="B77" s="213"/>
      <c r="C77" s="213"/>
      <c r="D77" s="213"/>
      <c r="E77" s="213"/>
      <c r="F77" s="213"/>
    </row>
    <row r="78" spans="1:7">
      <c r="B78" s="45"/>
    </row>
    <row r="79" spans="1:7">
      <c r="B79" s="45"/>
    </row>
    <row r="94" spans="1:7" ht="27" customHeight="1">
      <c r="A94" s="46">
        <v>66</v>
      </c>
      <c r="B94" s="35" t="s">
        <v>489</v>
      </c>
      <c r="C94" s="35"/>
      <c r="D94" s="35"/>
      <c r="E94" s="36"/>
      <c r="F94" s="36"/>
      <c r="G94" s="36"/>
    </row>
    <row r="97" spans="3:21">
      <c r="C97" s="214" t="s">
        <v>490</v>
      </c>
      <c r="D97" s="214"/>
      <c r="E97" s="214"/>
      <c r="F97" s="214"/>
    </row>
    <row r="99" spans="3:21">
      <c r="C99" s="39" t="s">
        <v>491</v>
      </c>
    </row>
    <row r="102" spans="3:21">
      <c r="C102" s="214" t="s">
        <v>492</v>
      </c>
      <c r="D102" s="214"/>
      <c r="E102" s="214"/>
      <c r="F102" s="214"/>
    </row>
    <row r="104" spans="3:21">
      <c r="C104" s="39" t="s">
        <v>493</v>
      </c>
    </row>
    <row r="106" spans="3:21" ht="28" customHeight="1">
      <c r="C106" s="37"/>
      <c r="D106" s="37"/>
      <c r="K106" s="210"/>
      <c r="L106" s="210"/>
      <c r="M106" s="210"/>
      <c r="N106" s="210"/>
      <c r="O106" s="210"/>
      <c r="P106" s="138"/>
      <c r="Q106" s="138"/>
    </row>
    <row r="107" spans="3:21" ht="28" customHeight="1">
      <c r="C107" s="47"/>
      <c r="D107" s="37"/>
      <c r="K107" s="39"/>
      <c r="L107" s="39"/>
      <c r="M107" s="39"/>
      <c r="N107" s="39"/>
      <c r="O107" s="39"/>
      <c r="P107" s="39"/>
      <c r="Q107" s="39"/>
      <c r="R107" s="39"/>
      <c r="S107" s="39"/>
      <c r="T107" s="39"/>
      <c r="U107" s="39"/>
    </row>
    <row r="108" spans="3:21" ht="37" customHeight="1" thickBot="1">
      <c r="C108" s="211" t="s">
        <v>494</v>
      </c>
      <c r="D108" s="211"/>
      <c r="E108" s="211"/>
      <c r="F108" s="215" t="s">
        <v>90</v>
      </c>
      <c r="G108" s="215"/>
      <c r="H108" s="39"/>
      <c r="J108" s="211" t="s">
        <v>494</v>
      </c>
      <c r="K108" s="211"/>
      <c r="L108" s="211"/>
      <c r="M108" s="139"/>
      <c r="N108" s="216" t="s">
        <v>90</v>
      </c>
      <c r="O108" s="216"/>
      <c r="P108" s="48"/>
      <c r="Q108" s="48"/>
      <c r="R108" s="39"/>
      <c r="S108" s="39"/>
      <c r="T108" s="39"/>
      <c r="U108" s="39"/>
    </row>
    <row r="109" spans="3:21" ht="66" thickTop="1" thickBot="1">
      <c r="C109" s="49" t="s">
        <v>495</v>
      </c>
      <c r="D109" s="50" t="s">
        <v>496</v>
      </c>
      <c r="E109" s="51" t="s">
        <v>497</v>
      </c>
      <c r="F109" s="51" t="s">
        <v>498</v>
      </c>
      <c r="G109" s="50" t="s">
        <v>499</v>
      </c>
      <c r="H109" s="50" t="s">
        <v>500</v>
      </c>
      <c r="J109" s="49" t="s">
        <v>495</v>
      </c>
      <c r="K109" s="50" t="s">
        <v>496</v>
      </c>
      <c r="L109" s="51" t="s">
        <v>92</v>
      </c>
      <c r="M109" s="51" t="s">
        <v>124</v>
      </c>
      <c r="N109" s="51" t="s">
        <v>498</v>
      </c>
      <c r="O109" s="50" t="s">
        <v>91</v>
      </c>
      <c r="P109" s="50" t="s">
        <v>92</v>
      </c>
      <c r="Q109" s="50" t="s">
        <v>124</v>
      </c>
      <c r="R109" s="50" t="s">
        <v>501</v>
      </c>
      <c r="S109" s="39"/>
      <c r="T109" s="39"/>
      <c r="U109" s="39"/>
    </row>
    <row r="110" spans="3:21" s="39" customFormat="1" ht="17" customHeight="1" thickTop="1" thickBot="1">
      <c r="C110" s="52">
        <v>1</v>
      </c>
      <c r="D110" s="52">
        <v>1</v>
      </c>
      <c r="E110" s="52">
        <v>0</v>
      </c>
      <c r="F110" s="53" t="s">
        <v>91</v>
      </c>
      <c r="G110" s="166">
        <v>1</v>
      </c>
      <c r="H110" s="52">
        <v>2</v>
      </c>
      <c r="J110" s="54">
        <v>1</v>
      </c>
      <c r="K110" s="54">
        <v>1</v>
      </c>
      <c r="L110" s="54">
        <v>0</v>
      </c>
      <c r="M110" s="54">
        <v>0</v>
      </c>
      <c r="N110" s="53" t="s">
        <v>91</v>
      </c>
      <c r="O110" s="167">
        <f>+K110/J110</f>
        <v>1</v>
      </c>
      <c r="P110" s="167">
        <f>+L110/J110</f>
        <v>0</v>
      </c>
      <c r="Q110" s="167">
        <f>+M110/J110</f>
        <v>0</v>
      </c>
      <c r="R110" s="54">
        <v>2</v>
      </c>
    </row>
    <row r="111" spans="3:21" s="39" customFormat="1" ht="17" customHeight="1" thickTop="1" thickBot="1">
      <c r="C111" s="52">
        <v>2</v>
      </c>
      <c r="D111" s="52">
        <v>2</v>
      </c>
      <c r="E111" s="52">
        <v>0</v>
      </c>
      <c r="F111" s="53" t="s">
        <v>91</v>
      </c>
      <c r="G111" s="166">
        <v>1</v>
      </c>
      <c r="H111" s="52">
        <v>2</v>
      </c>
      <c r="J111" s="52">
        <v>2</v>
      </c>
      <c r="K111" s="52">
        <v>2</v>
      </c>
      <c r="L111" s="52">
        <v>0</v>
      </c>
      <c r="M111" s="52">
        <v>0</v>
      </c>
      <c r="N111" s="53" t="s">
        <v>91</v>
      </c>
      <c r="O111" s="166">
        <f t="shared" ref="O111:O121" si="0">+K111/J111</f>
        <v>1</v>
      </c>
      <c r="P111" s="166">
        <f t="shared" ref="P111:P118" si="1">+L111/J111</f>
        <v>0</v>
      </c>
      <c r="Q111" s="166">
        <f t="shared" ref="Q111:Q121" si="2">+M111/J111</f>
        <v>0</v>
      </c>
      <c r="R111" s="52">
        <v>2</v>
      </c>
    </row>
    <row r="112" spans="3:21" s="39" customFormat="1" ht="17" customHeight="1" thickTop="1" thickBot="1">
      <c r="C112" s="52">
        <v>3</v>
      </c>
      <c r="D112" s="52">
        <v>3</v>
      </c>
      <c r="E112" s="52">
        <v>0</v>
      </c>
      <c r="F112" s="53" t="s">
        <v>91</v>
      </c>
      <c r="G112" s="166">
        <v>1</v>
      </c>
      <c r="H112" s="52">
        <v>2</v>
      </c>
      <c r="J112" s="52">
        <v>2</v>
      </c>
      <c r="K112" s="52">
        <v>1</v>
      </c>
      <c r="L112" s="52">
        <v>1</v>
      </c>
      <c r="M112" s="52">
        <v>0</v>
      </c>
      <c r="N112" s="53" t="s">
        <v>91</v>
      </c>
      <c r="O112" s="166">
        <f t="shared" si="0"/>
        <v>0.5</v>
      </c>
      <c r="P112" s="166">
        <f t="shared" si="1"/>
        <v>0.5</v>
      </c>
      <c r="Q112" s="166">
        <f t="shared" si="2"/>
        <v>0</v>
      </c>
      <c r="R112" s="52">
        <v>2</v>
      </c>
    </row>
    <row r="113" spans="3:21" s="39" customFormat="1" ht="17" customHeight="1" thickTop="1" thickBot="1">
      <c r="C113" s="52">
        <v>3</v>
      </c>
      <c r="D113" s="52">
        <v>2</v>
      </c>
      <c r="E113" s="52">
        <v>1</v>
      </c>
      <c r="F113" s="53" t="s">
        <v>91</v>
      </c>
      <c r="G113" s="166">
        <f t="shared" ref="G113:G126" si="3">+D113/(D113+E113)</f>
        <v>0.66666666666666663</v>
      </c>
      <c r="H113" s="52">
        <v>2</v>
      </c>
      <c r="J113" s="52">
        <v>2</v>
      </c>
      <c r="K113" s="52">
        <v>1</v>
      </c>
      <c r="L113" s="52">
        <v>0</v>
      </c>
      <c r="M113" s="52">
        <v>1</v>
      </c>
      <c r="N113" s="53" t="s">
        <v>91</v>
      </c>
      <c r="O113" s="166">
        <f t="shared" si="0"/>
        <v>0.5</v>
      </c>
      <c r="P113" s="166">
        <f t="shared" si="1"/>
        <v>0</v>
      </c>
      <c r="Q113" s="166">
        <f t="shared" si="2"/>
        <v>0.5</v>
      </c>
      <c r="R113" s="52">
        <v>2</v>
      </c>
    </row>
    <row r="114" spans="3:21" s="39" customFormat="1" ht="17" customHeight="1" thickTop="1" thickBot="1">
      <c r="C114" s="52">
        <v>4</v>
      </c>
      <c r="D114" s="52">
        <v>4</v>
      </c>
      <c r="E114" s="52">
        <v>0</v>
      </c>
      <c r="F114" s="53" t="s">
        <v>91</v>
      </c>
      <c r="G114" s="166">
        <f t="shared" si="3"/>
        <v>1</v>
      </c>
      <c r="H114" s="52">
        <v>2</v>
      </c>
      <c r="J114" s="52">
        <v>2</v>
      </c>
      <c r="K114" s="52">
        <v>0</v>
      </c>
      <c r="L114" s="52">
        <v>1</v>
      </c>
      <c r="M114" s="52">
        <v>1</v>
      </c>
      <c r="N114" s="55" t="s">
        <v>92</v>
      </c>
      <c r="O114" s="166">
        <f t="shared" si="0"/>
        <v>0</v>
      </c>
      <c r="P114" s="166">
        <f t="shared" si="1"/>
        <v>0.5</v>
      </c>
      <c r="Q114" s="166">
        <f t="shared" si="2"/>
        <v>0.5</v>
      </c>
      <c r="R114" s="52">
        <v>1</v>
      </c>
    </row>
    <row r="115" spans="3:21" s="39" customFormat="1" ht="17" customHeight="1" thickTop="1" thickBot="1">
      <c r="C115" s="52">
        <v>4</v>
      </c>
      <c r="D115" s="52">
        <v>3</v>
      </c>
      <c r="E115" s="52">
        <v>1</v>
      </c>
      <c r="F115" s="53" t="s">
        <v>91</v>
      </c>
      <c r="G115" s="166">
        <f t="shared" si="3"/>
        <v>0.75</v>
      </c>
      <c r="H115" s="52">
        <v>2</v>
      </c>
      <c r="J115" s="54">
        <v>3</v>
      </c>
      <c r="K115" s="54">
        <v>3</v>
      </c>
      <c r="L115" s="54">
        <v>0</v>
      </c>
      <c r="M115" s="54">
        <v>0</v>
      </c>
      <c r="N115" s="53" t="s">
        <v>91</v>
      </c>
      <c r="O115" s="167">
        <f t="shared" si="0"/>
        <v>1</v>
      </c>
      <c r="P115" s="167">
        <f t="shared" si="1"/>
        <v>0</v>
      </c>
      <c r="Q115" s="167">
        <f t="shared" si="2"/>
        <v>0</v>
      </c>
      <c r="R115" s="54">
        <v>2</v>
      </c>
    </row>
    <row r="116" spans="3:21" s="39" customFormat="1" ht="17" customHeight="1" thickTop="1" thickBot="1">
      <c r="C116" s="52">
        <v>5</v>
      </c>
      <c r="D116" s="52">
        <v>5</v>
      </c>
      <c r="E116" s="52">
        <v>0</v>
      </c>
      <c r="F116" s="53" t="s">
        <v>91</v>
      </c>
      <c r="G116" s="166">
        <f t="shared" si="3"/>
        <v>1</v>
      </c>
      <c r="H116" s="52">
        <v>2</v>
      </c>
      <c r="J116" s="54">
        <v>3</v>
      </c>
      <c r="K116" s="54">
        <v>2</v>
      </c>
      <c r="L116" s="54">
        <v>1</v>
      </c>
      <c r="M116" s="54">
        <v>0</v>
      </c>
      <c r="N116" s="53" t="s">
        <v>91</v>
      </c>
      <c r="O116" s="167">
        <f t="shared" si="0"/>
        <v>0.66666666666666663</v>
      </c>
      <c r="P116" s="167">
        <f t="shared" si="1"/>
        <v>0.33333333333333331</v>
      </c>
      <c r="Q116" s="167">
        <f t="shared" si="2"/>
        <v>0</v>
      </c>
      <c r="R116" s="54">
        <v>2</v>
      </c>
    </row>
    <row r="117" spans="3:21" s="39" customFormat="1" ht="17" customHeight="1" thickTop="1" thickBot="1">
      <c r="C117" s="52">
        <v>5</v>
      </c>
      <c r="D117" s="52">
        <v>4</v>
      </c>
      <c r="E117" s="52">
        <v>1</v>
      </c>
      <c r="F117" s="53" t="s">
        <v>91</v>
      </c>
      <c r="G117" s="166">
        <f t="shared" si="3"/>
        <v>0.8</v>
      </c>
      <c r="H117" s="52">
        <v>2</v>
      </c>
      <c r="J117" s="54">
        <v>3</v>
      </c>
      <c r="K117" s="54">
        <v>2</v>
      </c>
      <c r="L117" s="54">
        <v>0</v>
      </c>
      <c r="M117" s="54">
        <v>1</v>
      </c>
      <c r="N117" s="53" t="s">
        <v>91</v>
      </c>
      <c r="O117" s="167">
        <f t="shared" si="0"/>
        <v>0.66666666666666663</v>
      </c>
      <c r="P117" s="167">
        <f t="shared" si="1"/>
        <v>0</v>
      </c>
      <c r="Q117" s="167">
        <f t="shared" si="2"/>
        <v>0.33333333333333331</v>
      </c>
      <c r="R117" s="54">
        <v>2</v>
      </c>
    </row>
    <row r="118" spans="3:21" s="39" customFormat="1" ht="17" customHeight="1" thickTop="1" thickBot="1">
      <c r="C118" s="52">
        <v>6</v>
      </c>
      <c r="D118" s="52">
        <v>6</v>
      </c>
      <c r="E118" s="52">
        <v>0</v>
      </c>
      <c r="F118" s="53" t="s">
        <v>91</v>
      </c>
      <c r="G118" s="166">
        <f t="shared" si="3"/>
        <v>1</v>
      </c>
      <c r="H118" s="52">
        <v>2</v>
      </c>
      <c r="J118" s="54">
        <v>3</v>
      </c>
      <c r="K118" s="54">
        <v>1</v>
      </c>
      <c r="L118" s="54">
        <v>1</v>
      </c>
      <c r="M118" s="54">
        <v>1</v>
      </c>
      <c r="N118" s="55" t="s">
        <v>92</v>
      </c>
      <c r="O118" s="167">
        <f t="shared" si="0"/>
        <v>0.33333333333333331</v>
      </c>
      <c r="P118" s="167">
        <f t="shared" si="1"/>
        <v>0.33333333333333331</v>
      </c>
      <c r="Q118" s="167">
        <f t="shared" si="2"/>
        <v>0.33333333333333331</v>
      </c>
      <c r="R118" s="54">
        <v>1</v>
      </c>
    </row>
    <row r="119" spans="3:21" s="39" customFormat="1" ht="17" customHeight="1" thickTop="1" thickBot="1">
      <c r="C119" s="52">
        <v>6</v>
      </c>
      <c r="D119" s="52">
        <v>5</v>
      </c>
      <c r="E119" s="52">
        <v>1</v>
      </c>
      <c r="F119" s="53" t="s">
        <v>91</v>
      </c>
      <c r="G119" s="166">
        <f t="shared" si="3"/>
        <v>0.83333333333333337</v>
      </c>
      <c r="H119" s="52">
        <v>2</v>
      </c>
      <c r="J119" s="54">
        <v>3</v>
      </c>
      <c r="K119" s="54">
        <v>0</v>
      </c>
      <c r="L119" s="54">
        <v>2</v>
      </c>
      <c r="M119" s="54">
        <v>1</v>
      </c>
      <c r="N119" s="55" t="s">
        <v>92</v>
      </c>
      <c r="O119" s="167">
        <f t="shared" si="0"/>
        <v>0</v>
      </c>
      <c r="P119" s="167">
        <f>+L119/J119</f>
        <v>0.66666666666666663</v>
      </c>
      <c r="Q119" s="167">
        <f t="shared" si="2"/>
        <v>0.33333333333333331</v>
      </c>
      <c r="R119" s="54">
        <v>1</v>
      </c>
    </row>
    <row r="120" spans="3:21" s="39" customFormat="1" ht="17" customHeight="1" thickTop="1" thickBot="1">
      <c r="C120" s="52">
        <v>6</v>
      </c>
      <c r="D120" s="52">
        <v>4</v>
      </c>
      <c r="E120" s="52">
        <v>2</v>
      </c>
      <c r="F120" s="53" t="s">
        <v>91</v>
      </c>
      <c r="G120" s="166">
        <f t="shared" si="3"/>
        <v>0.66666666666666663</v>
      </c>
      <c r="H120" s="52">
        <v>2</v>
      </c>
      <c r="J120" s="54">
        <v>3</v>
      </c>
      <c r="K120" s="54">
        <v>0</v>
      </c>
      <c r="L120" s="54">
        <v>1</v>
      </c>
      <c r="M120" s="54">
        <v>2</v>
      </c>
      <c r="N120" s="56" t="s">
        <v>124</v>
      </c>
      <c r="O120" s="167">
        <f t="shared" si="0"/>
        <v>0</v>
      </c>
      <c r="P120" s="167">
        <f>+L120/J120</f>
        <v>0.33333333333333331</v>
      </c>
      <c r="Q120" s="167">
        <f t="shared" si="2"/>
        <v>0.66666666666666663</v>
      </c>
      <c r="R120" s="54">
        <v>0</v>
      </c>
    </row>
    <row r="121" spans="3:21" s="39" customFormat="1" ht="17" customHeight="1" thickTop="1" thickBot="1">
      <c r="C121" s="52">
        <v>7</v>
      </c>
      <c r="D121" s="52">
        <v>7</v>
      </c>
      <c r="E121" s="52">
        <v>0</v>
      </c>
      <c r="F121" s="53" t="s">
        <v>91</v>
      </c>
      <c r="G121" s="166">
        <f t="shared" si="3"/>
        <v>1</v>
      </c>
      <c r="H121" s="52">
        <v>2</v>
      </c>
      <c r="J121" s="52">
        <v>3</v>
      </c>
      <c r="K121" s="52">
        <v>0</v>
      </c>
      <c r="L121" s="52">
        <v>0</v>
      </c>
      <c r="M121" s="52">
        <v>3</v>
      </c>
      <c r="N121" s="56" t="s">
        <v>124</v>
      </c>
      <c r="O121" s="166">
        <f t="shared" si="0"/>
        <v>0</v>
      </c>
      <c r="P121" s="166">
        <f>+L121/J121</f>
        <v>0</v>
      </c>
      <c r="Q121" s="166">
        <f t="shared" si="2"/>
        <v>1</v>
      </c>
      <c r="R121" s="52">
        <v>0</v>
      </c>
    </row>
    <row r="122" spans="3:21" s="39" customFormat="1" ht="17" customHeight="1" thickTop="1" thickBot="1">
      <c r="C122" s="52">
        <v>7</v>
      </c>
      <c r="D122" s="52">
        <v>6</v>
      </c>
      <c r="E122" s="52">
        <v>1</v>
      </c>
      <c r="F122" s="53" t="s">
        <v>91</v>
      </c>
      <c r="G122" s="166">
        <f t="shared" si="3"/>
        <v>0.8571428571428571</v>
      </c>
      <c r="H122" s="52">
        <v>2</v>
      </c>
      <c r="J122" s="52"/>
      <c r="K122" s="52"/>
      <c r="L122" s="52"/>
      <c r="M122" s="52"/>
      <c r="N122" s="53" t="s">
        <v>91</v>
      </c>
      <c r="O122" s="166"/>
      <c r="P122" s="166"/>
      <c r="Q122" s="166"/>
      <c r="R122" s="52"/>
    </row>
    <row r="123" spans="3:21" s="39" customFormat="1" ht="17" customHeight="1" thickTop="1" thickBot="1">
      <c r="C123" s="52">
        <v>7</v>
      </c>
      <c r="D123" s="52">
        <v>5</v>
      </c>
      <c r="E123" s="52">
        <v>2</v>
      </c>
      <c r="F123" s="53" t="s">
        <v>91</v>
      </c>
      <c r="G123" s="166">
        <f t="shared" si="3"/>
        <v>0.7142857142857143</v>
      </c>
      <c r="H123" s="52">
        <v>2</v>
      </c>
      <c r="J123" s="52"/>
      <c r="K123" s="52"/>
      <c r="L123" s="52"/>
      <c r="M123" s="52"/>
      <c r="N123" s="53" t="s">
        <v>91</v>
      </c>
      <c r="O123" s="166"/>
      <c r="P123" s="166"/>
      <c r="Q123" s="166"/>
      <c r="R123" s="52"/>
    </row>
    <row r="124" spans="3:21" ht="17" customHeight="1" thickTop="1" thickBot="1">
      <c r="C124" s="52">
        <v>8</v>
      </c>
      <c r="D124" s="52">
        <v>8</v>
      </c>
      <c r="E124" s="52">
        <v>0</v>
      </c>
      <c r="F124" s="53" t="s">
        <v>91</v>
      </c>
      <c r="G124" s="166">
        <f t="shared" si="3"/>
        <v>1</v>
      </c>
      <c r="H124" s="52">
        <v>2</v>
      </c>
      <c r="J124" s="52"/>
      <c r="K124" s="52"/>
      <c r="L124" s="52"/>
      <c r="M124" s="52"/>
      <c r="N124" s="53" t="s">
        <v>91</v>
      </c>
      <c r="O124" s="166"/>
      <c r="P124" s="166"/>
      <c r="Q124" s="166"/>
      <c r="R124" s="52"/>
      <c r="S124" s="39"/>
      <c r="T124" s="39"/>
      <c r="U124" s="39"/>
    </row>
    <row r="125" spans="3:21" ht="17" customHeight="1" thickTop="1" thickBot="1">
      <c r="C125" s="52">
        <v>8</v>
      </c>
      <c r="D125" s="52">
        <v>7</v>
      </c>
      <c r="E125" s="52">
        <v>1</v>
      </c>
      <c r="F125" s="53" t="s">
        <v>91</v>
      </c>
      <c r="G125" s="166">
        <f t="shared" si="3"/>
        <v>0.875</v>
      </c>
      <c r="H125" s="52">
        <v>2</v>
      </c>
      <c r="J125" s="52"/>
      <c r="K125" s="52"/>
      <c r="L125" s="52"/>
      <c r="M125" s="52"/>
      <c r="N125" s="53" t="s">
        <v>91</v>
      </c>
      <c r="O125" s="166"/>
      <c r="P125" s="166"/>
      <c r="Q125" s="166"/>
      <c r="R125" s="52"/>
      <c r="S125" s="39"/>
      <c r="T125" s="39"/>
      <c r="U125" s="39"/>
    </row>
    <row r="126" spans="3:21" ht="17" customHeight="1" thickTop="1" thickBot="1">
      <c r="C126" s="52">
        <v>8</v>
      </c>
      <c r="D126" s="52">
        <v>6</v>
      </c>
      <c r="E126" s="52">
        <v>2</v>
      </c>
      <c r="F126" s="53" t="s">
        <v>91</v>
      </c>
      <c r="G126" s="166">
        <f t="shared" si="3"/>
        <v>0.75</v>
      </c>
      <c r="H126" s="52">
        <v>2</v>
      </c>
      <c r="J126" s="52"/>
      <c r="K126" s="52"/>
      <c r="L126" s="52"/>
      <c r="M126" s="52"/>
      <c r="N126" s="53" t="s">
        <v>91</v>
      </c>
      <c r="O126" s="166"/>
      <c r="P126" s="166"/>
      <c r="Q126" s="166"/>
      <c r="R126" s="52"/>
      <c r="S126" s="39"/>
      <c r="T126" s="39"/>
      <c r="U126" s="39"/>
    </row>
    <row r="127" spans="3:21" ht="16" thickTop="1">
      <c r="C127" s="37"/>
      <c r="D127" s="37"/>
      <c r="K127" s="39"/>
      <c r="L127" s="39"/>
      <c r="M127" s="39"/>
      <c r="N127" s="39"/>
      <c r="O127" s="39"/>
      <c r="P127" s="39"/>
      <c r="Q127" s="39"/>
      <c r="R127" s="39"/>
      <c r="S127" s="39"/>
      <c r="T127" s="39"/>
      <c r="U127" s="39"/>
    </row>
    <row r="128" spans="3:21">
      <c r="C128" s="47"/>
      <c r="D128" s="210"/>
      <c r="E128" s="210"/>
      <c r="F128" s="210"/>
      <c r="K128" s="39"/>
      <c r="L128" s="39"/>
      <c r="M128" s="39"/>
      <c r="N128" s="39"/>
      <c r="O128" s="39"/>
      <c r="P128" s="39"/>
      <c r="Q128" s="39"/>
      <c r="R128" s="39"/>
      <c r="S128" s="39"/>
      <c r="T128" s="39"/>
      <c r="U128" s="39"/>
    </row>
    <row r="129" spans="3:8" ht="37" customHeight="1" thickBot="1">
      <c r="C129" s="211" t="s">
        <v>494</v>
      </c>
      <c r="D129" s="211"/>
      <c r="E129" s="211"/>
      <c r="F129" s="212" t="s">
        <v>323</v>
      </c>
      <c r="G129" s="212"/>
    </row>
    <row r="130" spans="3:8" ht="66" thickTop="1" thickBot="1">
      <c r="C130" s="49" t="s">
        <v>495</v>
      </c>
      <c r="D130" s="50" t="s">
        <v>496</v>
      </c>
      <c r="E130" s="51" t="s">
        <v>497</v>
      </c>
      <c r="F130" s="51" t="s">
        <v>498</v>
      </c>
      <c r="G130" s="50" t="s">
        <v>499</v>
      </c>
      <c r="H130" s="50" t="s">
        <v>500</v>
      </c>
    </row>
    <row r="131" spans="3:8" s="39" customFormat="1" ht="18" customHeight="1" thickTop="1" thickBot="1">
      <c r="C131" s="52">
        <v>1</v>
      </c>
      <c r="D131" s="52">
        <v>1</v>
      </c>
      <c r="E131" s="52">
        <v>0</v>
      </c>
      <c r="F131" s="53" t="s">
        <v>91</v>
      </c>
      <c r="G131" s="166">
        <v>1</v>
      </c>
      <c r="H131" s="52">
        <v>1</v>
      </c>
    </row>
    <row r="132" spans="3:8" s="39" customFormat="1" ht="18" customHeight="1" thickTop="1" thickBot="1">
      <c r="C132" s="52">
        <v>2</v>
      </c>
      <c r="D132" s="52">
        <v>2</v>
      </c>
      <c r="E132" s="52">
        <v>0</v>
      </c>
      <c r="F132" s="53" t="s">
        <v>91</v>
      </c>
      <c r="G132" s="166">
        <v>1</v>
      </c>
      <c r="H132" s="52">
        <v>1</v>
      </c>
    </row>
    <row r="133" spans="3:8" s="39" customFormat="1" ht="18" customHeight="1" thickTop="1" thickBot="1">
      <c r="C133" s="52">
        <v>3</v>
      </c>
      <c r="D133" s="52">
        <v>3</v>
      </c>
      <c r="E133" s="52">
        <v>0</v>
      </c>
      <c r="F133" s="53" t="s">
        <v>91</v>
      </c>
      <c r="G133" s="166">
        <v>1</v>
      </c>
      <c r="H133" s="52">
        <v>1</v>
      </c>
    </row>
    <row r="134" spans="3:8" s="39" customFormat="1" ht="18" customHeight="1" thickTop="1" thickBot="1">
      <c r="C134" s="52">
        <v>4</v>
      </c>
      <c r="D134" s="52">
        <v>4</v>
      </c>
      <c r="E134" s="52">
        <v>0</v>
      </c>
      <c r="F134" s="53" t="s">
        <v>91</v>
      </c>
      <c r="G134" s="166">
        <f>+D134/(D134+E134)</f>
        <v>1</v>
      </c>
      <c r="H134" s="52">
        <v>1</v>
      </c>
    </row>
    <row r="135" spans="3:8" s="39" customFormat="1" ht="18" customHeight="1" thickTop="1" thickBot="1">
      <c r="C135" s="52">
        <v>4</v>
      </c>
      <c r="D135" s="52">
        <v>3</v>
      </c>
      <c r="E135" s="52">
        <v>1</v>
      </c>
      <c r="F135" s="53" t="s">
        <v>91</v>
      </c>
      <c r="G135" s="166">
        <f t="shared" ref="G135:G145" si="4">+D135/(D135+E135)</f>
        <v>0.75</v>
      </c>
      <c r="H135" s="52">
        <v>1</v>
      </c>
    </row>
    <row r="136" spans="3:8" s="39" customFormat="1" ht="18" customHeight="1" thickTop="1" thickBot="1">
      <c r="C136" s="52">
        <v>5</v>
      </c>
      <c r="D136" s="52">
        <v>5</v>
      </c>
      <c r="E136" s="52">
        <v>0</v>
      </c>
      <c r="F136" s="53" t="s">
        <v>91</v>
      </c>
      <c r="G136" s="166">
        <f t="shared" si="4"/>
        <v>1</v>
      </c>
      <c r="H136" s="52">
        <v>1</v>
      </c>
    </row>
    <row r="137" spans="3:8" s="39" customFormat="1" ht="18" customHeight="1" thickTop="1" thickBot="1">
      <c r="C137" s="52">
        <v>5</v>
      </c>
      <c r="D137" s="52">
        <v>4</v>
      </c>
      <c r="E137" s="52">
        <v>1</v>
      </c>
      <c r="F137" s="53" t="s">
        <v>91</v>
      </c>
      <c r="G137" s="166">
        <f t="shared" si="4"/>
        <v>0.8</v>
      </c>
      <c r="H137" s="52">
        <v>1</v>
      </c>
    </row>
    <row r="138" spans="3:8" s="39" customFormat="1" ht="18" customHeight="1" thickTop="1" thickBot="1">
      <c r="C138" s="52">
        <v>6</v>
      </c>
      <c r="D138" s="52">
        <v>6</v>
      </c>
      <c r="E138" s="52">
        <v>0</v>
      </c>
      <c r="F138" s="53" t="s">
        <v>91</v>
      </c>
      <c r="G138" s="166">
        <f t="shared" si="4"/>
        <v>1</v>
      </c>
      <c r="H138" s="52">
        <v>1</v>
      </c>
    </row>
    <row r="139" spans="3:8" s="39" customFormat="1" ht="18" customHeight="1" thickTop="1" thickBot="1">
      <c r="C139" s="52">
        <v>6</v>
      </c>
      <c r="D139" s="52">
        <v>5</v>
      </c>
      <c r="E139" s="52">
        <v>1</v>
      </c>
      <c r="F139" s="53" t="s">
        <v>91</v>
      </c>
      <c r="G139" s="166">
        <f t="shared" si="4"/>
        <v>0.83333333333333337</v>
      </c>
      <c r="H139" s="52">
        <v>1</v>
      </c>
    </row>
    <row r="140" spans="3:8" s="39" customFormat="1" ht="18" customHeight="1" thickTop="1" thickBot="1">
      <c r="C140" s="52">
        <v>7</v>
      </c>
      <c r="D140" s="52">
        <v>7</v>
      </c>
      <c r="E140" s="52">
        <v>0</v>
      </c>
      <c r="F140" s="53" t="s">
        <v>91</v>
      </c>
      <c r="G140" s="166">
        <f t="shared" si="4"/>
        <v>1</v>
      </c>
      <c r="H140" s="52">
        <v>1</v>
      </c>
    </row>
    <row r="141" spans="3:8" s="39" customFormat="1" ht="18" customHeight="1" thickTop="1" thickBot="1">
      <c r="C141" s="52">
        <v>7</v>
      </c>
      <c r="D141" s="52">
        <v>6</v>
      </c>
      <c r="E141" s="52">
        <v>1</v>
      </c>
      <c r="F141" s="53" t="s">
        <v>91</v>
      </c>
      <c r="G141" s="166">
        <f t="shared" si="4"/>
        <v>0.8571428571428571</v>
      </c>
      <c r="H141" s="52">
        <v>1</v>
      </c>
    </row>
    <row r="142" spans="3:8" s="39" customFormat="1" ht="18" customHeight="1" thickTop="1" thickBot="1">
      <c r="C142" s="52">
        <v>7</v>
      </c>
      <c r="D142" s="52">
        <v>5</v>
      </c>
      <c r="E142" s="52">
        <v>2</v>
      </c>
      <c r="F142" s="53" t="s">
        <v>91</v>
      </c>
      <c r="G142" s="166">
        <f t="shared" si="4"/>
        <v>0.7142857142857143</v>
      </c>
      <c r="H142" s="52">
        <v>1</v>
      </c>
    </row>
    <row r="143" spans="3:8" ht="17" thickTop="1" thickBot="1">
      <c r="C143" s="52">
        <v>8</v>
      </c>
      <c r="D143" s="52">
        <v>8</v>
      </c>
      <c r="E143" s="52">
        <v>0</v>
      </c>
      <c r="F143" s="53" t="s">
        <v>91</v>
      </c>
      <c r="G143" s="166">
        <f t="shared" si="4"/>
        <v>1</v>
      </c>
      <c r="H143" s="52">
        <v>1</v>
      </c>
    </row>
    <row r="144" spans="3:8" ht="17" thickTop="1" thickBot="1">
      <c r="C144" s="52">
        <v>8</v>
      </c>
      <c r="D144" s="52">
        <v>7</v>
      </c>
      <c r="E144" s="52">
        <v>1</v>
      </c>
      <c r="F144" s="53" t="s">
        <v>91</v>
      </c>
      <c r="G144" s="166">
        <f t="shared" si="4"/>
        <v>0.875</v>
      </c>
      <c r="H144" s="52">
        <v>1</v>
      </c>
    </row>
    <row r="145" spans="3:8" ht="17" thickTop="1" thickBot="1">
      <c r="C145" s="52">
        <v>8</v>
      </c>
      <c r="D145" s="52">
        <v>6</v>
      </c>
      <c r="E145" s="52">
        <v>2</v>
      </c>
      <c r="F145" s="53" t="s">
        <v>91</v>
      </c>
      <c r="G145" s="166">
        <f t="shared" si="4"/>
        <v>0.75</v>
      </c>
      <c r="H145" s="52">
        <v>1</v>
      </c>
    </row>
    <row r="146" spans="3:8" ht="16" thickTop="1">
      <c r="C146" s="37"/>
      <c r="D146" s="37"/>
    </row>
    <row r="147" spans="3:8">
      <c r="C147" s="37"/>
      <c r="D147" s="37"/>
    </row>
    <row r="148" spans="3:8">
      <c r="C148" s="37"/>
      <c r="D148" s="37"/>
    </row>
    <row r="149" spans="3:8">
      <c r="C149" s="37"/>
      <c r="D149" s="37"/>
    </row>
    <row r="150" spans="3:8">
      <c r="C150" s="37"/>
      <c r="D150" s="37"/>
    </row>
    <row r="151" spans="3:8">
      <c r="C151" s="37"/>
      <c r="D151" s="37"/>
    </row>
    <row r="152" spans="3:8">
      <c r="C152" s="37"/>
      <c r="D152" s="37"/>
    </row>
    <row r="153" spans="3:8" ht="29" customHeight="1">
      <c r="C153" s="37"/>
      <c r="D153" s="37"/>
    </row>
    <row r="154" spans="3:8" ht="29" customHeight="1">
      <c r="C154" s="37"/>
      <c r="D154" s="37"/>
    </row>
    <row r="155" spans="3:8">
      <c r="C155" s="37"/>
      <c r="D155" s="37"/>
    </row>
    <row r="156" spans="3:8">
      <c r="C156" s="37"/>
      <c r="D156" s="37"/>
    </row>
    <row r="157" spans="3:8">
      <c r="C157" s="37"/>
      <c r="D157" s="37"/>
    </row>
    <row r="158" spans="3:8">
      <c r="C158" s="37"/>
      <c r="D158" s="37"/>
    </row>
    <row r="159" spans="3:8">
      <c r="C159" s="37"/>
      <c r="D159" s="37"/>
    </row>
    <row r="160" spans="3:8">
      <c r="C160" s="37"/>
      <c r="D160" s="37"/>
    </row>
    <row r="161" spans="3:4">
      <c r="C161" s="37"/>
      <c r="D161" s="37"/>
    </row>
    <row r="162" spans="3:4">
      <c r="C162" s="37"/>
      <c r="D162" s="37"/>
    </row>
    <row r="163" spans="3:4">
      <c r="C163" s="37"/>
      <c r="D163" s="37"/>
    </row>
    <row r="164" spans="3:4">
      <c r="C164" s="37"/>
      <c r="D164" s="37"/>
    </row>
    <row r="165" spans="3:4">
      <c r="C165" s="37"/>
      <c r="D165" s="37"/>
    </row>
    <row r="166" spans="3:4">
      <c r="C166" s="37"/>
      <c r="D166" s="37"/>
    </row>
    <row r="167" spans="3:4">
      <c r="C167" s="37"/>
      <c r="D167" s="37"/>
    </row>
    <row r="168" spans="3:4">
      <c r="C168" s="37"/>
      <c r="D168" s="37"/>
    </row>
    <row r="169" spans="3:4">
      <c r="C169" s="37"/>
      <c r="D169" s="37"/>
    </row>
    <row r="170" spans="3:4">
      <c r="C170" s="37"/>
      <c r="D170" s="37"/>
    </row>
    <row r="171" spans="3:4">
      <c r="C171" s="37"/>
      <c r="D171" s="37"/>
    </row>
    <row r="172" spans="3:4">
      <c r="C172" s="37"/>
      <c r="D172" s="37"/>
    </row>
    <row r="173" spans="3:4">
      <c r="C173" s="37"/>
      <c r="D173" s="37"/>
    </row>
    <row r="174" spans="3:4">
      <c r="C174" s="37"/>
      <c r="D174" s="37"/>
    </row>
    <row r="175" spans="3:4">
      <c r="C175" s="37"/>
      <c r="D175" s="37"/>
    </row>
    <row r="176" spans="3:4">
      <c r="C176" s="37"/>
      <c r="D176" s="37"/>
    </row>
    <row r="177" spans="3:4">
      <c r="C177" s="37"/>
      <c r="D177" s="37"/>
    </row>
  </sheetData>
  <mergeCells count="17">
    <mergeCell ref="B54:C65"/>
    <mergeCell ref="B2:L2"/>
    <mergeCell ref="C8:L8"/>
    <mergeCell ref="B16:F16"/>
    <mergeCell ref="C32:E38"/>
    <mergeCell ref="B47:C49"/>
    <mergeCell ref="K106:O106"/>
    <mergeCell ref="C108:E108"/>
    <mergeCell ref="F108:G108"/>
    <mergeCell ref="J108:L108"/>
    <mergeCell ref="N108:O108"/>
    <mergeCell ref="D128:F128"/>
    <mergeCell ref="C129:E129"/>
    <mergeCell ref="F129:G129"/>
    <mergeCell ref="B76:F77"/>
    <mergeCell ref="C97:F97"/>
    <mergeCell ref="C102:F10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ff2b73d-50ba-46a8-836e-e5cca1de02b2">
      <UserInfo>
        <DisplayName>Andres Pabon Salamanca</DisplayName>
        <AccountId>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D04ACE57DE4D542B9E5C31E6EED5A3C" ma:contentTypeVersion="12" ma:contentTypeDescription="Crear nuevo documento." ma:contentTypeScope="" ma:versionID="cfa7240a5bf0386884af6e189288739e">
  <xsd:schema xmlns:xsd="http://www.w3.org/2001/XMLSchema" xmlns:xs="http://www.w3.org/2001/XMLSchema" xmlns:p="http://schemas.microsoft.com/office/2006/metadata/properties" xmlns:ns2="dff2b73d-50ba-46a8-836e-e5cca1de02b2" xmlns:ns3="ef5ade0b-ccac-4c4b-9873-0b8ebc8646ed" targetNamespace="http://schemas.microsoft.com/office/2006/metadata/properties" ma:root="true" ma:fieldsID="5d25791a3ba9603abfe3a057cb55b237" ns2:_="" ns3:_="">
    <xsd:import namespace="dff2b73d-50ba-46a8-836e-e5cca1de02b2"/>
    <xsd:import namespace="ef5ade0b-ccac-4c4b-9873-0b8ebc864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f2b73d-50ba-46a8-836e-e5cca1de02b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5ade0b-ccac-4c4b-9873-0b8ebc864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16BE76-47A9-4439-90EE-2B85221B85CB}">
  <ds:schemaRefs>
    <ds:schemaRef ds:uri="http://schemas.microsoft.com/sharepoint/v3/contenttype/forms"/>
  </ds:schemaRefs>
</ds:datastoreItem>
</file>

<file path=customXml/itemProps2.xml><?xml version="1.0" encoding="utf-8"?>
<ds:datastoreItem xmlns:ds="http://schemas.openxmlformats.org/officeDocument/2006/customXml" ds:itemID="{6A84E269-6602-46B8-9072-AC98D37DC960}">
  <ds:schemaRefs>
    <ds:schemaRef ds:uri="http://purl.org/dc/terms/"/>
    <ds:schemaRef ds:uri="http://schemas.microsoft.com/office/2006/documentManagement/types"/>
    <ds:schemaRef ds:uri="http://purl.org/dc/dcmitype/"/>
    <ds:schemaRef ds:uri="http://purl.org/dc/elements/1.1/"/>
    <ds:schemaRef ds:uri="http://www.w3.org/XML/1998/namespace"/>
    <ds:schemaRef ds:uri="dff2b73d-50ba-46a8-836e-e5cca1de02b2"/>
    <ds:schemaRef ds:uri="http://schemas.microsoft.com/office/infopath/2007/PartnerControls"/>
    <ds:schemaRef ds:uri="http://schemas.openxmlformats.org/package/2006/metadata/core-properties"/>
    <ds:schemaRef ds:uri="ef5ade0b-ccac-4c4b-9873-0b8ebc8646ed"/>
    <ds:schemaRef ds:uri="http://schemas.microsoft.com/office/2006/metadata/properties"/>
  </ds:schemaRefs>
</ds:datastoreItem>
</file>

<file path=customXml/itemProps3.xml><?xml version="1.0" encoding="utf-8"?>
<ds:datastoreItem xmlns:ds="http://schemas.openxmlformats.org/officeDocument/2006/customXml" ds:itemID="{FC8A06B9-0439-4E77-962B-A921D3500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f2b73d-50ba-46a8-836e-e5cca1de02b2"/>
    <ds:schemaRef ds:uri="ef5ade0b-ccac-4c4b-9873-0b8ebc864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vt:i4>
      </vt:variant>
      <vt:variant>
        <vt:lpstr>Rangos con nombre</vt:lpstr>
      </vt:variant>
      <vt:variant>
        <vt:i4>28</vt:i4>
      </vt:variant>
    </vt:vector>
  </HeadingPairs>
  <TitlesOfParts>
    <vt:vector size="32" baseType="lpstr">
      <vt:lpstr>MATRIZ</vt:lpstr>
      <vt:lpstr>IDENTIFICACIÓN</vt:lpstr>
      <vt:lpstr>VALORACIÓN</vt:lpstr>
      <vt:lpstr>CONTROLES</vt:lpstr>
      <vt:lpstr>ADECUADO</vt:lpstr>
      <vt:lpstr>ASIGNADO</vt:lpstr>
      <vt:lpstr>COMPLETA</vt:lpstr>
      <vt:lpstr>CONFIABLE</vt:lpstr>
      <vt:lpstr>DEBIL</vt:lpstr>
      <vt:lpstr>DESVIACIONES</vt:lpstr>
      <vt:lpstr>DETECTAR</vt:lpstr>
      <vt:lpstr>E</vt:lpstr>
      <vt:lpstr>EJECUCIÓN</vt:lpstr>
      <vt:lpstr>EVIDENCIAS</vt:lpstr>
      <vt:lpstr>FUERTE</vt:lpstr>
      <vt:lpstr>FUNCIONES</vt:lpstr>
      <vt:lpstr>INADECUADO</vt:lpstr>
      <vt:lpstr>INCOMPLETA</vt:lpstr>
      <vt:lpstr>INOPORTUNA</vt:lpstr>
      <vt:lpstr>MODERADO</vt:lpstr>
      <vt:lpstr>NO_ASIGNADO</vt:lpstr>
      <vt:lpstr>NO_CONFIABLE</vt:lpstr>
      <vt:lpstr>NO_ES_CONTROL</vt:lpstr>
      <vt:lpstr>NO_EXISTE</vt:lpstr>
      <vt:lpstr>NO_SE_INVESTIGAN</vt:lpstr>
      <vt:lpstr>OPORTUNA</vt:lpstr>
      <vt:lpstr>PERIODICIDAD</vt:lpstr>
      <vt:lpstr>PREVENIR</vt:lpstr>
      <vt:lpstr>PROPOSITO</vt:lpstr>
      <vt:lpstr>RESPONSABLE</vt:lpstr>
      <vt:lpstr>SE_INVESTIGAN</vt:lpstr>
      <vt:lpstr>SOLIDEZ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Andres Pabon Salamanca</cp:lastModifiedBy>
  <cp:revision/>
  <dcterms:created xsi:type="dcterms:W3CDTF">2019-05-24T15:19:43Z</dcterms:created>
  <dcterms:modified xsi:type="dcterms:W3CDTF">2021-01-18T16:30:36Z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0x0101000D04ACE57DE4D542B9E5C31E6EED5A3C</vt:lpwstr>
  </property>
</Properties>
</file>