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5.xml" ContentType="application/vnd.ms-excel.controlproperties+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trlProps/ctrlProp6.xml" ContentType="application/vnd.ms-excel.controlproperties+xml"/>
  <Override PartName="/xl/ctrlProps/ctrlProp7.xml" ContentType="application/vnd.ms-excel.controlproperties+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trlProps/ctrlProp8.xml" ContentType="application/vnd.ms-excel.controlproperties+xml"/>
  <Override PartName="/xl/ctrlProps/ctrlProp9.xml" ContentType="application/vnd.ms-excel.controlproperties+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trlProps/ctrlProp10.xml" ContentType="application/vnd.ms-excel.controlproperties+xml"/>
  <Override PartName="/xl/ctrlProps/ctrlProp11.xml" ContentType="application/vnd.ms-excel.controlproperties+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trlProps/ctrlProp12.xml" ContentType="application/vnd.ms-excel.controlproperties+xml"/>
  <Override PartName="/xl/ctrlProps/ctrlProp13.xml" ContentType="application/vnd.ms-excel.controlproperties+xml"/>
  <Override PartName="/xl/comments7.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trlProps/ctrlProp14.xml" ContentType="application/vnd.ms-excel.controlproperties+xml"/>
  <Override PartName="/xl/ctrlProps/ctrlProp15.xml" ContentType="application/vnd.ms-excel.controlproperties+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trlProps/ctrlProp16.xml" ContentType="application/vnd.ms-excel.controlproperties+xml"/>
  <Override PartName="/xl/ctrlProps/ctrlProp17.xml" ContentType="application/vnd.ms-excel.controlproperties+xml"/>
  <Override PartName="/xl/comments9.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trlProps/ctrlProp18.xml" ContentType="application/vnd.ms-excel.controlproperties+xml"/>
  <Override PartName="/xl/ctrlProps/ctrlProp19.xml" ContentType="application/vnd.ms-excel.controlproperties+xml"/>
  <Override PartName="/xl/comments10.xml" ContentType="application/vnd.openxmlformats-officedocument.spreadsheetml.comments+xml"/>
  <Override PartName="/xl/threadedComments/threadedComment1.xml" ContentType="application/vnd.ms-excel.threadedcomments+xml"/>
  <Override PartName="/xl/drawings/drawing21.xml" ContentType="application/vnd.openxmlformats-officedocument.drawing+xml"/>
  <Override PartName="/xl/drawings/drawing22.xml" ContentType="application/vnd.openxmlformats-officedocument.drawing+xml"/>
  <Override PartName="/xl/ctrlProps/ctrlProp20.xml" ContentType="application/vnd.ms-excel.controlproperties+xml"/>
  <Override PartName="/xl/ctrlProps/ctrlProp21.xml" ContentType="application/vnd.ms-excel.controlproperties+xml"/>
  <Override PartName="/xl/comments1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trlProps/ctrlProp22.xml" ContentType="application/vnd.ms-excel.controlproperties+xml"/>
  <Override PartName="/xl/ctrlProps/ctrlProp23.xml" ContentType="application/vnd.ms-excel.controlproperties+xml"/>
  <Override PartName="/xl/comments12.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trlProps/ctrlProp24.xml" ContentType="application/vnd.ms-excel.controlproperties+xml"/>
  <Override PartName="/xl/ctrlProps/ctrlProp25.xml" ContentType="application/vnd.ms-excel.controlproperties+xml"/>
  <Override PartName="/xl/comments13.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6" rupBuild="23801"/>
  <workbookPr dateCompatibility="0" defaultThemeVersion="166925"/>
  <mc:AlternateContent xmlns:mc="http://schemas.openxmlformats.org/markup-compatibility/2006">
    <mc:Choice Requires="x15">
      <x15ac:absPath xmlns:x15ac="http://schemas.microsoft.com/office/spreadsheetml/2010/11/ac" url="C:\Users\Ligia M Velandia\Google Drive\LIGIA\UAESP\CONTROL INTERNO UAESP\EVALUACION GESTION INSTI_CICLO_1\Consolidacion MRC\"/>
    </mc:Choice>
  </mc:AlternateContent>
  <xr:revisionPtr revIDLastSave="0" documentId="8_{81421FE1-DC5C-4EF6-B9D2-8930A0D2BCEF}" xr6:coauthVersionLast="46" xr6:coauthVersionMax="46" xr10:uidLastSave="{00000000-0000-0000-0000-000000000000}"/>
  <bookViews>
    <workbookView xWindow="-96" yWindow="-96" windowWidth="19392" windowHeight="10392" activeTab="7" xr2:uid="{00000000-000D-0000-FFFF-FFFF00000000}"/>
  </bookViews>
  <sheets>
    <sheet name="DES" sheetId="1" r:id="rId1"/>
    <sheet name="GCO" sheetId="5" r:id="rId2"/>
    <sheet name="GIR" sheetId="6" r:id="rId3"/>
    <sheet name="SFU" sheetId="7" r:id="rId4"/>
    <sheet name="ALP" sheetId="8" r:id="rId5"/>
    <sheet name="GFI" sheetId="9" r:id="rId6"/>
    <sheet name="GAP" sheetId="10" r:id="rId7"/>
    <sheet name="GTH" sheetId="11" r:id="rId8"/>
    <sheet name="GDO" sheetId="12" r:id="rId9"/>
    <sheet name="SCI" sheetId="13" r:id="rId10"/>
    <sheet name="SAL" sheetId="14" r:id="rId11"/>
    <sheet name="G.TIC" sheetId="15" r:id="rId12"/>
    <sheet name="G.E.Mejora" sheetId="16" r:id="rId13"/>
    <sheet name="IDENTIFICACIÓN" sheetId="2" r:id="rId14"/>
    <sheet name="VALORACIÓN" sheetId="3" r:id="rId15"/>
    <sheet name="CONTROLES" sheetId="4"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ALP!$B$4:$BD$4</definedName>
    <definedName name="_xlnm._FilterDatabase" localSheetId="0" hidden="1">DES!$B$4:$BD$8</definedName>
    <definedName name="_xlnm._FilterDatabase" localSheetId="12" hidden="1">'G.E.Mejora'!$B$4:$BD$4</definedName>
    <definedName name="_xlnm._FilterDatabase" localSheetId="11" hidden="1">G.TIC!$B$4:$BD$4</definedName>
    <definedName name="_xlnm._FilterDatabase" localSheetId="6" hidden="1">GAP!$B$4:$BD$4</definedName>
    <definedName name="_xlnm._FilterDatabase" localSheetId="1" hidden="1">GCO!$A$4:$DI$31</definedName>
    <definedName name="_xlnm._FilterDatabase" localSheetId="8" hidden="1">GDO!$B$4:$BD$4</definedName>
    <definedName name="_xlnm._FilterDatabase" localSheetId="5" hidden="1">GFI!$B$4:$BD$4</definedName>
    <definedName name="_xlnm._FilterDatabase" localSheetId="2" hidden="1">GIR!$B$4:$BD$4</definedName>
    <definedName name="_xlnm._FilterDatabase" localSheetId="7" hidden="1">GTH!$B$4:$BD$4</definedName>
    <definedName name="_xlnm._FilterDatabase" localSheetId="10" hidden="1">SAL!$B$4:$BD$4</definedName>
    <definedName name="_xlnm._FilterDatabase" localSheetId="9" hidden="1">SCI!$B$4:$BD$4</definedName>
    <definedName name="_xlnm._FilterDatabase" localSheetId="3" hidden="1">SFU!$B$4:$BD$4</definedName>
    <definedName name="ADECUADO" localSheetId="4">ALP!$CH$81</definedName>
    <definedName name="ADECUADO" localSheetId="15">[1]MATRIZ!$CH$111</definedName>
    <definedName name="ADECUADO" localSheetId="0">DES!$CH$86</definedName>
    <definedName name="ADECUADO" localSheetId="12">'G.E.Mejora'!$CH$83</definedName>
    <definedName name="ADECUADO" localSheetId="11">G.TIC!$CH$79</definedName>
    <definedName name="ADECUADO" localSheetId="6">GAP!$CH$80</definedName>
    <definedName name="ADECUADO" localSheetId="1">GCO!$CH$86</definedName>
    <definedName name="ADECUADO" localSheetId="8">GDO!$CH$74</definedName>
    <definedName name="ADECUADO" localSheetId="5">GFI!$CH$80</definedName>
    <definedName name="ADECUADO" localSheetId="2">GIR!$CH$83</definedName>
    <definedName name="ADECUADO" localSheetId="7">GTH!$CH$82</definedName>
    <definedName name="ADECUADO" localSheetId="13">[1]MATRIZ!$CH$111</definedName>
    <definedName name="ADECUADO" localSheetId="10">SAL!$CH$89</definedName>
    <definedName name="ADECUADO" localSheetId="9">SCI!$CH$80</definedName>
    <definedName name="ADECUADO" localSheetId="3">SFU!$CH$81</definedName>
    <definedName name="ADECUADO" localSheetId="14">[1]MATRIZ!$CH$111</definedName>
    <definedName name="ADECUADO">#REF!</definedName>
    <definedName name="ASIGNADO" localSheetId="4">ALP!$CE$81</definedName>
    <definedName name="ASIGNADO" localSheetId="15">[1]MATRIZ!$CE$111</definedName>
    <definedName name="ASIGNADO" localSheetId="0">DES!$CE$86</definedName>
    <definedName name="ASIGNADO" localSheetId="12">'G.E.Mejora'!$CE$83</definedName>
    <definedName name="ASIGNADO" localSheetId="11">G.TIC!$CE$79</definedName>
    <definedName name="ASIGNADO" localSheetId="6">GAP!$CE$80</definedName>
    <definedName name="ASIGNADO" localSheetId="1">GCO!$CE$86</definedName>
    <definedName name="ASIGNADO" localSheetId="8">GDO!$CE$74</definedName>
    <definedName name="ASIGNADO" localSheetId="5">GFI!$CE$80</definedName>
    <definedName name="ASIGNADO" localSheetId="2">GIR!$CE$83</definedName>
    <definedName name="ASIGNADO" localSheetId="7">GTH!$CE$82</definedName>
    <definedName name="ASIGNADO" localSheetId="13">[1]MATRIZ!$CE$111</definedName>
    <definedName name="ASIGNADO" localSheetId="10">SAL!$CE$89</definedName>
    <definedName name="ASIGNADO" localSheetId="9">SCI!$CE$80</definedName>
    <definedName name="ASIGNADO" localSheetId="3">SFU!$CE$81</definedName>
    <definedName name="ASIGNADO" localSheetId="14">[1]MATRIZ!$CE$111</definedName>
    <definedName name="ASIGNADO">#REF!</definedName>
    <definedName name="Calificacion" localSheetId="4">#REF!</definedName>
    <definedName name="Calificacion" localSheetId="15">#REF!</definedName>
    <definedName name="Calificacion" localSheetId="12">#REF!</definedName>
    <definedName name="Calificacion" localSheetId="11">#REF!</definedName>
    <definedName name="Calificacion" localSheetId="6">#REF!</definedName>
    <definedName name="Calificacion" localSheetId="8">#REF!</definedName>
    <definedName name="Calificacion" localSheetId="5">#REF!</definedName>
    <definedName name="Calificacion" localSheetId="2">#REF!</definedName>
    <definedName name="Calificacion" localSheetId="7">#REF!</definedName>
    <definedName name="Calificacion" localSheetId="13">#REF!</definedName>
    <definedName name="Calificacion" localSheetId="10">#REF!</definedName>
    <definedName name="Calificacion" localSheetId="9">#REF!</definedName>
    <definedName name="Calificacion" localSheetId="3">#REF!</definedName>
    <definedName name="Calificacion" localSheetId="14">#REF!</definedName>
    <definedName name="Calificacion">#REF!</definedName>
    <definedName name="COMPLETA" localSheetId="4">ALP!$CX$81</definedName>
    <definedName name="COMPLETA" localSheetId="15">[1]MATRIZ!$CX$111</definedName>
    <definedName name="COMPLETA" localSheetId="0">DES!$CX$86</definedName>
    <definedName name="COMPLETA" localSheetId="12">'G.E.Mejora'!$CX$83</definedName>
    <definedName name="COMPLETA" localSheetId="11">G.TIC!$CX$79</definedName>
    <definedName name="COMPLETA" localSheetId="6">GAP!$CX$80</definedName>
    <definedName name="COMPLETA" localSheetId="1">GCO!$CX$86</definedName>
    <definedName name="COMPLETA" localSheetId="8">GDO!$CX$74</definedName>
    <definedName name="COMPLETA" localSheetId="5">GFI!$CX$80</definedName>
    <definedName name="COMPLETA" localSheetId="2">GIR!$CX$83</definedName>
    <definedName name="COMPLETA" localSheetId="7">GTH!$CX$82</definedName>
    <definedName name="COMPLETA" localSheetId="13">[1]MATRIZ!$CX$111</definedName>
    <definedName name="COMPLETA" localSheetId="10">SAL!$CX$89</definedName>
    <definedName name="COMPLETA" localSheetId="9">SCI!$CX$80</definedName>
    <definedName name="COMPLETA" localSheetId="3">SFU!$CX$81</definedName>
    <definedName name="COMPLETA" localSheetId="14">[1]MATRIZ!$CX$111</definedName>
    <definedName name="COMPLETA">#REF!</definedName>
    <definedName name="CONFIABLE" localSheetId="4">ALP!$CR$81</definedName>
    <definedName name="CONFIABLE" localSheetId="15">[1]MATRIZ!$CR$111</definedName>
    <definedName name="CONFIABLE" localSheetId="0">DES!$CR$86</definedName>
    <definedName name="CONFIABLE" localSheetId="12">'G.E.Mejora'!$CR$83</definedName>
    <definedName name="CONFIABLE" localSheetId="11">G.TIC!$CR$79</definedName>
    <definedName name="CONFIABLE" localSheetId="6">GAP!$CR$80</definedName>
    <definedName name="CONFIABLE" localSheetId="1">GCO!$CR$86</definedName>
    <definedName name="CONFIABLE" localSheetId="8">GDO!$CR$74</definedName>
    <definedName name="CONFIABLE" localSheetId="5">GFI!$CR$80</definedName>
    <definedName name="CONFIABLE" localSheetId="2">GIR!$CR$83</definedName>
    <definedName name="CONFIABLE" localSheetId="7">GTH!$CR$82</definedName>
    <definedName name="CONFIABLE" localSheetId="13">[1]MATRIZ!$CR$111</definedName>
    <definedName name="CONFIABLE" localSheetId="10">SAL!$CR$89</definedName>
    <definedName name="CONFIABLE" localSheetId="9">SCI!$CR$80</definedName>
    <definedName name="CONFIABLE" localSheetId="3">SFU!$CR$81</definedName>
    <definedName name="CONFIABLE" localSheetId="14">[1]MATRIZ!$CR$111</definedName>
    <definedName name="CONFIABLE">#REF!</definedName>
    <definedName name="Criterio1_2_4_5">'[2]MRC 2019'!$BW$11:$BW$12</definedName>
    <definedName name="Criterio3">'[2]MRC 2019'!$BX$11:$BX$14</definedName>
    <definedName name="Criterio6">'[2]MRC 2019'!$BY$11:$BY$14</definedName>
    <definedName name="DEBIL" localSheetId="4">ALP!$DE$81</definedName>
    <definedName name="DEBIL" localSheetId="15">[1]MATRIZ!$DE$111</definedName>
    <definedName name="DEBIL" localSheetId="0">DES!$DE$86</definedName>
    <definedName name="DEBIL" localSheetId="12">'G.E.Mejora'!$DE$83</definedName>
    <definedName name="DEBIL" localSheetId="11">G.TIC!$DE$79</definedName>
    <definedName name="DEBIL" localSheetId="6">GAP!$DE$80</definedName>
    <definedName name="DEBIL" localSheetId="1">GCO!$DE$86</definedName>
    <definedName name="DEBIL" localSheetId="8">GDO!$DE$74</definedName>
    <definedName name="DEBIL" localSheetId="5">GFI!$DE$80</definedName>
    <definedName name="DEBIL" localSheetId="2">GIR!$DE$83</definedName>
    <definedName name="DEBIL" localSheetId="7">GTH!$DE$82</definedName>
    <definedName name="DEBIL" localSheetId="13">[1]MATRIZ!$DE$111</definedName>
    <definedName name="DEBIL" localSheetId="10">SAL!$DE$89</definedName>
    <definedName name="DEBIL" localSheetId="9">SCI!$DE$80</definedName>
    <definedName name="DEBIL" localSheetId="3">SFU!$DE$81</definedName>
    <definedName name="DEBIL" localSheetId="14">[1]MATRIZ!$DE$111</definedName>
    <definedName name="DEBIL">#REF!</definedName>
    <definedName name="DESVIACIONES" localSheetId="4">ALP!$CT$81:$CT$82</definedName>
    <definedName name="DESVIACIONES" localSheetId="15">[3]MATRIZ!$BR$177:$BR$178</definedName>
    <definedName name="DESVIACIONES" localSheetId="0">DES!$CT$86:$CT$87</definedName>
    <definedName name="DESVIACIONES" localSheetId="12">'G.E.Mejora'!$CT$83:$CT$84</definedName>
    <definedName name="DESVIACIONES" localSheetId="11">G.TIC!$CT$79:$CT$80</definedName>
    <definedName name="DESVIACIONES" localSheetId="6">GAP!$CT$80:$CT$81</definedName>
    <definedName name="DESVIACIONES" localSheetId="1">GCO!$CT$86:$CT$87</definedName>
    <definedName name="DESVIACIONES" localSheetId="8">GDO!$CT$74:$CT$75</definedName>
    <definedName name="DESVIACIONES" localSheetId="5">GFI!$CT$80:$CT$81</definedName>
    <definedName name="DESVIACIONES" localSheetId="2">GIR!$CT$83:$CT$84</definedName>
    <definedName name="DESVIACIONES" localSheetId="7">GTH!$CT$82:$CT$83</definedName>
    <definedName name="DESVIACIONES" localSheetId="13">[1]MATRIZ!$CT$111:$CT$112</definedName>
    <definedName name="DESVIACIONES" localSheetId="10">SAL!$CT$89:$CT$90</definedName>
    <definedName name="DESVIACIONES" localSheetId="9">SCI!$CT$80:$CT$81</definedName>
    <definedName name="DESVIACIONES" localSheetId="3">SFU!$CT$81:$CT$82</definedName>
    <definedName name="DESVIACIONES" localSheetId="14">[1]MATRIZ!$CT$111:$CT$112</definedName>
    <definedName name="DESVIACIONES">#REF!</definedName>
    <definedName name="DETECTAR" localSheetId="4">ALP!$CO$81</definedName>
    <definedName name="DETECTAR" localSheetId="15">[1]MATRIZ!$CO$111</definedName>
    <definedName name="DETECTAR" localSheetId="0">DES!$CO$86</definedName>
    <definedName name="DETECTAR" localSheetId="12">'G.E.Mejora'!$CO$83</definedName>
    <definedName name="DETECTAR" localSheetId="11">G.TIC!$CO$79</definedName>
    <definedName name="DETECTAR" localSheetId="6">GAP!$CO$80</definedName>
    <definedName name="DETECTAR" localSheetId="1">GCO!$CO$86</definedName>
    <definedName name="DETECTAR" localSheetId="8">GDO!$CO$74</definedName>
    <definedName name="DETECTAR" localSheetId="5">GFI!$CO$80</definedName>
    <definedName name="DETECTAR" localSheetId="2">GIR!$CO$83</definedName>
    <definedName name="DETECTAR" localSheetId="7">GTH!$CO$82</definedName>
    <definedName name="DETECTAR" localSheetId="13">[1]MATRIZ!$CO$111</definedName>
    <definedName name="DETECTAR" localSheetId="10">SAL!$CO$89</definedName>
    <definedName name="DETECTAR" localSheetId="9">SCI!$CO$80</definedName>
    <definedName name="DETECTAR" localSheetId="3">SFU!$CO$81</definedName>
    <definedName name="DETECTAR" localSheetId="14">[1]MATRIZ!$CO$111</definedName>
    <definedName name="DETECTAR">#REF!</definedName>
    <definedName name="EJECUCIÓN" localSheetId="4">ALP!$CQ$81:$CQ$82</definedName>
    <definedName name="ejecución" localSheetId="15">'[2]MRC 2019'!$CB$11:$CB$14</definedName>
    <definedName name="EJECUCIÓN" localSheetId="0">DES!$CQ$86:$CQ$87</definedName>
    <definedName name="EJECUCIÓN" localSheetId="12">'G.E.Mejora'!$CQ$83:$CQ$84</definedName>
    <definedName name="EJECUCIÓN" localSheetId="11">G.TIC!$CQ$79:$CQ$80</definedName>
    <definedName name="EJECUCIÓN" localSheetId="6">GAP!$CQ$80:$CQ$81</definedName>
    <definedName name="EJECUCIÓN" localSheetId="1">GCO!$CQ$86:$CQ$87</definedName>
    <definedName name="EJECUCIÓN" localSheetId="8">GDO!$CQ$74:$CQ$75</definedName>
    <definedName name="EJECUCIÓN" localSheetId="5">GFI!$CQ$80:$CQ$81</definedName>
    <definedName name="EJECUCIÓN" localSheetId="2">GIR!$CQ$83:$CQ$84</definedName>
    <definedName name="EJECUCIÓN" localSheetId="7">GTH!$CQ$82:$CQ$83</definedName>
    <definedName name="EJECUCIÓN" localSheetId="10">SAL!$CQ$89:$CQ$90</definedName>
    <definedName name="EJECUCIÓN" localSheetId="9">SCI!$CQ$80:$CQ$81</definedName>
    <definedName name="EJECUCIÓN" localSheetId="3">SFU!$CQ$81:$CQ$82</definedName>
    <definedName name="EJECUCIÓN">#REF!</definedName>
    <definedName name="EVIDENCIAS" localSheetId="4">ALP!$CW$81:$CW$83</definedName>
    <definedName name="EVIDENCIAS" localSheetId="15">[3]MATRIZ!$BU$177:$BU$179</definedName>
    <definedName name="EVIDENCIAS" localSheetId="0">DES!$CW$86:$CW$88</definedName>
    <definedName name="EVIDENCIAS" localSheetId="12">'G.E.Mejora'!$CW$83:$CW$85</definedName>
    <definedName name="EVIDENCIAS" localSheetId="11">G.TIC!$CW$79:$CW$81</definedName>
    <definedName name="EVIDENCIAS" localSheetId="6">GAP!$CW$80:$CW$82</definedName>
    <definedName name="EVIDENCIAS" localSheetId="1">GCO!$CW$86:$CW$88</definedName>
    <definedName name="EVIDENCIAS" localSheetId="8">GDO!$CW$74:$CW$76</definedName>
    <definedName name="EVIDENCIAS" localSheetId="5">GFI!$CW$80:$CW$82</definedName>
    <definedName name="EVIDENCIAS" localSheetId="2">GIR!$CW$83:$CW$85</definedName>
    <definedName name="EVIDENCIAS" localSheetId="7">GTH!$CW$82:$CW$84</definedName>
    <definedName name="EVIDENCIAS" localSheetId="13">[1]MATRIZ!$CW$111:$CW$113</definedName>
    <definedName name="EVIDENCIAS" localSheetId="10">SAL!$CW$89:$CW$91</definedName>
    <definedName name="EVIDENCIAS" localSheetId="9">SCI!$CW$80:$CW$82</definedName>
    <definedName name="EVIDENCIAS" localSheetId="3">SFU!$CW$81:$CW$83</definedName>
    <definedName name="EVIDENCIAS" localSheetId="14">[1]MATRIZ!$CW$111:$CW$113</definedName>
    <definedName name="EVIDENCIAS">#REF!</definedName>
    <definedName name="FUERTE" localSheetId="4">ALP!$DC$81</definedName>
    <definedName name="FUERTE" localSheetId="15">[1]MATRIZ!$DC$111</definedName>
    <definedName name="FUERTE" localSheetId="0">DES!$DC$86</definedName>
    <definedName name="FUERTE" localSheetId="12">'G.E.Mejora'!$DC$83</definedName>
    <definedName name="FUERTE" localSheetId="11">G.TIC!$DC$79</definedName>
    <definedName name="FUERTE" localSheetId="6">GAP!$DC$80</definedName>
    <definedName name="FUERTE" localSheetId="1">GCO!$DC$86</definedName>
    <definedName name="FUERTE" localSheetId="8">GDO!$DC$74</definedName>
    <definedName name="FUERTE" localSheetId="5">GFI!$DC$80</definedName>
    <definedName name="FUERTE" localSheetId="2">GIR!$DC$83</definedName>
    <definedName name="FUERTE" localSheetId="7">GTH!$DC$82</definedName>
    <definedName name="FUERTE" localSheetId="13">[1]MATRIZ!$DC$111</definedName>
    <definedName name="FUERTE" localSheetId="10">SAL!$DC$89</definedName>
    <definedName name="FUERTE" localSheetId="9">SCI!$DC$80</definedName>
    <definedName name="FUERTE" localSheetId="3">SFU!$DC$81</definedName>
    <definedName name="FUERTE" localSheetId="14">[1]MATRIZ!$DC$111</definedName>
    <definedName name="FUERTE">#REF!</definedName>
    <definedName name="FUNCIONES" localSheetId="4">ALP!$CG$81:$CG$82</definedName>
    <definedName name="FUNCIONES" localSheetId="15">[3]MATRIZ!$BE$177:$BE$178</definedName>
    <definedName name="FUNCIONES" localSheetId="0">DES!$CG$86:$CG$87</definedName>
    <definedName name="FUNCIONES" localSheetId="12">'G.E.Mejora'!$CG$83:$CG$84</definedName>
    <definedName name="FUNCIONES" localSheetId="11">G.TIC!$CG$79:$CG$80</definedName>
    <definedName name="FUNCIONES" localSheetId="6">GAP!$CG$80:$CG$81</definedName>
    <definedName name="FUNCIONES" localSheetId="1">GCO!$CG$86:$CG$87</definedName>
    <definedName name="FUNCIONES" localSheetId="8">GDO!$CG$74:$CG$75</definedName>
    <definedName name="FUNCIONES" localSheetId="5">GFI!$CG$80:$CG$81</definedName>
    <definedName name="FUNCIONES" localSheetId="2">GIR!$CG$83:$CG$84</definedName>
    <definedName name="FUNCIONES" localSheetId="7">GTH!$CG$82:$CG$83</definedName>
    <definedName name="FUNCIONES" localSheetId="13">[1]MATRIZ!$CG$111:$CG$112</definedName>
    <definedName name="FUNCIONES" localSheetId="10">SAL!$CG$89:$CG$90</definedName>
    <definedName name="FUNCIONES" localSheetId="9">SCI!$CG$80:$CG$81</definedName>
    <definedName name="FUNCIONES" localSheetId="3">SFU!$CG$81:$CG$82</definedName>
    <definedName name="FUNCIONES" localSheetId="14">[1]MATRIZ!$CG$111:$CG$112</definedName>
    <definedName name="FUNCIONES">#REF!</definedName>
    <definedName name="GI" localSheetId="4">#REF!</definedName>
    <definedName name="GI" localSheetId="15">#REF!</definedName>
    <definedName name="GI" localSheetId="12">#REF!</definedName>
    <definedName name="GI" localSheetId="11">#REF!</definedName>
    <definedName name="GI" localSheetId="6">#REF!</definedName>
    <definedName name="GI" localSheetId="8">#REF!</definedName>
    <definedName name="GI" localSheetId="5">#REF!</definedName>
    <definedName name="GI" localSheetId="2">#REF!</definedName>
    <definedName name="GI" localSheetId="7">#REF!</definedName>
    <definedName name="GI" localSheetId="13">#REF!</definedName>
    <definedName name="GI" localSheetId="10">#REF!</definedName>
    <definedName name="GI" localSheetId="9">#REF!</definedName>
    <definedName name="GI" localSheetId="3">#REF!</definedName>
    <definedName name="GI" localSheetId="14">#REF!</definedName>
    <definedName name="GI">#REF!</definedName>
    <definedName name="INADECUADO" localSheetId="4">ALP!$CI$81</definedName>
    <definedName name="INADECUADO" localSheetId="15">[1]MATRIZ!$CI$111</definedName>
    <definedName name="INADECUADO" localSheetId="0">DES!$CI$86</definedName>
    <definedName name="INADECUADO" localSheetId="12">'G.E.Mejora'!$CI$83</definedName>
    <definedName name="INADECUADO" localSheetId="11">G.TIC!$CI$79</definedName>
    <definedName name="INADECUADO" localSheetId="6">GAP!$CI$80</definedName>
    <definedName name="INADECUADO" localSheetId="1">GCO!$CI$86</definedName>
    <definedName name="INADECUADO" localSheetId="8">GDO!$CI$74</definedName>
    <definedName name="INADECUADO" localSheetId="5">GFI!$CI$80</definedName>
    <definedName name="INADECUADO" localSheetId="2">GIR!$CI$83</definedName>
    <definedName name="INADECUADO" localSheetId="7">GTH!$CI$82</definedName>
    <definedName name="INADECUADO" localSheetId="13">[1]MATRIZ!$CI$111</definedName>
    <definedName name="INADECUADO" localSheetId="10">SAL!$CI$89</definedName>
    <definedName name="INADECUADO" localSheetId="9">SCI!$CI$80</definedName>
    <definedName name="INADECUADO" localSheetId="3">SFU!$CI$81</definedName>
    <definedName name="INADECUADO" localSheetId="14">[1]MATRIZ!$CI$111</definedName>
    <definedName name="INADECUADO">#REF!</definedName>
    <definedName name="INCOMPLETA" localSheetId="4">ALP!$CY$81</definedName>
    <definedName name="INCOMPLETA" localSheetId="15">[1]MATRIZ!$CY$111</definedName>
    <definedName name="INCOMPLETA" localSheetId="0">DES!$CY$86</definedName>
    <definedName name="INCOMPLETA" localSheetId="12">'G.E.Mejora'!$CY$83</definedName>
    <definedName name="INCOMPLETA" localSheetId="11">G.TIC!$CY$79</definedName>
    <definedName name="INCOMPLETA" localSheetId="6">GAP!$CY$80</definedName>
    <definedName name="INCOMPLETA" localSheetId="1">GCO!$CY$86</definedName>
    <definedName name="INCOMPLETA" localSheetId="8">GDO!$CY$74</definedName>
    <definedName name="INCOMPLETA" localSheetId="5">GFI!$CY$80</definedName>
    <definedName name="INCOMPLETA" localSheetId="2">GIR!$CY$83</definedName>
    <definedName name="INCOMPLETA" localSheetId="7">GTH!$CY$82</definedName>
    <definedName name="INCOMPLETA" localSheetId="13">[1]MATRIZ!$CY$111</definedName>
    <definedName name="INCOMPLETA" localSheetId="10">SAL!$CY$89</definedName>
    <definedName name="INCOMPLETA" localSheetId="9">SCI!$CY$80</definedName>
    <definedName name="INCOMPLETA" localSheetId="3">SFU!$CY$81</definedName>
    <definedName name="INCOMPLETA" localSheetId="14">[1]MATRIZ!$CY$111</definedName>
    <definedName name="INCOMPLETA">#REF!</definedName>
    <definedName name="INOPORTUNA" localSheetId="4">ALP!$CL$81</definedName>
    <definedName name="INOPORTUNA" localSheetId="0">DES!$CL$86</definedName>
    <definedName name="INOPORTUNA" localSheetId="12">'G.E.Mejora'!$CL$83</definedName>
    <definedName name="INOPORTUNA" localSheetId="11">G.TIC!$CL$79</definedName>
    <definedName name="INOPORTUNA" localSheetId="6">GAP!$CL$80</definedName>
    <definedName name="INOPORTUNA" localSheetId="1">GCO!$CL$86</definedName>
    <definedName name="INOPORTUNA" localSheetId="8">GDO!$CL$74</definedName>
    <definedName name="INOPORTUNA" localSheetId="5">GFI!$CL$80</definedName>
    <definedName name="INOPORTUNA" localSheetId="2">GIR!$CL$83</definedName>
    <definedName name="INOPORTUNA" localSheetId="7">GTH!$CL$82</definedName>
    <definedName name="INOPORTUNA" localSheetId="10">SAL!$CL$89</definedName>
    <definedName name="INOPORTUNA" localSheetId="9">SCI!$CL$80</definedName>
    <definedName name="INOPORTUNA" localSheetId="3">SFU!$CL$81</definedName>
    <definedName name="INOPORTUNA">#REF!</definedName>
    <definedName name="item" localSheetId="4">#REF!</definedName>
    <definedName name="item" localSheetId="15">#REF!</definedName>
    <definedName name="item" localSheetId="12">#REF!</definedName>
    <definedName name="item" localSheetId="11">#REF!</definedName>
    <definedName name="item" localSheetId="6">#REF!</definedName>
    <definedName name="item" localSheetId="8">#REF!</definedName>
    <definedName name="item" localSheetId="5">#REF!</definedName>
    <definedName name="item" localSheetId="2">#REF!</definedName>
    <definedName name="item" localSheetId="7">#REF!</definedName>
    <definedName name="item" localSheetId="13">#REF!</definedName>
    <definedName name="item" localSheetId="10">#REF!</definedName>
    <definedName name="item" localSheetId="9">#REF!</definedName>
    <definedName name="item" localSheetId="3">#REF!</definedName>
    <definedName name="item" localSheetId="14">#REF!</definedName>
    <definedName name="item">#REF!</definedName>
    <definedName name="MODERADO" localSheetId="4">ALP!$DD$81</definedName>
    <definedName name="MODERADO" localSheetId="15">[1]MATRIZ!$DD$111</definedName>
    <definedName name="MODERADO" localSheetId="0">DES!$DD$86</definedName>
    <definedName name="MODERADO" localSheetId="12">'G.E.Mejora'!$DD$83</definedName>
    <definedName name="MODERADO" localSheetId="11">G.TIC!$DD$79</definedName>
    <definedName name="MODERADO" localSheetId="6">GAP!$DD$80</definedName>
    <definedName name="MODERADO" localSheetId="1">GCO!$DD$86</definedName>
    <definedName name="MODERADO" localSheetId="8">GDO!$DD$74</definedName>
    <definedName name="MODERADO" localSheetId="5">GFI!$DD$80</definedName>
    <definedName name="MODERADO" localSheetId="2">GIR!$DD$83</definedName>
    <definedName name="MODERADO" localSheetId="7">GTH!$DD$82</definedName>
    <definedName name="MODERADO" localSheetId="13">[1]MATRIZ!$DD$111</definedName>
    <definedName name="MODERADO" localSheetId="10">SAL!$DD$89</definedName>
    <definedName name="MODERADO" localSheetId="9">SCI!$DD$80</definedName>
    <definedName name="MODERADO" localSheetId="3">SFU!$DD$81</definedName>
    <definedName name="MODERADO" localSheetId="14">[1]MATRIZ!$DD$111</definedName>
    <definedName name="MODERADO">#REF!</definedName>
    <definedName name="NivelControl">'[4]MADUREZ CONTROL'!$B$22:$B$27</definedName>
    <definedName name="NO_ASIGNADO" localSheetId="4">ALP!$CF$81</definedName>
    <definedName name="NO_ASIGNADO" localSheetId="15">[1]MATRIZ!$CF$111</definedName>
    <definedName name="NO_ASIGNADO" localSheetId="0">DES!$CF$86</definedName>
    <definedName name="NO_ASIGNADO" localSheetId="12">'G.E.Mejora'!$CF$83</definedName>
    <definedName name="NO_ASIGNADO" localSheetId="11">G.TIC!$CF$79</definedName>
    <definedName name="NO_ASIGNADO" localSheetId="6">GAP!$CF$80</definedName>
    <definedName name="NO_ASIGNADO" localSheetId="1">GCO!$CF$86</definedName>
    <definedName name="NO_ASIGNADO" localSheetId="8">GDO!$CF$74</definedName>
    <definedName name="NO_ASIGNADO" localSheetId="5">GFI!$CF$80</definedName>
    <definedName name="NO_ASIGNADO" localSheetId="2">GIR!$CF$83</definedName>
    <definedName name="NO_ASIGNADO" localSheetId="7">GTH!$CF$82</definedName>
    <definedName name="NO_ASIGNADO" localSheetId="13">[1]MATRIZ!$CF$111</definedName>
    <definedName name="NO_ASIGNADO" localSheetId="10">SAL!$CF$89</definedName>
    <definedName name="NO_ASIGNADO" localSheetId="9">SCI!$CF$80</definedName>
    <definedName name="NO_ASIGNADO" localSheetId="3">SFU!$CF$81</definedName>
    <definedName name="NO_ASIGNADO" localSheetId="14">[1]MATRIZ!$CF$111</definedName>
    <definedName name="NO_ASIGNADO">#REF!</definedName>
    <definedName name="NO_CONFIABLE" localSheetId="4">ALP!$CS$81</definedName>
    <definedName name="NO_CONFIABLE" localSheetId="15">[1]MATRIZ!$CS$111</definedName>
    <definedName name="NO_CONFIABLE" localSheetId="0">DES!$CS$86</definedName>
    <definedName name="NO_CONFIABLE" localSheetId="12">'G.E.Mejora'!$CS$83</definedName>
    <definedName name="NO_CONFIABLE" localSheetId="11">G.TIC!$CS$79</definedName>
    <definedName name="NO_CONFIABLE" localSheetId="6">GAP!$CS$80</definedName>
    <definedName name="NO_CONFIABLE" localSheetId="1">GCO!$CS$86</definedName>
    <definedName name="NO_CONFIABLE" localSheetId="8">GDO!$CS$74</definedName>
    <definedName name="NO_CONFIABLE" localSheetId="5">GFI!$CS$80</definedName>
    <definedName name="NO_CONFIABLE" localSheetId="2">GIR!$CS$83</definedName>
    <definedName name="NO_CONFIABLE" localSheetId="7">GTH!$CS$82</definedName>
    <definedName name="NO_CONFIABLE" localSheetId="13">[1]MATRIZ!$CS$111</definedName>
    <definedName name="NO_CONFIABLE" localSheetId="10">SAL!$CS$89</definedName>
    <definedName name="NO_CONFIABLE" localSheetId="9">SCI!$CS$80</definedName>
    <definedName name="NO_CONFIABLE" localSheetId="3">SFU!$CS$81</definedName>
    <definedName name="NO_CONFIABLE" localSheetId="14">[1]MATRIZ!$CS$111</definedName>
    <definedName name="NO_CONFIABLE">#REF!</definedName>
    <definedName name="NO_ES_CONTROL" localSheetId="4">ALP!$CP$81</definedName>
    <definedName name="NO_ES_CONTROL" localSheetId="15">[1]MATRIZ!$CP$111</definedName>
    <definedName name="NO_ES_CONTROL" localSheetId="0">DES!$CP$86</definedName>
    <definedName name="NO_ES_CONTROL" localSheetId="12">'G.E.Mejora'!$CP$83</definedName>
    <definedName name="NO_ES_CONTROL" localSheetId="11">G.TIC!$CP$79</definedName>
    <definedName name="NO_ES_CONTROL" localSheetId="6">GAP!$CP$80</definedName>
    <definedName name="NO_ES_CONTROL" localSheetId="1">GCO!$CP$86</definedName>
    <definedName name="NO_ES_CONTROL" localSheetId="8">GDO!$CP$74</definedName>
    <definedName name="NO_ES_CONTROL" localSheetId="5">GFI!$CP$80</definedName>
    <definedName name="NO_ES_CONTROL" localSheetId="2">GIR!$CP$83</definedName>
    <definedName name="NO_ES_CONTROL" localSheetId="7">GTH!$CP$82</definedName>
    <definedName name="NO_ES_CONTROL" localSheetId="13">[1]MATRIZ!$CP$111</definedName>
    <definedName name="NO_ES_CONTROL" localSheetId="10">SAL!$CP$89</definedName>
    <definedName name="NO_ES_CONTROL" localSheetId="9">SCI!$CP$80</definedName>
    <definedName name="NO_ES_CONTROL" localSheetId="3">SFU!$CP$81</definedName>
    <definedName name="NO_ES_CONTROL" localSheetId="14">[1]MATRIZ!$CP$111</definedName>
    <definedName name="NO_ES_CONTROL">#REF!</definedName>
    <definedName name="NO_EXISTE" localSheetId="4">ALP!$CZ$81</definedName>
    <definedName name="NO_EXISTE" localSheetId="15">[1]MATRIZ!$CZ$111</definedName>
    <definedName name="NO_EXISTE" localSheetId="0">DES!$CZ$86</definedName>
    <definedName name="NO_EXISTE" localSheetId="12">'G.E.Mejora'!$CZ$83</definedName>
    <definedName name="NO_EXISTE" localSheetId="11">G.TIC!$CZ$79</definedName>
    <definedName name="NO_EXISTE" localSheetId="6">GAP!$CZ$80</definedName>
    <definedName name="NO_EXISTE" localSheetId="1">GCO!$CZ$86</definedName>
    <definedName name="NO_EXISTE" localSheetId="8">GDO!$CZ$74</definedName>
    <definedName name="NO_EXISTE" localSheetId="5">GFI!$CZ$80</definedName>
    <definedName name="NO_EXISTE" localSheetId="2">GIR!$CZ$83</definedName>
    <definedName name="NO_EXISTE" localSheetId="7">GTH!$CZ$82</definedName>
    <definedName name="NO_EXISTE" localSheetId="13">[1]MATRIZ!$CZ$111</definedName>
    <definedName name="NO_EXISTE" localSheetId="10">SAL!$CZ$89</definedName>
    <definedName name="NO_EXISTE" localSheetId="9">SCI!$CZ$80</definedName>
    <definedName name="NO_EXISTE" localSheetId="3">SFU!$CZ$81</definedName>
    <definedName name="NO_EXISTE" localSheetId="14">[1]MATRIZ!$CZ$111</definedName>
    <definedName name="NO_EXISTE">#REF!</definedName>
    <definedName name="NO_SE_INVESTIGAN" localSheetId="4">ALP!$CV$81</definedName>
    <definedName name="NO_SE_INVESTIGAN" localSheetId="15">[1]MATRIZ!$CV$111</definedName>
    <definedName name="NO_SE_INVESTIGAN" localSheetId="0">DES!$CV$86</definedName>
    <definedName name="NO_SE_INVESTIGAN" localSheetId="12">'G.E.Mejora'!$CV$83</definedName>
    <definedName name="NO_SE_INVESTIGAN" localSheetId="11">G.TIC!$CV$79</definedName>
    <definedName name="NO_SE_INVESTIGAN" localSheetId="6">GAP!$CV$80</definedName>
    <definedName name="NO_SE_INVESTIGAN" localSheetId="1">GCO!$CV$86</definedName>
    <definedName name="NO_SE_INVESTIGAN" localSheetId="8">GDO!$CV$74</definedName>
    <definedName name="NO_SE_INVESTIGAN" localSheetId="5">GFI!$CV$80</definedName>
    <definedName name="NO_SE_INVESTIGAN" localSheetId="2">GIR!$CV$83</definedName>
    <definedName name="NO_SE_INVESTIGAN" localSheetId="7">GTH!$CV$82</definedName>
    <definedName name="NO_SE_INVESTIGAN" localSheetId="13">[1]MATRIZ!$CV$111</definedName>
    <definedName name="NO_SE_INVESTIGAN" localSheetId="10">SAL!$CV$89</definedName>
    <definedName name="NO_SE_INVESTIGAN" localSheetId="9">SCI!$CV$80</definedName>
    <definedName name="NO_SE_INVESTIGAN" localSheetId="3">SFU!$CV$81</definedName>
    <definedName name="NO_SE_INVESTIGAN" localSheetId="14">[1]MATRIZ!$CV$111</definedName>
    <definedName name="NO_SE_INVESTIGAN">#REF!</definedName>
    <definedName name="OPORTUNA" localSheetId="4">ALP!$CK$81</definedName>
    <definedName name="OPORTUNA" localSheetId="0">DES!$CK$86</definedName>
    <definedName name="OPORTUNA" localSheetId="12">'G.E.Mejora'!$CK$83</definedName>
    <definedName name="OPORTUNA" localSheetId="11">G.TIC!$CK$79</definedName>
    <definedName name="OPORTUNA" localSheetId="6">GAP!$CK$80</definedName>
    <definedName name="OPORTUNA" localSheetId="1">GCO!$CK$86</definedName>
    <definedName name="OPORTUNA" localSheetId="8">GDO!$CK$74</definedName>
    <definedName name="OPORTUNA" localSheetId="5">GFI!$CK$80</definedName>
    <definedName name="OPORTUNA" localSheetId="2">GIR!$CK$83</definedName>
    <definedName name="OPORTUNA" localSheetId="7">GTH!$CK$82</definedName>
    <definedName name="OPORTUNA" localSheetId="10">SAL!$CK$89</definedName>
    <definedName name="OPORTUNA" localSheetId="9">SCI!$CK$80</definedName>
    <definedName name="OPORTUNA" localSheetId="3">SFU!$CK$81</definedName>
    <definedName name="OPORTUNA">#REF!</definedName>
    <definedName name="P" localSheetId="4">#REF!</definedName>
    <definedName name="P" localSheetId="15">#REF!</definedName>
    <definedName name="P" localSheetId="12">#REF!</definedName>
    <definedName name="P" localSheetId="11">#REF!</definedName>
    <definedName name="P" localSheetId="6">#REF!</definedName>
    <definedName name="P" localSheetId="8">#REF!</definedName>
    <definedName name="P" localSheetId="5">#REF!</definedName>
    <definedName name="P" localSheetId="2">#REF!</definedName>
    <definedName name="P" localSheetId="7">#REF!</definedName>
    <definedName name="P" localSheetId="13">#REF!</definedName>
    <definedName name="P" localSheetId="10">#REF!</definedName>
    <definedName name="P" localSheetId="9">#REF!</definedName>
    <definedName name="P" localSheetId="3">#REF!</definedName>
    <definedName name="P" localSheetId="14">#REF!</definedName>
    <definedName name="P">#REF!</definedName>
    <definedName name="PERIODICIDAD" localSheetId="4">ALP!$CJ$81:$CJ$82</definedName>
    <definedName name="PERIODICIDAD" localSheetId="0">DES!$CJ$86:$CJ$87</definedName>
    <definedName name="PERIODICIDAD" localSheetId="12">'G.E.Mejora'!$CJ$83:$CJ$84</definedName>
    <definedName name="PERIODICIDAD" localSheetId="11">G.TIC!$CJ$79:$CJ$80</definedName>
    <definedName name="PERIODICIDAD" localSheetId="6">GAP!$CJ$80:$CJ$81</definedName>
    <definedName name="PERIODICIDAD" localSheetId="1">GCO!$CJ$86:$CJ$87</definedName>
    <definedName name="PERIODICIDAD" localSheetId="8">GDO!$CJ$74:$CJ$75</definedName>
    <definedName name="PERIODICIDAD" localSheetId="5">GFI!$CJ$80:$CJ$81</definedName>
    <definedName name="PERIODICIDAD" localSheetId="2">GIR!$CJ$83:$CJ$84</definedName>
    <definedName name="PERIODICIDAD" localSheetId="7">GTH!$CJ$82:$CJ$83</definedName>
    <definedName name="PERIODICIDAD" localSheetId="10">SAL!$CJ$89:$CJ$90</definedName>
    <definedName name="PERIODICIDAD" localSheetId="9">SCI!$CJ$80:$CJ$81</definedName>
    <definedName name="PERIODICIDAD" localSheetId="3">SFU!$CJ$81:$CJ$82</definedName>
    <definedName name="PERIODICIDAD">#REF!</definedName>
    <definedName name="PREVENIR" localSheetId="4">ALP!$CN$81</definedName>
    <definedName name="PREVENIR" localSheetId="15">[1]MATRIZ!$CN$111</definedName>
    <definedName name="PREVENIR" localSheetId="0">DES!$CN$86</definedName>
    <definedName name="PREVENIR" localSheetId="12">'G.E.Mejora'!$CN$83</definedName>
    <definedName name="PREVENIR" localSheetId="11">G.TIC!$CN$79</definedName>
    <definedName name="PREVENIR" localSheetId="6">GAP!$CN$80</definedName>
    <definedName name="PREVENIR" localSheetId="1">GCO!$CN$86</definedName>
    <definedName name="PREVENIR" localSheetId="8">GDO!$CN$74</definedName>
    <definedName name="PREVENIR" localSheetId="5">GFI!$CN$80</definedName>
    <definedName name="PREVENIR" localSheetId="2">GIR!$CN$83</definedName>
    <definedName name="PREVENIR" localSheetId="7">GTH!$CN$82</definedName>
    <definedName name="PREVENIR" localSheetId="13">[1]MATRIZ!$CN$111</definedName>
    <definedName name="PREVENIR" localSheetId="10">SAL!$CN$89</definedName>
    <definedName name="PREVENIR" localSheetId="9">SCI!$CN$80</definedName>
    <definedName name="PREVENIR" localSheetId="3">SFU!$CN$81</definedName>
    <definedName name="PREVENIR" localSheetId="14">[1]MATRIZ!$CN$111</definedName>
    <definedName name="PREVENIR">#REF!</definedName>
    <definedName name="Pro">'[5]Valoración Riesgo Inherente'!$B$3:$B$6</definedName>
    <definedName name="Probabilidad" localSheetId="4">#REF!</definedName>
    <definedName name="Probabilidad" localSheetId="15">#REF!</definedName>
    <definedName name="Probabilidad" localSheetId="12">#REF!</definedName>
    <definedName name="Probabilidad" localSheetId="11">#REF!</definedName>
    <definedName name="Probabilidad" localSheetId="6">#REF!</definedName>
    <definedName name="Probabilidad" localSheetId="8">#REF!</definedName>
    <definedName name="Probabilidad" localSheetId="5">#REF!</definedName>
    <definedName name="Probabilidad" localSheetId="2">#REF!</definedName>
    <definedName name="Probabilidad" localSheetId="7">#REF!</definedName>
    <definedName name="Probabilidad" localSheetId="13">#REF!</definedName>
    <definedName name="Probabilidad" localSheetId="10">#REF!</definedName>
    <definedName name="Probabilidad" localSheetId="9">#REF!</definedName>
    <definedName name="Probabilidad" localSheetId="3">#REF!</definedName>
    <definedName name="Probabilidad" localSheetId="14">#REF!</definedName>
    <definedName name="Probabilidad">#REF!</definedName>
    <definedName name="PROCESO">'[2]MRC 2019'!$CA$11:$CA$35</definedName>
    <definedName name="PROPOSITO" localSheetId="4">ALP!$CM$81:$CM$83</definedName>
    <definedName name="PROPOSITO" localSheetId="0">DES!$CM$86:$CM$88</definedName>
    <definedName name="PROPOSITO" localSheetId="12">'G.E.Mejora'!$CM$83:$CM$85</definedName>
    <definedName name="PROPOSITO" localSheetId="11">G.TIC!$CM$79:$CM$81</definedName>
    <definedName name="PROPOSITO" localSheetId="6">GAP!$CM$80:$CM$82</definedName>
    <definedName name="PROPOSITO" localSheetId="1">GCO!$CM$86:$CM$88</definedName>
    <definedName name="PROPOSITO" localSheetId="8">GDO!$CM$74:$CM$76</definedName>
    <definedName name="PROPOSITO" localSheetId="5">GFI!$CM$80:$CM$82</definedName>
    <definedName name="PROPOSITO" localSheetId="2">GIR!$CM$83:$CM$85</definedName>
    <definedName name="PROPOSITO" localSheetId="7">GTH!$CM$82:$CM$84</definedName>
    <definedName name="PROPOSITO" localSheetId="10">SAL!$CM$89:$CM$91</definedName>
    <definedName name="PROPOSITO" localSheetId="9">SCI!$CM$80:$CM$82</definedName>
    <definedName name="PROPOSITO" localSheetId="3">SFU!$CM$81:$CM$83</definedName>
    <definedName name="PROPOSITO">#REF!</definedName>
    <definedName name="RESPONSABLE" localSheetId="4">ALP!$CD$81:$CD$82</definedName>
    <definedName name="RESPONSABLE" localSheetId="15">[3]MATRIZ!$BB$177:$BB$178</definedName>
    <definedName name="RESPONSABLE" localSheetId="0">DES!$CD$86:$CD$87</definedName>
    <definedName name="RESPONSABLE" localSheetId="12">'G.E.Mejora'!$CD$83:$CD$84</definedName>
    <definedName name="RESPONSABLE" localSheetId="11">G.TIC!$CD$79:$CD$80</definedName>
    <definedName name="RESPONSABLE" localSheetId="6">GAP!$CD$80:$CD$81</definedName>
    <definedName name="RESPONSABLE" localSheetId="1">GCO!$CD$86:$CD$87</definedName>
    <definedName name="RESPONSABLE" localSheetId="8">GDO!$CD$74:$CD$75</definedName>
    <definedName name="RESPONSABLE" localSheetId="5">GFI!$CD$80:$CD$81</definedName>
    <definedName name="RESPONSABLE" localSheetId="2">GIR!$CD$83:$CD$84</definedName>
    <definedName name="RESPONSABLE" localSheetId="7">GTH!$CD$82:$CD$83</definedName>
    <definedName name="RESPONSABLE" localSheetId="13">[1]MATRIZ!$CD$111:$CD$112</definedName>
    <definedName name="RESPONSABLE" localSheetId="10">SAL!$CD$89:$CD$90</definedName>
    <definedName name="RESPONSABLE" localSheetId="9">SCI!$CD$80:$CD$81</definedName>
    <definedName name="RESPONSABLE" localSheetId="3">SFU!$CD$81:$CD$82</definedName>
    <definedName name="RESPONSABLE" localSheetId="14">[1]MATRIZ!$CD$111:$CD$112</definedName>
    <definedName name="RESPONSABLE">#REF!</definedName>
    <definedName name="riesgos">'[6]MRC 2019'!$BZ$11:$BZ$14</definedName>
    <definedName name="SE_INVESTIGAN" localSheetId="4">ALP!$CU$81</definedName>
    <definedName name="SE_INVESTIGAN" localSheetId="15">[1]MATRIZ!$CU$111</definedName>
    <definedName name="SE_INVESTIGAN" localSheetId="0">DES!$CU$86</definedName>
    <definedName name="SE_INVESTIGAN" localSheetId="12">'G.E.Mejora'!$CU$83</definedName>
    <definedName name="SE_INVESTIGAN" localSheetId="11">G.TIC!$CU$79</definedName>
    <definedName name="SE_INVESTIGAN" localSheetId="6">GAP!$CU$80</definedName>
    <definedName name="SE_INVESTIGAN" localSheetId="1">GCO!$CU$86</definedName>
    <definedName name="SE_INVESTIGAN" localSheetId="8">GDO!$CU$74</definedName>
    <definedName name="SE_INVESTIGAN" localSheetId="5">GFI!$CU$80</definedName>
    <definedName name="SE_INVESTIGAN" localSheetId="2">GIR!$CU$83</definedName>
    <definedName name="SE_INVESTIGAN" localSheetId="7">GTH!$CU$82</definedName>
    <definedName name="SE_INVESTIGAN" localSheetId="13">[1]MATRIZ!$CU$111</definedName>
    <definedName name="SE_INVESTIGAN" localSheetId="10">SAL!$CU$89</definedName>
    <definedName name="SE_INVESTIGAN" localSheetId="9">SCI!$CU$80</definedName>
    <definedName name="SE_INVESTIGAN" localSheetId="3">SFU!$CU$81</definedName>
    <definedName name="SE_INVESTIGAN" localSheetId="14">[1]MATRIZ!$CU$111</definedName>
    <definedName name="SE_INVESTIGAN">#REF!</definedName>
    <definedName name="SOLIDEZ" localSheetId="4">ALP!$DB$81:$DB$83</definedName>
    <definedName name="SOLIDEZ" localSheetId="15">[3]MATRIZ!$BZ$177:$BZ$179</definedName>
    <definedName name="SOLIDEZ" localSheetId="0">DES!$DB$86:$DB$88</definedName>
    <definedName name="SOLIDEZ" localSheetId="12">'G.E.Mejora'!$DB$83:$DB$85</definedName>
    <definedName name="SOLIDEZ" localSheetId="11">G.TIC!$DB$79:$DB$81</definedName>
    <definedName name="SOLIDEZ" localSheetId="6">GAP!$DB$80:$DB$82</definedName>
    <definedName name="SOLIDEZ" localSheetId="1">GCO!$DB$86:$DB$88</definedName>
    <definedName name="SOLIDEZ" localSheetId="8">GDO!$DB$74:$DB$76</definedName>
    <definedName name="SOLIDEZ" localSheetId="5">GFI!$DB$80:$DB$82</definedName>
    <definedName name="SOLIDEZ" localSheetId="2">GIR!$DB$83:$DB$85</definedName>
    <definedName name="SOLIDEZ" localSheetId="7">GTH!$DB$82:$DB$84</definedName>
    <definedName name="SOLIDEZ" localSheetId="10">SAL!$DB$89:$DB$91</definedName>
    <definedName name="SOLIDEZ" localSheetId="9">SCI!$DB$80:$DB$82</definedName>
    <definedName name="SOLIDEZ" localSheetId="3">SFU!$DB$81:$DB$83</definedName>
    <definedName name="SOLIDEZ">#REF!</definedName>
    <definedName name="TipodeControl">'[2]MRC 2019'!$BV$11:$BV$12</definedName>
    <definedName name="Tratamiento">'[2]MRC 2019'!$BZ$11:$BZ$14</definedName>
    <definedName name="WinCal11">'[7]Nov 2014'!#REF!</definedName>
    <definedName name="WinCalendar_Calendar_11">'[7]Nov 2014'!$B$5:$O$32</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purl.oclc.org/ooxml/spreadsheetml/main">
  <c r="BO28" i="16" l="1"/>
  <c r="BJ28" i="16"/>
  <c r="BL28" i="16" s="1"/>
  <c r="BI28" i="16"/>
  <c r="BF28" i="16"/>
  <c r="BG28" i="16" s="1"/>
  <c r="AV28" i="16"/>
  <c r="AT28" i="16"/>
  <c r="AR28" i="16"/>
  <c r="AP28" i="16"/>
  <c r="AN28" i="16"/>
  <c r="AL28" i="16"/>
  <c r="AJ28" i="16"/>
  <c r="AC28" i="16"/>
  <c r="AE28" i="16" s="1"/>
  <c r="AF28" i="16" s="1"/>
  <c r="BO27" i="16"/>
  <c r="BJ27" i="16"/>
  <c r="BL27" i="16" s="1"/>
  <c r="BI27" i="16"/>
  <c r="BF27" i="16"/>
  <c r="BG27" i="16" s="1"/>
  <c r="AV27" i="16"/>
  <c r="AT27" i="16"/>
  <c r="AR27" i="16"/>
  <c r="AP27" i="16"/>
  <c r="AN27" i="16"/>
  <c r="AL27" i="16"/>
  <c r="AJ27" i="16"/>
  <c r="AC27" i="16"/>
  <c r="AE27" i="16" s="1"/>
  <c r="AF27" i="16" s="1"/>
  <c r="BO26" i="16"/>
  <c r="BJ26" i="16"/>
  <c r="BL26" i="16" s="1"/>
  <c r="BI26" i="16"/>
  <c r="BF26" i="16"/>
  <c r="BG26" i="16" s="1"/>
  <c r="AV26" i="16"/>
  <c r="AT26" i="16"/>
  <c r="AR26" i="16"/>
  <c r="AP26" i="16"/>
  <c r="AN26" i="16"/>
  <c r="AL26" i="16"/>
  <c r="AJ26" i="16"/>
  <c r="AC26" i="16"/>
  <c r="AE26" i="16" s="1"/>
  <c r="AF26" i="16" s="1"/>
  <c r="BO25" i="16"/>
  <c r="BJ25" i="16"/>
  <c r="BL25" i="16" s="1"/>
  <c r="BI25" i="16"/>
  <c r="BF25" i="16"/>
  <c r="BG25" i="16" s="1"/>
  <c r="AV25" i="16"/>
  <c r="AT25" i="16"/>
  <c r="AR25" i="16"/>
  <c r="AP25" i="16"/>
  <c r="AN25" i="16"/>
  <c r="AL25" i="16"/>
  <c r="AJ25" i="16"/>
  <c r="AC25" i="16"/>
  <c r="AE25" i="16" s="1"/>
  <c r="AF25" i="16" s="1"/>
  <c r="BO24" i="16"/>
  <c r="BJ24" i="16"/>
  <c r="BL24" i="16" s="1"/>
  <c r="BI24" i="16"/>
  <c r="BF24" i="16"/>
  <c r="BG24" i="16" s="1"/>
  <c r="AV24" i="16"/>
  <c r="AT24" i="16"/>
  <c r="AR24" i="16"/>
  <c r="AP24" i="16"/>
  <c r="AN24" i="16"/>
  <c r="AL24" i="16"/>
  <c r="AJ24" i="16"/>
  <c r="AC24" i="16"/>
  <c r="AE24" i="16" s="1"/>
  <c r="AF24" i="16" s="1"/>
  <c r="BO23" i="16"/>
  <c r="BJ23" i="16"/>
  <c r="BL23" i="16" s="1"/>
  <c r="BI23" i="16"/>
  <c r="BF23" i="16"/>
  <c r="BG23" i="16" s="1"/>
  <c r="AV23" i="16"/>
  <c r="AT23" i="16"/>
  <c r="AR23" i="16"/>
  <c r="AP23" i="16"/>
  <c r="AN23" i="16"/>
  <c r="AL23" i="16"/>
  <c r="AJ23" i="16"/>
  <c r="AC23" i="16"/>
  <c r="AE23" i="16" s="1"/>
  <c r="AF23" i="16" s="1"/>
  <c r="BO22" i="16"/>
  <c r="BJ22" i="16"/>
  <c r="BL22" i="16" s="1"/>
  <c r="BI22" i="16"/>
  <c r="BF22" i="16"/>
  <c r="BG22" i="16" s="1"/>
  <c r="AV22" i="16"/>
  <c r="AT22" i="16"/>
  <c r="AR22" i="16"/>
  <c r="AP22" i="16"/>
  <c r="AN22" i="16"/>
  <c r="AL22" i="16"/>
  <c r="AJ22" i="16"/>
  <c r="AC22" i="16"/>
  <c r="AE22" i="16" s="1"/>
  <c r="AF22" i="16" s="1"/>
  <c r="BO21" i="16"/>
  <c r="BJ21" i="16"/>
  <c r="BL21" i="16" s="1"/>
  <c r="BI21" i="16"/>
  <c r="BF21" i="16"/>
  <c r="BG21" i="16" s="1"/>
  <c r="AV21" i="16"/>
  <c r="AT21" i="16"/>
  <c r="AR21" i="16"/>
  <c r="AP21" i="16"/>
  <c r="AN21" i="16"/>
  <c r="AL21" i="16"/>
  <c r="AJ21" i="16"/>
  <c r="AC21" i="16"/>
  <c r="AE21" i="16" s="1"/>
  <c r="AF21" i="16" s="1"/>
  <c r="BO20" i="16"/>
  <c r="BJ20" i="16"/>
  <c r="BL20" i="16" s="1"/>
  <c r="BI20" i="16"/>
  <c r="BF20" i="16"/>
  <c r="BG20" i="16" s="1"/>
  <c r="AV20" i="16"/>
  <c r="AT20" i="16"/>
  <c r="AR20" i="16"/>
  <c r="AP20" i="16"/>
  <c r="AN20" i="16"/>
  <c r="AL20" i="16"/>
  <c r="AJ20" i="16"/>
  <c r="AC20" i="16"/>
  <c r="AE20" i="16" s="1"/>
  <c r="AF20" i="16" s="1"/>
  <c r="BO19" i="16"/>
  <c r="BJ19" i="16"/>
  <c r="BL19" i="16" s="1"/>
  <c r="BI19" i="16"/>
  <c r="BF19" i="16"/>
  <c r="BG19" i="16" s="1"/>
  <c r="AV19" i="16"/>
  <c r="AT19" i="16"/>
  <c r="AR19" i="16"/>
  <c r="AP19" i="16"/>
  <c r="AN19" i="16"/>
  <c r="AL19" i="16"/>
  <c r="AJ19" i="16"/>
  <c r="AC19" i="16"/>
  <c r="AE19" i="16" s="1"/>
  <c r="AF19" i="16" s="1"/>
  <c r="BO18" i="16"/>
  <c r="BJ18" i="16"/>
  <c r="BL18" i="16" s="1"/>
  <c r="BI18" i="16"/>
  <c r="BF18" i="16"/>
  <c r="BG18" i="16" s="1"/>
  <c r="AV18" i="16"/>
  <c r="AT18" i="16"/>
  <c r="AR18" i="16"/>
  <c r="AP18" i="16"/>
  <c r="AN18" i="16"/>
  <c r="AL18" i="16"/>
  <c r="AJ18" i="16"/>
  <c r="AC18" i="16"/>
  <c r="AE18" i="16" s="1"/>
  <c r="AF18" i="16" s="1"/>
  <c r="BO17" i="16"/>
  <c r="BJ17" i="16"/>
  <c r="BL17" i="16" s="1"/>
  <c r="BI17" i="16"/>
  <c r="BF17" i="16"/>
  <c r="BG17" i="16" s="1"/>
  <c r="AV17" i="16"/>
  <c r="AT17" i="16"/>
  <c r="AR17" i="16"/>
  <c r="AP17" i="16"/>
  <c r="AN17" i="16"/>
  <c r="AL17" i="16"/>
  <c r="AJ17" i="16"/>
  <c r="AC17" i="16"/>
  <c r="AE17" i="16" s="1"/>
  <c r="AF17" i="16" s="1"/>
  <c r="BO16" i="16"/>
  <c r="BJ16" i="16"/>
  <c r="BL16" i="16" s="1"/>
  <c r="BI16" i="16"/>
  <c r="BF16" i="16"/>
  <c r="BG16" i="16" s="1"/>
  <c r="AV16" i="16"/>
  <c r="AT16" i="16"/>
  <c r="AR16" i="16"/>
  <c r="AP16" i="16"/>
  <c r="AN16" i="16"/>
  <c r="AL16" i="16"/>
  <c r="AJ16" i="16"/>
  <c r="AC16" i="16"/>
  <c r="AE16" i="16" s="1"/>
  <c r="AF16" i="16" s="1"/>
  <c r="BI15" i="16"/>
  <c r="BF15" i="16"/>
  <c r="BB15" i="16"/>
  <c r="AV15" i="16"/>
  <c r="AT15" i="16"/>
  <c r="AR15" i="16"/>
  <c r="AP15" i="16"/>
  <c r="AN15" i="16"/>
  <c r="AL15" i="16"/>
  <c r="AJ15" i="16"/>
  <c r="BI14" i="16"/>
  <c r="BF14" i="16"/>
  <c r="BB14" i="16"/>
  <c r="AV14" i="16"/>
  <c r="AT14" i="16"/>
  <c r="AR14" i="16"/>
  <c r="AP14" i="16"/>
  <c r="AN14" i="16"/>
  <c r="AL14" i="16"/>
  <c r="AJ14" i="16"/>
  <c r="BI13" i="16"/>
  <c r="BF13" i="16"/>
  <c r="BB13" i="16"/>
  <c r="AV13" i="16"/>
  <c r="AT13" i="16"/>
  <c r="AR13" i="16"/>
  <c r="AP13" i="16"/>
  <c r="AN13" i="16"/>
  <c r="AL13" i="16"/>
  <c r="AJ13" i="16"/>
  <c r="BI12" i="16"/>
  <c r="BF12" i="16"/>
  <c r="BB12" i="16"/>
  <c r="AV12" i="16"/>
  <c r="AT12" i="16"/>
  <c r="AR12" i="16"/>
  <c r="AP12" i="16"/>
  <c r="AN12" i="16"/>
  <c r="AL12" i="16"/>
  <c r="AJ12" i="16"/>
  <c r="BI11" i="16"/>
  <c r="BF11" i="16"/>
  <c r="BB11" i="16"/>
  <c r="AV11" i="16"/>
  <c r="AT11" i="16"/>
  <c r="AR11" i="16"/>
  <c r="AP11" i="16"/>
  <c r="AN11" i="16"/>
  <c r="AL11" i="16"/>
  <c r="AJ11" i="16"/>
  <c r="BI10" i="16"/>
  <c r="BF10" i="16"/>
  <c r="BB10" i="16"/>
  <c r="AV10" i="16"/>
  <c r="AT10" i="16"/>
  <c r="AR10" i="16"/>
  <c r="AP10" i="16"/>
  <c r="AN10" i="16"/>
  <c r="AL10" i="16"/>
  <c r="AJ10" i="16"/>
  <c r="BO9" i="16"/>
  <c r="BJ9" i="16"/>
  <c r="BL9" i="16" s="1"/>
  <c r="BI9" i="16"/>
  <c r="BF9" i="16"/>
  <c r="BD9" i="16"/>
  <c r="BC9" i="16"/>
  <c r="BB9" i="16"/>
  <c r="AV9" i="16"/>
  <c r="AT9" i="16"/>
  <c r="AR9" i="16"/>
  <c r="AP9" i="16"/>
  <c r="AN9" i="16"/>
  <c r="AL9" i="16"/>
  <c r="AJ9" i="16"/>
  <c r="AC9" i="16"/>
  <c r="BI8" i="16"/>
  <c r="BF8" i="16"/>
  <c r="BB8" i="16"/>
  <c r="AV8" i="16"/>
  <c r="AT8" i="16"/>
  <c r="AR8" i="16"/>
  <c r="AP8" i="16"/>
  <c r="AN8" i="16"/>
  <c r="AL8" i="16"/>
  <c r="AJ8" i="16"/>
  <c r="BI7" i="16"/>
  <c r="BF7" i="16"/>
  <c r="BB7" i="16"/>
  <c r="AV7" i="16"/>
  <c r="AT7" i="16"/>
  <c r="AR7" i="16"/>
  <c r="AP7" i="16"/>
  <c r="AN7" i="16"/>
  <c r="AL7" i="16"/>
  <c r="AJ7" i="16"/>
  <c r="BI6" i="16"/>
  <c r="BF6" i="16"/>
  <c r="BB6" i="16"/>
  <c r="AV6" i="16"/>
  <c r="AT6" i="16"/>
  <c r="AR6" i="16"/>
  <c r="AP6" i="16"/>
  <c r="AN6" i="16"/>
  <c r="AL6" i="16"/>
  <c r="AJ6" i="16"/>
  <c r="BO5" i="16"/>
  <c r="BJ5" i="16"/>
  <c r="BL5" i="16" s="1"/>
  <c r="BI5" i="16"/>
  <c r="BF5" i="16"/>
  <c r="BG5" i="16" s="1"/>
  <c r="BD5" i="16"/>
  <c r="BC5" i="16" s="1"/>
  <c r="BK5" i="16" s="1"/>
  <c r="BB5" i="16"/>
  <c r="AV5" i="16"/>
  <c r="AT5" i="16"/>
  <c r="AR5" i="16"/>
  <c r="AP5" i="16"/>
  <c r="AN5" i="16"/>
  <c r="AL5" i="16"/>
  <c r="AJ5" i="16"/>
  <c r="AC5" i="16"/>
  <c r="AE5" i="16" s="1"/>
  <c r="AF5" i="16" s="1"/>
  <c r="BG9" i="16" l="1"/>
  <c r="BK9" i="16" s="1"/>
  <c r="AW5" i="16"/>
  <c r="AX5" i="16" s="1"/>
  <c r="AW10" i="16"/>
  <c r="AX10" i="16" s="1"/>
  <c r="AW12" i="16"/>
  <c r="AX12" i="16" s="1"/>
  <c r="AW14" i="16"/>
  <c r="AX14" i="16" s="1"/>
  <c r="AW7" i="16"/>
  <c r="AX7" i="16" s="1"/>
  <c r="AW9" i="16"/>
  <c r="AX9" i="16" s="1"/>
  <c r="AW11" i="16"/>
  <c r="AX11" i="16" s="1"/>
  <c r="AW13" i="16"/>
  <c r="AX13" i="16" s="1"/>
  <c r="AW15" i="16"/>
  <c r="AX15" i="16" s="1"/>
  <c r="AW17" i="16"/>
  <c r="AX17" i="16" s="1"/>
  <c r="AZ17" i="16" s="1"/>
  <c r="BA17" i="16" s="1"/>
  <c r="AW18" i="16"/>
  <c r="AX18" i="16" s="1"/>
  <c r="AZ18" i="16" s="1"/>
  <c r="BA18" i="16" s="1"/>
  <c r="BB18" i="16" s="1"/>
  <c r="AW19" i="16"/>
  <c r="AX19" i="16" s="1"/>
  <c r="AZ19" i="16" s="1"/>
  <c r="BA19" i="16" s="1"/>
  <c r="AW20" i="16"/>
  <c r="AX20" i="16" s="1"/>
  <c r="AZ20" i="16" s="1"/>
  <c r="BA20" i="16" s="1"/>
  <c r="AW21" i="16"/>
  <c r="AX21" i="16" s="1"/>
  <c r="AZ21" i="16" s="1"/>
  <c r="BA21" i="16" s="1"/>
  <c r="AW22" i="16"/>
  <c r="AX22" i="16" s="1"/>
  <c r="AZ22" i="16" s="1"/>
  <c r="BA22" i="16" s="1"/>
  <c r="BD21" i="16" s="1"/>
  <c r="BC21" i="16" s="1"/>
  <c r="BK21" i="16" s="1"/>
  <c r="AW23" i="16"/>
  <c r="AX23" i="16" s="1"/>
  <c r="AZ23" i="16" s="1"/>
  <c r="BA23" i="16" s="1"/>
  <c r="BB23" i="16" s="1"/>
  <c r="AW24" i="16"/>
  <c r="AX24" i="16" s="1"/>
  <c r="AZ24" i="16" s="1"/>
  <c r="BA24" i="16" s="1"/>
  <c r="AW25" i="16"/>
  <c r="AX25" i="16" s="1"/>
  <c r="AZ25" i="16" s="1"/>
  <c r="BA25" i="16" s="1"/>
  <c r="AW26" i="16"/>
  <c r="AX26" i="16" s="1"/>
  <c r="AZ26" i="16" s="1"/>
  <c r="BA26" i="16" s="1"/>
  <c r="BD25" i="16" s="1"/>
  <c r="BC25" i="16" s="1"/>
  <c r="BK25" i="16" s="1"/>
  <c r="AW27" i="16"/>
  <c r="AX27" i="16" s="1"/>
  <c r="AZ27" i="16" s="1"/>
  <c r="BA27" i="16" s="1"/>
  <c r="BB27" i="16" s="1"/>
  <c r="AW28" i="16"/>
  <c r="AX28" i="16" s="1"/>
  <c r="AZ28" i="16" s="1"/>
  <c r="BA28" i="16" s="1"/>
  <c r="BB28" i="16" s="1"/>
  <c r="AW6" i="16"/>
  <c r="AX6" i="16" s="1"/>
  <c r="AW8" i="16"/>
  <c r="AX8" i="16" s="1"/>
  <c r="BB19" i="16"/>
  <c r="BB25" i="16"/>
  <c r="BD28" i="16"/>
  <c r="BC28" i="16" s="1"/>
  <c r="BK28" i="16" s="1"/>
  <c r="BB17" i="16"/>
  <c r="BD17" i="16"/>
  <c r="BC17" i="16" s="1"/>
  <c r="BK17" i="16" s="1"/>
  <c r="BB20" i="16"/>
  <c r="BD20" i="16"/>
  <c r="BC20" i="16" s="1"/>
  <c r="BK20" i="16" s="1"/>
  <c r="BB21" i="16"/>
  <c r="BB24" i="16"/>
  <c r="BD24" i="16"/>
  <c r="BC24" i="16" s="1"/>
  <c r="BK24" i="16" s="1"/>
  <c r="AW16" i="16"/>
  <c r="AX16" i="16" s="1"/>
  <c r="AZ16" i="16" s="1"/>
  <c r="BA16" i="16" s="1"/>
  <c r="BD19" i="16" l="1"/>
  <c r="BC19" i="16" s="1"/>
  <c r="BK19" i="16" s="1"/>
  <c r="BB26" i="16"/>
  <c r="BD23" i="16"/>
  <c r="BC23" i="16" s="1"/>
  <c r="BK23" i="16" s="1"/>
  <c r="BD27" i="16"/>
  <c r="BC27" i="16" s="1"/>
  <c r="BK27" i="16" s="1"/>
  <c r="BD22" i="16"/>
  <c r="BC22" i="16" s="1"/>
  <c r="BK22" i="16" s="1"/>
  <c r="BB22" i="16"/>
  <c r="BD18" i="16"/>
  <c r="BC18" i="16" s="1"/>
  <c r="BK18" i="16" s="1"/>
  <c r="BD26" i="16"/>
  <c r="BC26" i="16" s="1"/>
  <c r="BK26" i="16" s="1"/>
  <c r="BB16" i="16"/>
  <c r="BD16" i="16"/>
  <c r="BC16" i="16" s="1"/>
  <c r="BK16" i="16" s="1"/>
  <c r="BO24" i="15" l="1"/>
  <c r="BJ24" i="15"/>
  <c r="BL24" i="15" s="1"/>
  <c r="BI24" i="15"/>
  <c r="BF24" i="15"/>
  <c r="BG24" i="15" s="1"/>
  <c r="AV24" i="15"/>
  <c r="AT24" i="15"/>
  <c r="AR24" i="15"/>
  <c r="AP24" i="15"/>
  <c r="AN24" i="15"/>
  <c r="AL24" i="15"/>
  <c r="AJ24" i="15"/>
  <c r="AC24" i="15"/>
  <c r="AE24" i="15" s="1"/>
  <c r="AF24" i="15" s="1"/>
  <c r="BO23" i="15"/>
  <c r="BJ23" i="15"/>
  <c r="BL23" i="15" s="1"/>
  <c r="BI23" i="15"/>
  <c r="BF23" i="15"/>
  <c r="BG23" i="15" s="1"/>
  <c r="AV23" i="15"/>
  <c r="AT23" i="15"/>
  <c r="AR23" i="15"/>
  <c r="AP23" i="15"/>
  <c r="AN23" i="15"/>
  <c r="AL23" i="15"/>
  <c r="AJ23" i="15"/>
  <c r="AC23" i="15"/>
  <c r="AE23" i="15" s="1"/>
  <c r="AF23" i="15" s="1"/>
  <c r="BO22" i="15"/>
  <c r="BJ22" i="15"/>
  <c r="BL22" i="15" s="1"/>
  <c r="BI22" i="15"/>
  <c r="BF22" i="15"/>
  <c r="BG22" i="15" s="1"/>
  <c r="AV22" i="15"/>
  <c r="AT22" i="15"/>
  <c r="AR22" i="15"/>
  <c r="AP22" i="15"/>
  <c r="AN22" i="15"/>
  <c r="AL22" i="15"/>
  <c r="AJ22" i="15"/>
  <c r="AC22" i="15"/>
  <c r="AE22" i="15" s="1"/>
  <c r="AF22" i="15" s="1"/>
  <c r="BO21" i="15"/>
  <c r="BJ21" i="15"/>
  <c r="BL21" i="15" s="1"/>
  <c r="BI21" i="15"/>
  <c r="BF21" i="15"/>
  <c r="BG21" i="15" s="1"/>
  <c r="AV21" i="15"/>
  <c r="AT21" i="15"/>
  <c r="AR21" i="15"/>
  <c r="AP21" i="15"/>
  <c r="AN21" i="15"/>
  <c r="AL21" i="15"/>
  <c r="AJ21" i="15"/>
  <c r="AC21" i="15"/>
  <c r="AE21" i="15" s="1"/>
  <c r="AF21" i="15" s="1"/>
  <c r="BO20" i="15"/>
  <c r="BJ20" i="15"/>
  <c r="BL20" i="15" s="1"/>
  <c r="BI20" i="15"/>
  <c r="BF20" i="15"/>
  <c r="BG20" i="15" s="1"/>
  <c r="AV20" i="15"/>
  <c r="AT20" i="15"/>
  <c r="AR20" i="15"/>
  <c r="AP20" i="15"/>
  <c r="AN20" i="15"/>
  <c r="AL20" i="15"/>
  <c r="AJ20" i="15"/>
  <c r="AC20" i="15"/>
  <c r="AE20" i="15" s="1"/>
  <c r="AF20" i="15" s="1"/>
  <c r="BO19" i="15"/>
  <c r="BJ19" i="15"/>
  <c r="BL19" i="15" s="1"/>
  <c r="BI19" i="15"/>
  <c r="BF19" i="15"/>
  <c r="BG19" i="15" s="1"/>
  <c r="AV19" i="15"/>
  <c r="AT19" i="15"/>
  <c r="AR19" i="15"/>
  <c r="AP19" i="15"/>
  <c r="AN19" i="15"/>
  <c r="AL19" i="15"/>
  <c r="AJ19" i="15"/>
  <c r="AC19" i="15"/>
  <c r="AE19" i="15" s="1"/>
  <c r="AF19" i="15" s="1"/>
  <c r="BO18" i="15"/>
  <c r="BJ18" i="15"/>
  <c r="BL18" i="15" s="1"/>
  <c r="BI18" i="15"/>
  <c r="BF18" i="15"/>
  <c r="BG18" i="15" s="1"/>
  <c r="AV18" i="15"/>
  <c r="AT18" i="15"/>
  <c r="AR18" i="15"/>
  <c r="AP18" i="15"/>
  <c r="AN18" i="15"/>
  <c r="AL18" i="15"/>
  <c r="AJ18" i="15"/>
  <c r="AC18" i="15"/>
  <c r="AE18" i="15" s="1"/>
  <c r="AF18" i="15" s="1"/>
  <c r="BO17" i="15"/>
  <c r="BJ17" i="15"/>
  <c r="BL17" i="15" s="1"/>
  <c r="BI17" i="15"/>
  <c r="BF17" i="15"/>
  <c r="BG17" i="15" s="1"/>
  <c r="AV17" i="15"/>
  <c r="AT17" i="15"/>
  <c r="AR17" i="15"/>
  <c r="AP17" i="15"/>
  <c r="AN17" i="15"/>
  <c r="AL17" i="15"/>
  <c r="AJ17" i="15"/>
  <c r="AC17" i="15"/>
  <c r="AE17" i="15" s="1"/>
  <c r="AF17" i="15" s="1"/>
  <c r="BO16" i="15"/>
  <c r="BJ16" i="15"/>
  <c r="BL16" i="15" s="1"/>
  <c r="BI16" i="15"/>
  <c r="BF16" i="15"/>
  <c r="BG16" i="15" s="1"/>
  <c r="AV16" i="15"/>
  <c r="AT16" i="15"/>
  <c r="AR16" i="15"/>
  <c r="AP16" i="15"/>
  <c r="AN16" i="15"/>
  <c r="AL16" i="15"/>
  <c r="AJ16" i="15"/>
  <c r="AC16" i="15"/>
  <c r="AE16" i="15" s="1"/>
  <c r="AF16" i="15" s="1"/>
  <c r="BO15" i="15"/>
  <c r="BJ15" i="15"/>
  <c r="BL15" i="15" s="1"/>
  <c r="BI15" i="15"/>
  <c r="BF15" i="15"/>
  <c r="BG15" i="15" s="1"/>
  <c r="AV15" i="15"/>
  <c r="AT15" i="15"/>
  <c r="AR15" i="15"/>
  <c r="AP15" i="15"/>
  <c r="AN15" i="15"/>
  <c r="AL15" i="15"/>
  <c r="AJ15" i="15"/>
  <c r="AC15" i="15"/>
  <c r="AE15" i="15" s="1"/>
  <c r="AF15" i="15" s="1"/>
  <c r="BO14" i="15"/>
  <c r="BJ14" i="15"/>
  <c r="BL14" i="15" s="1"/>
  <c r="BI14" i="15"/>
  <c r="BF14" i="15"/>
  <c r="BG14" i="15" s="1"/>
  <c r="AV14" i="15"/>
  <c r="AT14" i="15"/>
  <c r="AR14" i="15"/>
  <c r="AP14" i="15"/>
  <c r="AN14" i="15"/>
  <c r="AL14" i="15"/>
  <c r="AJ14" i="15"/>
  <c r="AC14" i="15"/>
  <c r="AE14" i="15" s="1"/>
  <c r="AF14" i="15" s="1"/>
  <c r="BO13" i="15"/>
  <c r="BJ13" i="15"/>
  <c r="BL13" i="15" s="1"/>
  <c r="BI13" i="15"/>
  <c r="BF13" i="15"/>
  <c r="BG13" i="15" s="1"/>
  <c r="AV13" i="15"/>
  <c r="AT13" i="15"/>
  <c r="AR13" i="15"/>
  <c r="AP13" i="15"/>
  <c r="AN13" i="15"/>
  <c r="AL13" i="15"/>
  <c r="AJ13" i="15"/>
  <c r="AC13" i="15"/>
  <c r="AE13" i="15" s="1"/>
  <c r="AF13" i="15" s="1"/>
  <c r="BI12" i="15"/>
  <c r="BF12" i="15"/>
  <c r="AV12" i="15"/>
  <c r="AT12" i="15"/>
  <c r="AR12" i="15"/>
  <c r="AP12" i="15"/>
  <c r="AN12" i="15"/>
  <c r="AL12" i="15"/>
  <c r="AJ12" i="15"/>
  <c r="AC12" i="15"/>
  <c r="BI11" i="15"/>
  <c r="BF11" i="15"/>
  <c r="AV11" i="15"/>
  <c r="AT11" i="15"/>
  <c r="AR11" i="15"/>
  <c r="AP11" i="15"/>
  <c r="AN11" i="15"/>
  <c r="AL11" i="15"/>
  <c r="AJ11" i="15"/>
  <c r="AC11" i="15"/>
  <c r="BO10" i="15"/>
  <c r="BL10" i="15"/>
  <c r="BI10" i="15"/>
  <c r="BF10" i="15"/>
  <c r="AV10" i="15"/>
  <c r="AT10" i="15"/>
  <c r="AR10" i="15"/>
  <c r="AP10" i="15"/>
  <c r="AN10" i="15"/>
  <c r="AL10" i="15"/>
  <c r="AJ10" i="15"/>
  <c r="AF10" i="15"/>
  <c r="AC10" i="15"/>
  <c r="BI9" i="15"/>
  <c r="BF9" i="15"/>
  <c r="AV9" i="15"/>
  <c r="AT9" i="15"/>
  <c r="AR9" i="15"/>
  <c r="AP9" i="15"/>
  <c r="AN9" i="15"/>
  <c r="AL9" i="15"/>
  <c r="AJ9" i="15"/>
  <c r="AC9" i="15"/>
  <c r="BI8" i="15"/>
  <c r="BF8" i="15"/>
  <c r="AV8" i="15"/>
  <c r="AT8" i="15"/>
  <c r="AR8" i="15"/>
  <c r="AP8" i="15"/>
  <c r="AN8" i="15"/>
  <c r="AL8" i="15"/>
  <c r="AJ8" i="15"/>
  <c r="AC8" i="15"/>
  <c r="BI7" i="15"/>
  <c r="BF7" i="15"/>
  <c r="AV7" i="15"/>
  <c r="AT7" i="15"/>
  <c r="AR7" i="15"/>
  <c r="AP7" i="15"/>
  <c r="AN7" i="15"/>
  <c r="AL7" i="15"/>
  <c r="AJ7" i="15"/>
  <c r="AC7" i="15"/>
  <c r="BO6" i="15"/>
  <c r="BL6" i="15"/>
  <c r="BI6" i="15"/>
  <c r="BF6" i="15"/>
  <c r="AV6" i="15"/>
  <c r="AT6" i="15"/>
  <c r="AR6" i="15"/>
  <c r="AP6" i="15"/>
  <c r="AN6" i="15"/>
  <c r="AL6" i="15"/>
  <c r="AJ6" i="15"/>
  <c r="AF6" i="15"/>
  <c r="AC6" i="15"/>
  <c r="BO5" i="15"/>
  <c r="BJ5" i="15"/>
  <c r="BL5" i="15" s="1"/>
  <c r="BI5" i="15"/>
  <c r="BF5" i="15"/>
  <c r="BG5" i="15" s="1"/>
  <c r="AV5" i="15"/>
  <c r="AT5" i="15"/>
  <c r="AR5" i="15"/>
  <c r="AP5" i="15"/>
  <c r="AN5" i="15"/>
  <c r="AL5" i="15"/>
  <c r="AJ5" i="15"/>
  <c r="AC5" i="15"/>
  <c r="AE5" i="15" s="1"/>
  <c r="AF5" i="15" s="1"/>
  <c r="AW15" i="15" l="1"/>
  <c r="AX15" i="15" s="1"/>
  <c r="AZ15" i="15" s="1"/>
  <c r="BA15" i="15" s="1"/>
  <c r="AW16" i="15"/>
  <c r="AX16" i="15" s="1"/>
  <c r="AZ16" i="15" s="1"/>
  <c r="BA16" i="15" s="1"/>
  <c r="AW17" i="15"/>
  <c r="AX17" i="15" s="1"/>
  <c r="AZ17" i="15" s="1"/>
  <c r="BA17" i="15" s="1"/>
  <c r="AW18" i="15"/>
  <c r="AX18" i="15" s="1"/>
  <c r="AZ18" i="15" s="1"/>
  <c r="BA18" i="15" s="1"/>
  <c r="AW19" i="15"/>
  <c r="AX19" i="15" s="1"/>
  <c r="AZ19" i="15" s="1"/>
  <c r="BA19" i="15" s="1"/>
  <c r="AW20" i="15"/>
  <c r="AX20" i="15" s="1"/>
  <c r="AZ20" i="15" s="1"/>
  <c r="BA20" i="15" s="1"/>
  <c r="AW21" i="15"/>
  <c r="AX21" i="15" s="1"/>
  <c r="AZ21" i="15" s="1"/>
  <c r="BA21" i="15" s="1"/>
  <c r="AW22" i="15"/>
  <c r="AX22" i="15" s="1"/>
  <c r="AZ22" i="15" s="1"/>
  <c r="BA22" i="15" s="1"/>
  <c r="AW23" i="15"/>
  <c r="AX23" i="15" s="1"/>
  <c r="AZ23" i="15" s="1"/>
  <c r="BA23" i="15" s="1"/>
  <c r="AW24" i="15"/>
  <c r="AX24" i="15" s="1"/>
  <c r="AZ24" i="15" s="1"/>
  <c r="BA24" i="15" s="1"/>
  <c r="AW6" i="15"/>
  <c r="AX6" i="15" s="1"/>
  <c r="AZ6" i="15" s="1"/>
  <c r="BA6" i="15" s="1"/>
  <c r="BB6" i="15" s="1"/>
  <c r="AW7" i="15"/>
  <c r="AX7" i="15" s="1"/>
  <c r="AZ7" i="15" s="1"/>
  <c r="BA7" i="15" s="1"/>
  <c r="BB7" i="15" s="1"/>
  <c r="AW8" i="15"/>
  <c r="AX8" i="15" s="1"/>
  <c r="AZ8" i="15" s="1"/>
  <c r="BA8" i="15" s="1"/>
  <c r="BB8" i="15" s="1"/>
  <c r="AW9" i="15"/>
  <c r="AX9" i="15" s="1"/>
  <c r="AZ9" i="15" s="1"/>
  <c r="BA9" i="15" s="1"/>
  <c r="BB9" i="15" s="1"/>
  <c r="AW10" i="15"/>
  <c r="AX10" i="15" s="1"/>
  <c r="AZ10" i="15" s="1"/>
  <c r="BA10" i="15" s="1"/>
  <c r="BB10" i="15" s="1"/>
  <c r="BB15" i="15"/>
  <c r="BD15" i="15"/>
  <c r="BC15" i="15" s="1"/>
  <c r="BK15" i="15" s="1"/>
  <c r="BB17" i="15"/>
  <c r="BB19" i="15"/>
  <c r="BD19" i="15"/>
  <c r="BC19" i="15" s="1"/>
  <c r="BK19" i="15" s="1"/>
  <c r="BB24" i="15"/>
  <c r="BD24" i="15"/>
  <c r="BC24" i="15" s="1"/>
  <c r="BK24" i="15" s="1"/>
  <c r="BB16" i="15"/>
  <c r="BD16" i="15"/>
  <c r="BC16" i="15" s="1"/>
  <c r="BK16" i="15" s="1"/>
  <c r="BB20" i="15"/>
  <c r="BD20" i="15"/>
  <c r="BC20" i="15" s="1"/>
  <c r="BK20" i="15" s="1"/>
  <c r="BB21" i="15"/>
  <c r="BB23" i="15"/>
  <c r="BD23" i="15"/>
  <c r="BC23" i="15" s="1"/>
  <c r="BK23" i="15" s="1"/>
  <c r="AW5" i="15"/>
  <c r="AX5" i="15" s="1"/>
  <c r="AZ5" i="15" s="1"/>
  <c r="BA5" i="15" s="1"/>
  <c r="AW11" i="15"/>
  <c r="AX11" i="15" s="1"/>
  <c r="AZ11" i="15" s="1"/>
  <c r="BA11" i="15" s="1"/>
  <c r="BB11" i="15" s="1"/>
  <c r="AW12" i="15"/>
  <c r="AX12" i="15" s="1"/>
  <c r="AZ12" i="15" s="1"/>
  <c r="BA12" i="15" s="1"/>
  <c r="BB12" i="15" s="1"/>
  <c r="AW13" i="15"/>
  <c r="AX13" i="15" s="1"/>
  <c r="AZ13" i="15" s="1"/>
  <c r="BA13" i="15" s="1"/>
  <c r="AW14" i="15"/>
  <c r="AX14" i="15" s="1"/>
  <c r="AZ14" i="15" s="1"/>
  <c r="BA14" i="15" s="1"/>
  <c r="BD17" i="15" l="1"/>
  <c r="BC17" i="15" s="1"/>
  <c r="BK17" i="15" s="1"/>
  <c r="BD22" i="15"/>
  <c r="BC22" i="15" s="1"/>
  <c r="BK22" i="15" s="1"/>
  <c r="BB22" i="15"/>
  <c r="BD6" i="15"/>
  <c r="BC6" i="15" s="1"/>
  <c r="BK6" i="15" s="1"/>
  <c r="BD21" i="15"/>
  <c r="BC21" i="15" s="1"/>
  <c r="BK21" i="15" s="1"/>
  <c r="BD18" i="15"/>
  <c r="BC18" i="15" s="1"/>
  <c r="BK18" i="15" s="1"/>
  <c r="BB18" i="15"/>
  <c r="BB14" i="15"/>
  <c r="BD14" i="15"/>
  <c r="BC14" i="15" s="1"/>
  <c r="BK14" i="15" s="1"/>
  <c r="BD10" i="15"/>
  <c r="BC10" i="15" s="1"/>
  <c r="BK10" i="15" s="1"/>
  <c r="BB13" i="15"/>
  <c r="BD13" i="15"/>
  <c r="BC13" i="15" s="1"/>
  <c r="BK13" i="15" s="1"/>
  <c r="BB5" i="15"/>
  <c r="BD5" i="15"/>
  <c r="BC5" i="15" s="1"/>
  <c r="BK5" i="15" s="1"/>
  <c r="BO34" i="14" l="1"/>
  <c r="BJ34" i="14"/>
  <c r="BL34" i="14" s="1"/>
  <c r="BI34" i="14"/>
  <c r="BF34" i="14"/>
  <c r="BG34" i="14" s="1"/>
  <c r="AV34" i="14"/>
  <c r="AT34" i="14"/>
  <c r="AR34" i="14"/>
  <c r="AP34" i="14"/>
  <c r="AN34" i="14"/>
  <c r="AL34" i="14"/>
  <c r="AJ34" i="14"/>
  <c r="AC34" i="14"/>
  <c r="AE34" i="14" s="1"/>
  <c r="AF34" i="14" s="1"/>
  <c r="BO33" i="14"/>
  <c r="BJ33" i="14"/>
  <c r="BL33" i="14" s="1"/>
  <c r="BI33" i="14"/>
  <c r="BF33" i="14"/>
  <c r="BG33" i="14" s="1"/>
  <c r="AV33" i="14"/>
  <c r="AT33" i="14"/>
  <c r="AR33" i="14"/>
  <c r="AP33" i="14"/>
  <c r="AN33" i="14"/>
  <c r="AL33" i="14"/>
  <c r="AJ33" i="14"/>
  <c r="AC33" i="14"/>
  <c r="AE33" i="14" s="1"/>
  <c r="AF33" i="14" s="1"/>
  <c r="BO32" i="14"/>
  <c r="BJ32" i="14"/>
  <c r="BL32" i="14" s="1"/>
  <c r="BI32" i="14"/>
  <c r="BF32" i="14"/>
  <c r="BG32" i="14" s="1"/>
  <c r="AV32" i="14"/>
  <c r="AT32" i="14"/>
  <c r="AR32" i="14"/>
  <c r="AP32" i="14"/>
  <c r="AN32" i="14"/>
  <c r="AL32" i="14"/>
  <c r="AJ32" i="14"/>
  <c r="AC32" i="14"/>
  <c r="AE32" i="14" s="1"/>
  <c r="AF32" i="14" s="1"/>
  <c r="BO31" i="14"/>
  <c r="BJ31" i="14"/>
  <c r="BL31" i="14" s="1"/>
  <c r="BI31" i="14"/>
  <c r="BG31" i="14"/>
  <c r="BF31" i="14"/>
  <c r="AV31" i="14"/>
  <c r="AT31" i="14"/>
  <c r="AR31" i="14"/>
  <c r="AP31" i="14"/>
  <c r="AN31" i="14"/>
  <c r="AL31" i="14"/>
  <c r="AJ31" i="14"/>
  <c r="AC31" i="14"/>
  <c r="AE31" i="14" s="1"/>
  <c r="AF31" i="14" s="1"/>
  <c r="BO30" i="14"/>
  <c r="BJ30" i="14"/>
  <c r="BL30" i="14" s="1"/>
  <c r="BI30" i="14"/>
  <c r="BF30" i="14"/>
  <c r="BG30" i="14" s="1"/>
  <c r="AV30" i="14"/>
  <c r="AT30" i="14"/>
  <c r="AR30" i="14"/>
  <c r="AP30" i="14"/>
  <c r="AN30" i="14"/>
  <c r="AL30" i="14"/>
  <c r="AJ30" i="14"/>
  <c r="AC30" i="14"/>
  <c r="AE30" i="14" s="1"/>
  <c r="AF30" i="14" s="1"/>
  <c r="BO29" i="14"/>
  <c r="BJ29" i="14"/>
  <c r="BL29" i="14" s="1"/>
  <c r="BI29" i="14"/>
  <c r="BG29" i="14"/>
  <c r="BF29" i="14"/>
  <c r="AV29" i="14"/>
  <c r="AT29" i="14"/>
  <c r="AR29" i="14"/>
  <c r="AP29" i="14"/>
  <c r="AN29" i="14"/>
  <c r="AL29" i="14"/>
  <c r="AJ29" i="14"/>
  <c r="AC29" i="14"/>
  <c r="AE29" i="14" s="1"/>
  <c r="AF29" i="14" s="1"/>
  <c r="BO28" i="14"/>
  <c r="BJ28" i="14"/>
  <c r="BL28" i="14" s="1"/>
  <c r="BI28" i="14"/>
  <c r="BF28" i="14"/>
  <c r="BG28" i="14" s="1"/>
  <c r="AV28" i="14"/>
  <c r="AT28" i="14"/>
  <c r="AR28" i="14"/>
  <c r="AP28" i="14"/>
  <c r="AN28" i="14"/>
  <c r="AL28" i="14"/>
  <c r="AJ28" i="14"/>
  <c r="AC28" i="14"/>
  <c r="AE28" i="14" s="1"/>
  <c r="AF28" i="14" s="1"/>
  <c r="BO27" i="14"/>
  <c r="BJ27" i="14"/>
  <c r="BL27" i="14" s="1"/>
  <c r="BI27" i="14"/>
  <c r="BG27" i="14"/>
  <c r="BF27" i="14"/>
  <c r="AV27" i="14"/>
  <c r="AT27" i="14"/>
  <c r="AR27" i="14"/>
  <c r="AP27" i="14"/>
  <c r="AN27" i="14"/>
  <c r="AL27" i="14"/>
  <c r="AJ27" i="14"/>
  <c r="AC27" i="14"/>
  <c r="AE27" i="14" s="1"/>
  <c r="AF27" i="14" s="1"/>
  <c r="BO26" i="14"/>
  <c r="BJ26" i="14"/>
  <c r="BL26" i="14" s="1"/>
  <c r="BI26" i="14"/>
  <c r="BF26" i="14"/>
  <c r="BG26" i="14" s="1"/>
  <c r="AV26" i="14"/>
  <c r="AT26" i="14"/>
  <c r="AR26" i="14"/>
  <c r="AP26" i="14"/>
  <c r="AN26" i="14"/>
  <c r="AL26" i="14"/>
  <c r="AJ26" i="14"/>
  <c r="AC26" i="14"/>
  <c r="AE26" i="14" s="1"/>
  <c r="AF26" i="14" s="1"/>
  <c r="BO25" i="14"/>
  <c r="BJ25" i="14"/>
  <c r="BL25" i="14" s="1"/>
  <c r="BI25" i="14"/>
  <c r="BG25" i="14"/>
  <c r="BF25" i="14"/>
  <c r="AV25" i="14"/>
  <c r="AT25" i="14"/>
  <c r="AR25" i="14"/>
  <c r="AP25" i="14"/>
  <c r="AN25" i="14"/>
  <c r="AL25" i="14"/>
  <c r="AJ25" i="14"/>
  <c r="AC25" i="14"/>
  <c r="AE25" i="14" s="1"/>
  <c r="AF25" i="14" s="1"/>
  <c r="BO24" i="14"/>
  <c r="BJ24" i="14"/>
  <c r="BL24" i="14" s="1"/>
  <c r="BI24" i="14"/>
  <c r="BG24" i="14"/>
  <c r="BF24" i="14"/>
  <c r="AV24" i="14"/>
  <c r="AT24" i="14"/>
  <c r="AR24" i="14"/>
  <c r="AP24" i="14"/>
  <c r="AN24" i="14"/>
  <c r="AL24" i="14"/>
  <c r="AJ24" i="14"/>
  <c r="AC24" i="14"/>
  <c r="AE24" i="14" s="1"/>
  <c r="AF24" i="14" s="1"/>
  <c r="BO23" i="14"/>
  <c r="BJ23" i="14"/>
  <c r="BL23" i="14" s="1"/>
  <c r="BI23" i="14"/>
  <c r="BG23" i="14"/>
  <c r="BF23" i="14"/>
  <c r="AV23" i="14"/>
  <c r="AT23" i="14"/>
  <c r="AR23" i="14"/>
  <c r="AP23" i="14"/>
  <c r="AN23" i="14"/>
  <c r="AL23" i="14"/>
  <c r="AJ23" i="14"/>
  <c r="AC23" i="14"/>
  <c r="AE23" i="14" s="1"/>
  <c r="AF23" i="14" s="1"/>
  <c r="BO22" i="14"/>
  <c r="BJ22" i="14"/>
  <c r="BL22" i="14" s="1"/>
  <c r="BI22" i="14"/>
  <c r="BF22" i="14"/>
  <c r="BG22" i="14" s="1"/>
  <c r="AV22" i="14"/>
  <c r="AT22" i="14"/>
  <c r="AR22" i="14"/>
  <c r="AP22" i="14"/>
  <c r="AN22" i="14"/>
  <c r="AL22" i="14"/>
  <c r="AJ22" i="14"/>
  <c r="AC22" i="14"/>
  <c r="AE22" i="14" s="1"/>
  <c r="AF22" i="14" s="1"/>
  <c r="BO21" i="14"/>
  <c r="BJ21" i="14"/>
  <c r="BL21" i="14" s="1"/>
  <c r="BI21" i="14"/>
  <c r="BF21" i="14"/>
  <c r="BG21" i="14" s="1"/>
  <c r="AV21" i="14"/>
  <c r="AT21" i="14"/>
  <c r="AR21" i="14"/>
  <c r="AP21" i="14"/>
  <c r="AN21" i="14"/>
  <c r="AL21" i="14"/>
  <c r="AJ21" i="14"/>
  <c r="AC21" i="14"/>
  <c r="AE21" i="14" s="1"/>
  <c r="AF21" i="14" s="1"/>
  <c r="BO20" i="14"/>
  <c r="BJ20" i="14"/>
  <c r="BL20" i="14" s="1"/>
  <c r="BI20" i="14"/>
  <c r="BG20" i="14"/>
  <c r="BF20" i="14"/>
  <c r="AV20" i="14"/>
  <c r="AT20" i="14"/>
  <c r="AR20" i="14"/>
  <c r="AP20" i="14"/>
  <c r="AN20" i="14"/>
  <c r="AL20" i="14"/>
  <c r="AJ20" i="14"/>
  <c r="AC20" i="14"/>
  <c r="AE20" i="14" s="1"/>
  <c r="AF20" i="14" s="1"/>
  <c r="BO19" i="14"/>
  <c r="BJ19" i="14"/>
  <c r="BL19" i="14" s="1"/>
  <c r="BI19" i="14"/>
  <c r="BG19" i="14"/>
  <c r="BF19" i="14"/>
  <c r="AV19" i="14"/>
  <c r="AT19" i="14"/>
  <c r="AR19" i="14"/>
  <c r="AP19" i="14"/>
  <c r="AN19" i="14"/>
  <c r="AL19" i="14"/>
  <c r="AJ19" i="14"/>
  <c r="AC19" i="14"/>
  <c r="AE19" i="14" s="1"/>
  <c r="AF19" i="14" s="1"/>
  <c r="BO18" i="14"/>
  <c r="BJ18" i="14"/>
  <c r="BL18" i="14" s="1"/>
  <c r="BI18" i="14"/>
  <c r="BF18" i="14"/>
  <c r="BG18" i="14" s="1"/>
  <c r="AV18" i="14"/>
  <c r="AT18" i="14"/>
  <c r="AR18" i="14"/>
  <c r="AP18" i="14"/>
  <c r="AN18" i="14"/>
  <c r="AL18" i="14"/>
  <c r="AJ18" i="14"/>
  <c r="AC18" i="14"/>
  <c r="AE18" i="14" s="1"/>
  <c r="AF18" i="14" s="1"/>
  <c r="BO17" i="14"/>
  <c r="BJ17" i="14"/>
  <c r="BL17" i="14" s="1"/>
  <c r="BI17" i="14"/>
  <c r="BF17" i="14"/>
  <c r="BG17" i="14" s="1"/>
  <c r="AV17" i="14"/>
  <c r="AT17" i="14"/>
  <c r="AR17" i="14"/>
  <c r="AP17" i="14"/>
  <c r="AN17" i="14"/>
  <c r="AL17" i="14"/>
  <c r="AJ17" i="14"/>
  <c r="AC17" i="14"/>
  <c r="AE17" i="14" s="1"/>
  <c r="AF17" i="14" s="1"/>
  <c r="BO16" i="14"/>
  <c r="BJ16" i="14"/>
  <c r="BL16" i="14" s="1"/>
  <c r="BI16" i="14"/>
  <c r="BG16" i="14"/>
  <c r="BF16" i="14"/>
  <c r="AV16" i="14"/>
  <c r="AT16" i="14"/>
  <c r="AR16" i="14"/>
  <c r="AP16" i="14"/>
  <c r="AN16" i="14"/>
  <c r="AL16" i="14"/>
  <c r="AJ16" i="14"/>
  <c r="AC16" i="14"/>
  <c r="AE16" i="14" s="1"/>
  <c r="AF16" i="14" s="1"/>
  <c r="BO15" i="14"/>
  <c r="BJ15" i="14"/>
  <c r="BL15" i="14" s="1"/>
  <c r="BI15" i="14"/>
  <c r="BF15" i="14"/>
  <c r="BG15" i="14" s="1"/>
  <c r="AV15" i="14"/>
  <c r="AT15" i="14"/>
  <c r="AR15" i="14"/>
  <c r="AP15" i="14"/>
  <c r="AN15" i="14"/>
  <c r="AL15" i="14"/>
  <c r="AJ15" i="14"/>
  <c r="AC15" i="14"/>
  <c r="AE15" i="14" s="1"/>
  <c r="AF15" i="14" s="1"/>
  <c r="BI14" i="14"/>
  <c r="BF14" i="14"/>
  <c r="AV14" i="14"/>
  <c r="AT14" i="14"/>
  <c r="AR14" i="14"/>
  <c r="AP14" i="14"/>
  <c r="AN14" i="14"/>
  <c r="AL14" i="14"/>
  <c r="AJ14" i="14"/>
  <c r="AC14" i="14"/>
  <c r="BO13" i="14"/>
  <c r="BJ13" i="14"/>
  <c r="BL13" i="14" s="1"/>
  <c r="BI13" i="14"/>
  <c r="BF13" i="14"/>
  <c r="BG13" i="14" s="1"/>
  <c r="AV13" i="14"/>
  <c r="AT13" i="14"/>
  <c r="AR13" i="14"/>
  <c r="AP13" i="14"/>
  <c r="AN13" i="14"/>
  <c r="AL13" i="14"/>
  <c r="AJ13" i="14"/>
  <c r="AF13" i="14"/>
  <c r="AC13" i="14"/>
  <c r="BI12" i="14"/>
  <c r="BF12" i="14"/>
  <c r="AV12" i="14"/>
  <c r="AT12" i="14"/>
  <c r="AR12" i="14"/>
  <c r="AP12" i="14"/>
  <c r="AN12" i="14"/>
  <c r="AL12" i="14"/>
  <c r="AJ12" i="14"/>
  <c r="AC12" i="14"/>
  <c r="BI11" i="14"/>
  <c r="BF11" i="14"/>
  <c r="AV11" i="14"/>
  <c r="AT11" i="14"/>
  <c r="AR11" i="14"/>
  <c r="AP11" i="14"/>
  <c r="AN11" i="14"/>
  <c r="AL11" i="14"/>
  <c r="AJ11" i="14"/>
  <c r="AC11" i="14"/>
  <c r="BI10" i="14"/>
  <c r="BF10" i="14"/>
  <c r="AV10" i="14"/>
  <c r="AT10" i="14"/>
  <c r="AR10" i="14"/>
  <c r="AP10" i="14"/>
  <c r="AN10" i="14"/>
  <c r="AL10" i="14"/>
  <c r="AJ10" i="14"/>
  <c r="AC10" i="14"/>
  <c r="BI9" i="14"/>
  <c r="BF9" i="14"/>
  <c r="AV9" i="14"/>
  <c r="AT9" i="14"/>
  <c r="AR9" i="14"/>
  <c r="AP9" i="14"/>
  <c r="AN9" i="14"/>
  <c r="AL9" i="14"/>
  <c r="AJ9" i="14"/>
  <c r="AC9" i="14"/>
  <c r="BO8" i="14"/>
  <c r="BJ8" i="14"/>
  <c r="BL8" i="14" s="1"/>
  <c r="BI8" i="14"/>
  <c r="BF8" i="14"/>
  <c r="BG8" i="14" s="1"/>
  <c r="AV8" i="14"/>
  <c r="AT8" i="14"/>
  <c r="AR8" i="14"/>
  <c r="AP8" i="14"/>
  <c r="AN8" i="14"/>
  <c r="AL8" i="14"/>
  <c r="AJ8" i="14"/>
  <c r="AF8" i="14"/>
  <c r="AC8" i="14"/>
  <c r="BO7" i="14"/>
  <c r="BJ7" i="14"/>
  <c r="BL7" i="14" s="1"/>
  <c r="BI7" i="14"/>
  <c r="BF7" i="14"/>
  <c r="BG7" i="14" s="1"/>
  <c r="AV7" i="14"/>
  <c r="AT7" i="14"/>
  <c r="AR7" i="14"/>
  <c r="AP7" i="14"/>
  <c r="AN7" i="14"/>
  <c r="AL7" i="14"/>
  <c r="AJ7" i="14"/>
  <c r="AC7" i="14"/>
  <c r="AE7" i="14" s="1"/>
  <c r="AF7" i="14" s="1"/>
  <c r="BI6" i="14"/>
  <c r="BF6" i="14"/>
  <c r="AV6" i="14"/>
  <c r="AT6" i="14"/>
  <c r="AR6" i="14"/>
  <c r="AP6" i="14"/>
  <c r="AN6" i="14"/>
  <c r="AL6" i="14"/>
  <c r="AJ6" i="14"/>
  <c r="BO5" i="14"/>
  <c r="BJ5" i="14"/>
  <c r="BL5" i="14" s="1"/>
  <c r="BI5" i="14"/>
  <c r="BF5" i="14"/>
  <c r="BG5" i="14" s="1"/>
  <c r="AV5" i="14"/>
  <c r="AT5" i="14"/>
  <c r="AR5" i="14"/>
  <c r="AP5" i="14"/>
  <c r="AN5" i="14"/>
  <c r="AL5" i="14"/>
  <c r="AJ5" i="14"/>
  <c r="AC5" i="14"/>
  <c r="AE5" i="14" s="1"/>
  <c r="AF5" i="14" s="1"/>
  <c r="AW23" i="14" l="1"/>
  <c r="AX23" i="14" s="1"/>
  <c r="AZ23" i="14" s="1"/>
  <c r="BA23" i="14" s="1"/>
  <c r="AW26" i="14"/>
  <c r="AX26" i="14" s="1"/>
  <c r="AZ26" i="14" s="1"/>
  <c r="BA26" i="14" s="1"/>
  <c r="AW34" i="14"/>
  <c r="AX34" i="14" s="1"/>
  <c r="AZ34" i="14" s="1"/>
  <c r="BA34" i="14" s="1"/>
  <c r="BB34" i="14" s="1"/>
  <c r="AW20" i="14"/>
  <c r="AX20" i="14" s="1"/>
  <c r="AZ20" i="14" s="1"/>
  <c r="BA20" i="14" s="1"/>
  <c r="BB20" i="14" s="1"/>
  <c r="AW6" i="14"/>
  <c r="AX6" i="14" s="1"/>
  <c r="AZ6" i="14" s="1"/>
  <c r="BA6" i="14" s="1"/>
  <c r="BB6" i="14" s="1"/>
  <c r="AW15" i="14"/>
  <c r="AX15" i="14" s="1"/>
  <c r="AZ15" i="14" s="1"/>
  <c r="BA15" i="14" s="1"/>
  <c r="AW18" i="14"/>
  <c r="AX18" i="14" s="1"/>
  <c r="AZ18" i="14" s="1"/>
  <c r="BA18" i="14" s="1"/>
  <c r="AW30" i="14"/>
  <c r="AX30" i="14" s="1"/>
  <c r="AZ30" i="14" s="1"/>
  <c r="BA30" i="14" s="1"/>
  <c r="BB30" i="14" s="1"/>
  <c r="AW5" i="14"/>
  <c r="AX5" i="14" s="1"/>
  <c r="AZ5" i="14" s="1"/>
  <c r="BA5" i="14" s="1"/>
  <c r="AW7" i="14"/>
  <c r="AX7" i="14" s="1"/>
  <c r="AZ7" i="14" s="1"/>
  <c r="BA7" i="14" s="1"/>
  <c r="AW16" i="14"/>
  <c r="AX16" i="14" s="1"/>
  <c r="AZ16" i="14" s="1"/>
  <c r="BA16" i="14" s="1"/>
  <c r="AW19" i="14"/>
  <c r="AX19" i="14" s="1"/>
  <c r="AZ19" i="14" s="1"/>
  <c r="BA19" i="14" s="1"/>
  <c r="BB19" i="14" s="1"/>
  <c r="AW22" i="14"/>
  <c r="AX22" i="14" s="1"/>
  <c r="AZ22" i="14" s="1"/>
  <c r="BA22" i="14" s="1"/>
  <c r="AW28" i="14"/>
  <c r="AX28" i="14" s="1"/>
  <c r="AZ28" i="14" s="1"/>
  <c r="BA28" i="14" s="1"/>
  <c r="AW31" i="14"/>
  <c r="AX31" i="14" s="1"/>
  <c r="AZ31" i="14" s="1"/>
  <c r="BA31" i="14" s="1"/>
  <c r="AW8" i="14"/>
  <c r="AX8" i="14" s="1"/>
  <c r="AZ8" i="14" s="1"/>
  <c r="BA8" i="14" s="1"/>
  <c r="BB8" i="14" s="1"/>
  <c r="AW12" i="14"/>
  <c r="AX12" i="14" s="1"/>
  <c r="AZ12" i="14" s="1"/>
  <c r="BA12" i="14" s="1"/>
  <c r="BB12" i="14" s="1"/>
  <c r="AW24" i="14"/>
  <c r="AX24" i="14" s="1"/>
  <c r="AZ24" i="14" s="1"/>
  <c r="BA24" i="14" s="1"/>
  <c r="AW27" i="14"/>
  <c r="AX27" i="14" s="1"/>
  <c r="AZ27" i="14" s="1"/>
  <c r="BA27" i="14" s="1"/>
  <c r="AW32" i="14"/>
  <c r="AX32" i="14" s="1"/>
  <c r="AZ32" i="14" s="1"/>
  <c r="BA32" i="14" s="1"/>
  <c r="BD31" i="14" s="1"/>
  <c r="BC31" i="14" s="1"/>
  <c r="BK31" i="14" s="1"/>
  <c r="AW14" i="14"/>
  <c r="AX14" i="14" s="1"/>
  <c r="AZ14" i="14" s="1"/>
  <c r="BA14" i="14" s="1"/>
  <c r="BB14" i="14" s="1"/>
  <c r="AW11" i="14"/>
  <c r="AX11" i="14" s="1"/>
  <c r="AZ11" i="14" s="1"/>
  <c r="BA11" i="14" s="1"/>
  <c r="BB11" i="14" s="1"/>
  <c r="AW9" i="14"/>
  <c r="AX9" i="14" s="1"/>
  <c r="AZ9" i="14" s="1"/>
  <c r="BA9" i="14" s="1"/>
  <c r="BB15" i="14"/>
  <c r="BD15" i="14"/>
  <c r="BC15" i="14" s="1"/>
  <c r="BK15" i="14" s="1"/>
  <c r="BB16" i="14"/>
  <c r="BB18" i="14"/>
  <c r="BD18" i="14"/>
  <c r="BC18" i="14" s="1"/>
  <c r="BK18" i="14" s="1"/>
  <c r="BB28" i="14"/>
  <c r="BB31" i="14"/>
  <c r="BD5" i="14"/>
  <c r="BC5" i="14" s="1"/>
  <c r="BK5" i="14" s="1"/>
  <c r="BB5" i="14"/>
  <c r="BB7" i="14"/>
  <c r="BD7" i="14"/>
  <c r="BC7" i="14" s="1"/>
  <c r="BK7" i="14" s="1"/>
  <c r="BD14" i="14"/>
  <c r="BC14" i="14" s="1"/>
  <c r="BD19" i="14"/>
  <c r="BC19" i="14" s="1"/>
  <c r="BK19" i="14" s="1"/>
  <c r="BB22" i="14"/>
  <c r="BD22" i="14"/>
  <c r="BC22" i="14" s="1"/>
  <c r="BK22" i="14" s="1"/>
  <c r="BB23" i="14"/>
  <c r="BD23" i="14"/>
  <c r="BC23" i="14" s="1"/>
  <c r="BK23" i="14" s="1"/>
  <c r="BB24" i="14"/>
  <c r="BB26" i="14"/>
  <c r="BD26" i="14"/>
  <c r="BC26" i="14" s="1"/>
  <c r="BK26" i="14" s="1"/>
  <c r="BB27" i="14"/>
  <c r="BD27" i="14"/>
  <c r="BC27" i="14" s="1"/>
  <c r="BK27" i="14" s="1"/>
  <c r="AW10" i="14"/>
  <c r="AX10" i="14" s="1"/>
  <c r="AZ10" i="14" s="1"/>
  <c r="BA10" i="14" s="1"/>
  <c r="BD34" i="14"/>
  <c r="BC34" i="14" s="1"/>
  <c r="BK34" i="14" s="1"/>
  <c r="AW13" i="14"/>
  <c r="AX13" i="14" s="1"/>
  <c r="AZ13" i="14" s="1"/>
  <c r="BA13" i="14" s="1"/>
  <c r="AW17" i="14"/>
  <c r="AX17" i="14" s="1"/>
  <c r="AZ17" i="14" s="1"/>
  <c r="BA17" i="14" s="1"/>
  <c r="BD16" i="14" s="1"/>
  <c r="BC16" i="14" s="1"/>
  <c r="BK16" i="14" s="1"/>
  <c r="AW21" i="14"/>
  <c r="AX21" i="14" s="1"/>
  <c r="AZ21" i="14" s="1"/>
  <c r="BA21" i="14" s="1"/>
  <c r="AW25" i="14"/>
  <c r="AX25" i="14" s="1"/>
  <c r="AZ25" i="14" s="1"/>
  <c r="BA25" i="14" s="1"/>
  <c r="AW29" i="14"/>
  <c r="AX29" i="14" s="1"/>
  <c r="AZ29" i="14" s="1"/>
  <c r="BA29" i="14" s="1"/>
  <c r="BD28" i="14" s="1"/>
  <c r="BC28" i="14" s="1"/>
  <c r="BK28" i="14" s="1"/>
  <c r="AW33" i="14"/>
  <c r="AX33" i="14" s="1"/>
  <c r="AZ33" i="14" s="1"/>
  <c r="BA33" i="14" s="1"/>
  <c r="BD20" i="14" l="1"/>
  <c r="BC20" i="14" s="1"/>
  <c r="BK20" i="14" s="1"/>
  <c r="BD30" i="14"/>
  <c r="BC30" i="14" s="1"/>
  <c r="BK30" i="14" s="1"/>
  <c r="BD8" i="14"/>
  <c r="BC8" i="14" s="1"/>
  <c r="BK8" i="14" s="1"/>
  <c r="BD32" i="14"/>
  <c r="BC32" i="14" s="1"/>
  <c r="BK32" i="14" s="1"/>
  <c r="BB32" i="14"/>
  <c r="BB9" i="14"/>
  <c r="BD11" i="14"/>
  <c r="BC11" i="14" s="1"/>
  <c r="BB21" i="14"/>
  <c r="BD21" i="14"/>
  <c r="BC21" i="14" s="1"/>
  <c r="BK21" i="14" s="1"/>
  <c r="BB10" i="14"/>
  <c r="BD10" i="14"/>
  <c r="BC10" i="14" s="1"/>
  <c r="BD9" i="14"/>
  <c r="BC9" i="14" s="1"/>
  <c r="BB25" i="14"/>
  <c r="BD25" i="14"/>
  <c r="BC25" i="14" s="1"/>
  <c r="BK25" i="14" s="1"/>
  <c r="BD24" i="14"/>
  <c r="BC24" i="14" s="1"/>
  <c r="BK24" i="14" s="1"/>
  <c r="BB17" i="14"/>
  <c r="BD17" i="14"/>
  <c r="BC17" i="14" s="1"/>
  <c r="BK17" i="14" s="1"/>
  <c r="BB33" i="14"/>
  <c r="BD33" i="14"/>
  <c r="BC33" i="14" s="1"/>
  <c r="BK33" i="14" s="1"/>
  <c r="BB29" i="14"/>
  <c r="BD29" i="14"/>
  <c r="BC29" i="14" s="1"/>
  <c r="BK29" i="14" s="1"/>
  <c r="BB13" i="14"/>
  <c r="BD13" i="14"/>
  <c r="BC13" i="14" s="1"/>
  <c r="BK13" i="14" s="1"/>
  <c r="BD12" i="14"/>
  <c r="BC12" i="14" s="1"/>
  <c r="BO25" i="13" l="1"/>
  <c r="BJ25" i="13"/>
  <c r="BL25" i="13" s="1"/>
  <c r="BI25" i="13"/>
  <c r="BF25" i="13"/>
  <c r="BG25" i="13" s="1"/>
  <c r="AV25" i="13"/>
  <c r="AT25" i="13"/>
  <c r="AR25" i="13"/>
  <c r="AP25" i="13"/>
  <c r="AN25" i="13"/>
  <c r="AL25" i="13"/>
  <c r="AJ25" i="13"/>
  <c r="AC25" i="13"/>
  <c r="AE25" i="13" s="1"/>
  <c r="AF25" i="13" s="1"/>
  <c r="BO24" i="13"/>
  <c r="BJ24" i="13"/>
  <c r="BL24" i="13" s="1"/>
  <c r="BI24" i="13"/>
  <c r="BF24" i="13"/>
  <c r="BG24" i="13" s="1"/>
  <c r="AV24" i="13"/>
  <c r="AT24" i="13"/>
  <c r="AR24" i="13"/>
  <c r="AP24" i="13"/>
  <c r="AN24" i="13"/>
  <c r="AL24" i="13"/>
  <c r="AJ24" i="13"/>
  <c r="AC24" i="13"/>
  <c r="AE24" i="13" s="1"/>
  <c r="AF24" i="13" s="1"/>
  <c r="BO23" i="13"/>
  <c r="BJ23" i="13"/>
  <c r="BL23" i="13" s="1"/>
  <c r="BI23" i="13"/>
  <c r="BF23" i="13"/>
  <c r="BG23" i="13" s="1"/>
  <c r="AV23" i="13"/>
  <c r="AT23" i="13"/>
  <c r="AR23" i="13"/>
  <c r="AP23" i="13"/>
  <c r="AN23" i="13"/>
  <c r="AL23" i="13"/>
  <c r="AJ23" i="13"/>
  <c r="AC23" i="13"/>
  <c r="AE23" i="13" s="1"/>
  <c r="AF23" i="13" s="1"/>
  <c r="BO22" i="13"/>
  <c r="BJ22" i="13"/>
  <c r="BL22" i="13" s="1"/>
  <c r="BI22" i="13"/>
  <c r="BF22" i="13"/>
  <c r="BG22" i="13" s="1"/>
  <c r="AV22" i="13"/>
  <c r="AT22" i="13"/>
  <c r="AR22" i="13"/>
  <c r="AP22" i="13"/>
  <c r="AN22" i="13"/>
  <c r="AL22" i="13"/>
  <c r="AJ22" i="13"/>
  <c r="AC22" i="13"/>
  <c r="AE22" i="13" s="1"/>
  <c r="AF22" i="13" s="1"/>
  <c r="BO21" i="13"/>
  <c r="BJ21" i="13"/>
  <c r="BL21" i="13" s="1"/>
  <c r="BI21" i="13"/>
  <c r="BF21" i="13"/>
  <c r="BG21" i="13" s="1"/>
  <c r="AV21" i="13"/>
  <c r="AT21" i="13"/>
  <c r="AR21" i="13"/>
  <c r="AP21" i="13"/>
  <c r="AN21" i="13"/>
  <c r="AL21" i="13"/>
  <c r="AJ21" i="13"/>
  <c r="AC21" i="13"/>
  <c r="AE21" i="13" s="1"/>
  <c r="AF21" i="13" s="1"/>
  <c r="BO20" i="13"/>
  <c r="BJ20" i="13"/>
  <c r="BL20" i="13" s="1"/>
  <c r="BI20" i="13"/>
  <c r="BF20" i="13"/>
  <c r="BG20" i="13" s="1"/>
  <c r="AV20" i="13"/>
  <c r="AT20" i="13"/>
  <c r="AR20" i="13"/>
  <c r="AP20" i="13"/>
  <c r="AN20" i="13"/>
  <c r="AL20" i="13"/>
  <c r="AJ20" i="13"/>
  <c r="AC20" i="13"/>
  <c r="AE20" i="13" s="1"/>
  <c r="AF20" i="13" s="1"/>
  <c r="BO19" i="13"/>
  <c r="BJ19" i="13"/>
  <c r="BL19" i="13" s="1"/>
  <c r="BI19" i="13"/>
  <c r="BF19" i="13"/>
  <c r="BG19" i="13" s="1"/>
  <c r="AV19" i="13"/>
  <c r="AT19" i="13"/>
  <c r="AR19" i="13"/>
  <c r="AP19" i="13"/>
  <c r="AN19" i="13"/>
  <c r="AL19" i="13"/>
  <c r="AJ19" i="13"/>
  <c r="AC19" i="13"/>
  <c r="AE19" i="13" s="1"/>
  <c r="AF19" i="13" s="1"/>
  <c r="BO18" i="13"/>
  <c r="BJ18" i="13"/>
  <c r="BL18" i="13" s="1"/>
  <c r="BI18" i="13"/>
  <c r="BF18" i="13"/>
  <c r="BG18" i="13" s="1"/>
  <c r="AV18" i="13"/>
  <c r="AT18" i="13"/>
  <c r="AR18" i="13"/>
  <c r="AP18" i="13"/>
  <c r="AN18" i="13"/>
  <c r="AL18" i="13"/>
  <c r="AJ18" i="13"/>
  <c r="AC18" i="13"/>
  <c r="AE18" i="13" s="1"/>
  <c r="AF18" i="13" s="1"/>
  <c r="BO17" i="13"/>
  <c r="BJ17" i="13"/>
  <c r="BL17" i="13" s="1"/>
  <c r="BI17" i="13"/>
  <c r="BF17" i="13"/>
  <c r="BG17" i="13" s="1"/>
  <c r="AV17" i="13"/>
  <c r="AT17" i="13"/>
  <c r="AR17" i="13"/>
  <c r="AP17" i="13"/>
  <c r="AN17" i="13"/>
  <c r="AL17" i="13"/>
  <c r="AJ17" i="13"/>
  <c r="AC17" i="13"/>
  <c r="AE17" i="13" s="1"/>
  <c r="AF17" i="13" s="1"/>
  <c r="BO16" i="13"/>
  <c r="BJ16" i="13"/>
  <c r="BL16" i="13" s="1"/>
  <c r="BI16" i="13"/>
  <c r="BF16" i="13"/>
  <c r="BG16" i="13" s="1"/>
  <c r="AV16" i="13"/>
  <c r="AT16" i="13"/>
  <c r="AR16" i="13"/>
  <c r="AP16" i="13"/>
  <c r="AN16" i="13"/>
  <c r="AL16" i="13"/>
  <c r="AJ16" i="13"/>
  <c r="AC16" i="13"/>
  <c r="AE16" i="13" s="1"/>
  <c r="AF16" i="13" s="1"/>
  <c r="BO15" i="13"/>
  <c r="BJ15" i="13"/>
  <c r="BL15" i="13" s="1"/>
  <c r="BI15" i="13"/>
  <c r="BF15" i="13"/>
  <c r="BG15" i="13" s="1"/>
  <c r="AV15" i="13"/>
  <c r="AT15" i="13"/>
  <c r="AR15" i="13"/>
  <c r="AP15" i="13"/>
  <c r="AN15" i="13"/>
  <c r="AL15" i="13"/>
  <c r="AJ15" i="13"/>
  <c r="AC15" i="13"/>
  <c r="AE15" i="13" s="1"/>
  <c r="AF15" i="13" s="1"/>
  <c r="BO14" i="13"/>
  <c r="BJ14" i="13"/>
  <c r="BL14" i="13" s="1"/>
  <c r="BI14" i="13"/>
  <c r="BF14" i="13"/>
  <c r="BG14" i="13" s="1"/>
  <c r="AV14" i="13"/>
  <c r="AT14" i="13"/>
  <c r="AR14" i="13"/>
  <c r="AP14" i="13"/>
  <c r="AN14" i="13"/>
  <c r="AL14" i="13"/>
  <c r="AJ14" i="13"/>
  <c r="AC14" i="13"/>
  <c r="AE14" i="13" s="1"/>
  <c r="AF14" i="13" s="1"/>
  <c r="BO13" i="13"/>
  <c r="BJ13" i="13"/>
  <c r="BL13" i="13" s="1"/>
  <c r="BI13" i="13"/>
  <c r="BF13" i="13"/>
  <c r="BG13" i="13" s="1"/>
  <c r="AV13" i="13"/>
  <c r="AT13" i="13"/>
  <c r="AR13" i="13"/>
  <c r="AP13" i="13"/>
  <c r="AN13" i="13"/>
  <c r="AL13" i="13"/>
  <c r="AJ13" i="13"/>
  <c r="AC13" i="13"/>
  <c r="AE13" i="13" s="1"/>
  <c r="AF13" i="13" s="1"/>
  <c r="BO12" i="13"/>
  <c r="BJ12" i="13"/>
  <c r="BL12" i="13" s="1"/>
  <c r="BI12" i="13"/>
  <c r="BF12" i="13"/>
  <c r="BG12" i="13" s="1"/>
  <c r="AV12" i="13"/>
  <c r="AT12" i="13"/>
  <c r="AR12" i="13"/>
  <c r="AP12" i="13"/>
  <c r="AN12" i="13"/>
  <c r="AL12" i="13"/>
  <c r="AJ12" i="13"/>
  <c r="AC12" i="13"/>
  <c r="AE12" i="13" s="1"/>
  <c r="AF12" i="13" s="1"/>
  <c r="BO11" i="13"/>
  <c r="BJ11" i="13"/>
  <c r="BL11" i="13" s="1"/>
  <c r="BI11" i="13"/>
  <c r="BF11" i="13"/>
  <c r="BG11" i="13" s="1"/>
  <c r="AV11" i="13"/>
  <c r="AT11" i="13"/>
  <c r="AR11" i="13"/>
  <c r="AP11" i="13"/>
  <c r="AN11" i="13"/>
  <c r="AL11" i="13"/>
  <c r="AJ11" i="13"/>
  <c r="AC11" i="13"/>
  <c r="AE11" i="13" s="1"/>
  <c r="AF11" i="13" s="1"/>
  <c r="BO10" i="13"/>
  <c r="BJ10" i="13"/>
  <c r="BL10" i="13" s="1"/>
  <c r="BI10" i="13"/>
  <c r="BF10" i="13"/>
  <c r="BG10" i="13" s="1"/>
  <c r="AV10" i="13"/>
  <c r="AT10" i="13"/>
  <c r="AR10" i="13"/>
  <c r="AP10" i="13"/>
  <c r="AN10" i="13"/>
  <c r="AL10" i="13"/>
  <c r="AJ10" i="13"/>
  <c r="AC10" i="13"/>
  <c r="AE10" i="13" s="1"/>
  <c r="AF10" i="13" s="1"/>
  <c r="BQ9" i="13"/>
  <c r="BJ9" i="13"/>
  <c r="BL9" i="13" s="1"/>
  <c r="BI9" i="13"/>
  <c r="BF9" i="13"/>
  <c r="BG9" i="13" s="1"/>
  <c r="AV9" i="13"/>
  <c r="AT9" i="13"/>
  <c r="AR9" i="13"/>
  <c r="AP9" i="13"/>
  <c r="AN9" i="13"/>
  <c r="AL9" i="13"/>
  <c r="AJ9" i="13"/>
  <c r="AC9" i="13"/>
  <c r="BQ8" i="13"/>
  <c r="BL8" i="13"/>
  <c r="BJ8" i="13"/>
  <c r="BI8" i="13"/>
  <c r="BF8" i="13"/>
  <c r="BG8" i="13" s="1"/>
  <c r="AV8" i="13"/>
  <c r="AT8" i="13"/>
  <c r="AR8" i="13"/>
  <c r="AP8" i="13"/>
  <c r="AN8" i="13"/>
  <c r="AL8" i="13"/>
  <c r="AJ8" i="13"/>
  <c r="AC8" i="13"/>
  <c r="BQ7" i="13"/>
  <c r="BJ7" i="13"/>
  <c r="BL7" i="13" s="1"/>
  <c r="BI7" i="13"/>
  <c r="BF7" i="13"/>
  <c r="BG7" i="13" s="1"/>
  <c r="AV7" i="13"/>
  <c r="AT7" i="13"/>
  <c r="AR7" i="13"/>
  <c r="AP7" i="13"/>
  <c r="AN7" i="13"/>
  <c r="AL7" i="13"/>
  <c r="AJ7" i="13"/>
  <c r="AC7" i="13"/>
  <c r="BQ6" i="13"/>
  <c r="BO6" i="13"/>
  <c r="BJ6" i="13"/>
  <c r="BL6" i="13" s="1"/>
  <c r="BI6" i="13"/>
  <c r="BF6" i="13"/>
  <c r="BG6" i="13" s="1"/>
  <c r="AV6" i="13"/>
  <c r="AT6" i="13"/>
  <c r="AR6" i="13"/>
  <c r="AP6" i="13"/>
  <c r="AN6" i="13"/>
  <c r="AL6" i="13"/>
  <c r="AJ6" i="13"/>
  <c r="AF6" i="13"/>
  <c r="AC6" i="13"/>
  <c r="BO5" i="13"/>
  <c r="BJ5" i="13"/>
  <c r="BL5" i="13" s="1"/>
  <c r="BI5" i="13"/>
  <c r="BF5" i="13"/>
  <c r="BG5" i="13" s="1"/>
  <c r="AV5" i="13"/>
  <c r="AT5" i="13"/>
  <c r="AR5" i="13"/>
  <c r="AP5" i="13"/>
  <c r="AN5" i="13"/>
  <c r="AL5" i="13"/>
  <c r="AJ5" i="13"/>
  <c r="AC5" i="13"/>
  <c r="AE5" i="13" s="1"/>
  <c r="AF5" i="13" s="1"/>
  <c r="AW5" i="13" l="1"/>
  <c r="AX5" i="13" s="1"/>
  <c r="AZ5" i="13" s="1"/>
  <c r="BA5" i="13" s="1"/>
  <c r="AW7" i="13"/>
  <c r="AX7" i="13" s="1"/>
  <c r="AZ7" i="13" s="1"/>
  <c r="BA7" i="13" s="1"/>
  <c r="AW6" i="13"/>
  <c r="AX6" i="13" s="1"/>
  <c r="AZ6" i="13" s="1"/>
  <c r="BA6" i="13" s="1"/>
  <c r="BD6" i="13" s="1"/>
  <c r="BC6" i="13" s="1"/>
  <c r="BK6" i="13" s="1"/>
  <c r="AW23" i="13"/>
  <c r="AX23" i="13" s="1"/>
  <c r="AZ23" i="13" s="1"/>
  <c r="BA23" i="13" s="1"/>
  <c r="AW24" i="13"/>
  <c r="AX24" i="13" s="1"/>
  <c r="AZ24" i="13" s="1"/>
  <c r="BA24" i="13" s="1"/>
  <c r="BB24" i="13" s="1"/>
  <c r="AW8" i="13"/>
  <c r="AX8" i="13" s="1"/>
  <c r="AZ8" i="13" s="1"/>
  <c r="BA8" i="13" s="1"/>
  <c r="BD7" i="13" s="1"/>
  <c r="BC7" i="13" s="1"/>
  <c r="BK7" i="13" s="1"/>
  <c r="BB6" i="13"/>
  <c r="BB7" i="13"/>
  <c r="BB23" i="13"/>
  <c r="BB5" i="13"/>
  <c r="BD5" i="13"/>
  <c r="BC5" i="13" s="1"/>
  <c r="BK5" i="13" s="1"/>
  <c r="AW9" i="13"/>
  <c r="AX9" i="13" s="1"/>
  <c r="AZ9" i="13" s="1"/>
  <c r="BA9" i="13" s="1"/>
  <c r="AW10" i="13"/>
  <c r="AX10" i="13" s="1"/>
  <c r="AZ10" i="13" s="1"/>
  <c r="BA10" i="13" s="1"/>
  <c r="AW11" i="13"/>
  <c r="AX11" i="13" s="1"/>
  <c r="AZ11" i="13" s="1"/>
  <c r="BA11" i="13" s="1"/>
  <c r="AW12" i="13"/>
  <c r="AX12" i="13" s="1"/>
  <c r="AZ12" i="13" s="1"/>
  <c r="BA12" i="13" s="1"/>
  <c r="AW13" i="13"/>
  <c r="AX13" i="13" s="1"/>
  <c r="AZ13" i="13" s="1"/>
  <c r="BA13" i="13" s="1"/>
  <c r="AW14" i="13"/>
  <c r="AX14" i="13" s="1"/>
  <c r="AZ14" i="13" s="1"/>
  <c r="BA14" i="13" s="1"/>
  <c r="AW15" i="13"/>
  <c r="AX15" i="13" s="1"/>
  <c r="AZ15" i="13" s="1"/>
  <c r="BA15" i="13" s="1"/>
  <c r="AW16" i="13"/>
  <c r="AX16" i="13" s="1"/>
  <c r="AZ16" i="13" s="1"/>
  <c r="BA16" i="13" s="1"/>
  <c r="AW17" i="13"/>
  <c r="AX17" i="13" s="1"/>
  <c r="AZ17" i="13" s="1"/>
  <c r="BA17" i="13" s="1"/>
  <c r="AW18" i="13"/>
  <c r="AX18" i="13" s="1"/>
  <c r="AZ18" i="13" s="1"/>
  <c r="BA18" i="13" s="1"/>
  <c r="AW19" i="13"/>
  <c r="AX19" i="13" s="1"/>
  <c r="AZ19" i="13" s="1"/>
  <c r="BA19" i="13" s="1"/>
  <c r="AW20" i="13"/>
  <c r="AX20" i="13" s="1"/>
  <c r="AZ20" i="13" s="1"/>
  <c r="BA20" i="13" s="1"/>
  <c r="AW21" i="13"/>
  <c r="AX21" i="13" s="1"/>
  <c r="AZ21" i="13" s="1"/>
  <c r="BA21" i="13" s="1"/>
  <c r="AW22" i="13"/>
  <c r="AX22" i="13" s="1"/>
  <c r="AZ22" i="13" s="1"/>
  <c r="BA22" i="13" s="1"/>
  <c r="AW25" i="13"/>
  <c r="AX25" i="13" s="1"/>
  <c r="AZ25" i="13" s="1"/>
  <c r="BA25" i="13" s="1"/>
  <c r="BD23" i="13" l="1"/>
  <c r="BC23" i="13" s="1"/>
  <c r="BK23" i="13" s="1"/>
  <c r="BB8" i="13"/>
  <c r="BB22" i="13"/>
  <c r="BD22" i="13"/>
  <c r="BC22" i="13" s="1"/>
  <c r="BK22" i="13" s="1"/>
  <c r="BB18" i="13"/>
  <c r="BD18" i="13"/>
  <c r="BC18" i="13" s="1"/>
  <c r="BK18" i="13" s="1"/>
  <c r="BB14" i="13"/>
  <c r="BD14" i="13"/>
  <c r="BC14" i="13" s="1"/>
  <c r="BK14" i="13" s="1"/>
  <c r="BB10" i="13"/>
  <c r="BD10" i="13"/>
  <c r="BC10" i="13" s="1"/>
  <c r="BK10" i="13" s="1"/>
  <c r="BB21" i="13"/>
  <c r="BD21" i="13"/>
  <c r="BC21" i="13" s="1"/>
  <c r="BK21" i="13" s="1"/>
  <c r="BB17" i="13"/>
  <c r="BD17" i="13"/>
  <c r="BC17" i="13" s="1"/>
  <c r="BK17" i="13" s="1"/>
  <c r="BB13" i="13"/>
  <c r="BD13" i="13"/>
  <c r="BC13" i="13" s="1"/>
  <c r="BK13" i="13" s="1"/>
  <c r="BB9" i="13"/>
  <c r="BD9" i="13"/>
  <c r="BC9" i="13" s="1"/>
  <c r="BK9" i="13" s="1"/>
  <c r="BD8" i="13"/>
  <c r="BC8" i="13" s="1"/>
  <c r="BK8" i="13" s="1"/>
  <c r="BB20" i="13"/>
  <c r="BD20" i="13"/>
  <c r="BC20" i="13" s="1"/>
  <c r="BK20" i="13" s="1"/>
  <c r="BB16" i="13"/>
  <c r="BD16" i="13"/>
  <c r="BC16" i="13" s="1"/>
  <c r="BK16" i="13" s="1"/>
  <c r="BB12" i="13"/>
  <c r="BD12" i="13"/>
  <c r="BC12" i="13" s="1"/>
  <c r="BK12" i="13" s="1"/>
  <c r="BB25" i="13"/>
  <c r="BD25" i="13"/>
  <c r="BC25" i="13" s="1"/>
  <c r="BK25" i="13" s="1"/>
  <c r="BD24" i="13"/>
  <c r="BC24" i="13" s="1"/>
  <c r="BK24" i="13" s="1"/>
  <c r="BB19" i="13"/>
  <c r="BD19" i="13"/>
  <c r="BC19" i="13" s="1"/>
  <c r="BK19" i="13" s="1"/>
  <c r="BB15" i="13"/>
  <c r="BD15" i="13"/>
  <c r="BC15" i="13" s="1"/>
  <c r="BK15" i="13" s="1"/>
  <c r="BB11" i="13"/>
  <c r="BD11" i="13"/>
  <c r="BC11" i="13" s="1"/>
  <c r="BK11" i="13" s="1"/>
  <c r="BO19" i="12" l="1"/>
  <c r="BJ19" i="12"/>
  <c r="BL19" i="12" s="1"/>
  <c r="BI19" i="12"/>
  <c r="BF19" i="12"/>
  <c r="BG19" i="12" s="1"/>
  <c r="AV19" i="12"/>
  <c r="AT19" i="12"/>
  <c r="AR19" i="12"/>
  <c r="AP19" i="12"/>
  <c r="AN19" i="12"/>
  <c r="AL19" i="12"/>
  <c r="AJ19" i="12"/>
  <c r="AC19" i="12"/>
  <c r="AE19" i="12" s="1"/>
  <c r="AF19" i="12" s="1"/>
  <c r="BO18" i="12"/>
  <c r="BJ18" i="12"/>
  <c r="BL18" i="12" s="1"/>
  <c r="BI18" i="12"/>
  <c r="BF18" i="12"/>
  <c r="BG18" i="12" s="1"/>
  <c r="AV18" i="12"/>
  <c r="AT18" i="12"/>
  <c r="AR18" i="12"/>
  <c r="AP18" i="12"/>
  <c r="AN18" i="12"/>
  <c r="AL18" i="12"/>
  <c r="AJ18" i="12"/>
  <c r="AC18" i="12"/>
  <c r="AE18" i="12" s="1"/>
  <c r="AF18" i="12" s="1"/>
  <c r="BO17" i="12"/>
  <c r="BJ17" i="12"/>
  <c r="BL17" i="12" s="1"/>
  <c r="BI17" i="12"/>
  <c r="BF17" i="12"/>
  <c r="BG17" i="12" s="1"/>
  <c r="AV17" i="12"/>
  <c r="AT17" i="12"/>
  <c r="AR17" i="12"/>
  <c r="AP17" i="12"/>
  <c r="AN17" i="12"/>
  <c r="AL17" i="12"/>
  <c r="AJ17" i="12"/>
  <c r="AC17" i="12"/>
  <c r="AE17" i="12" s="1"/>
  <c r="AF17" i="12" s="1"/>
  <c r="BO16" i="12"/>
  <c r="BJ16" i="12"/>
  <c r="BL16" i="12" s="1"/>
  <c r="BI16" i="12"/>
  <c r="BF16" i="12"/>
  <c r="BG16" i="12" s="1"/>
  <c r="AV16" i="12"/>
  <c r="AT16" i="12"/>
  <c r="AR16" i="12"/>
  <c r="AP16" i="12"/>
  <c r="AN16" i="12"/>
  <c r="AL16" i="12"/>
  <c r="AJ16" i="12"/>
  <c r="AC16" i="12"/>
  <c r="AE16" i="12" s="1"/>
  <c r="AF16" i="12" s="1"/>
  <c r="BO15" i="12"/>
  <c r="BJ15" i="12"/>
  <c r="BL15" i="12" s="1"/>
  <c r="BI15" i="12"/>
  <c r="BG15" i="12"/>
  <c r="BF15" i="12"/>
  <c r="AV15" i="12"/>
  <c r="AT15" i="12"/>
  <c r="AR15" i="12"/>
  <c r="AP15" i="12"/>
  <c r="AN15" i="12"/>
  <c r="AL15" i="12"/>
  <c r="AJ15" i="12"/>
  <c r="AC15" i="12"/>
  <c r="AE15" i="12" s="1"/>
  <c r="AF15" i="12" s="1"/>
  <c r="BO14" i="12"/>
  <c r="BJ14" i="12"/>
  <c r="BL14" i="12" s="1"/>
  <c r="BI14" i="12"/>
  <c r="BG14" i="12"/>
  <c r="BF14" i="12"/>
  <c r="AV14" i="12"/>
  <c r="AT14" i="12"/>
  <c r="AR14" i="12"/>
  <c r="AP14" i="12"/>
  <c r="AN14" i="12"/>
  <c r="AL14" i="12"/>
  <c r="AJ14" i="12"/>
  <c r="AC14" i="12"/>
  <c r="AE14" i="12" s="1"/>
  <c r="AF14" i="12" s="1"/>
  <c r="BO13" i="12"/>
  <c r="BJ13" i="12"/>
  <c r="BL13" i="12" s="1"/>
  <c r="BI13" i="12"/>
  <c r="BF13" i="12"/>
  <c r="BG13" i="12" s="1"/>
  <c r="AV13" i="12"/>
  <c r="AT13" i="12"/>
  <c r="AR13" i="12"/>
  <c r="AP13" i="12"/>
  <c r="AN13" i="12"/>
  <c r="AL13" i="12"/>
  <c r="AJ13" i="12"/>
  <c r="AC13" i="12"/>
  <c r="AE13" i="12" s="1"/>
  <c r="AF13" i="12" s="1"/>
  <c r="BO12" i="12"/>
  <c r="BJ12" i="12"/>
  <c r="BL12" i="12" s="1"/>
  <c r="BI12" i="12"/>
  <c r="BF12" i="12"/>
  <c r="BG12" i="12" s="1"/>
  <c r="AV12" i="12"/>
  <c r="AT12" i="12"/>
  <c r="AR12" i="12"/>
  <c r="AP12" i="12"/>
  <c r="AN12" i="12"/>
  <c r="AL12" i="12"/>
  <c r="AJ12" i="12"/>
  <c r="AC12" i="12"/>
  <c r="AE12" i="12" s="1"/>
  <c r="AF12" i="12" s="1"/>
  <c r="BO11" i="12"/>
  <c r="BJ11" i="12"/>
  <c r="BL11" i="12" s="1"/>
  <c r="BI11" i="12"/>
  <c r="BG11" i="12"/>
  <c r="BF11" i="12"/>
  <c r="AV11" i="12"/>
  <c r="AT11" i="12"/>
  <c r="AR11" i="12"/>
  <c r="AP11" i="12"/>
  <c r="AN11" i="12"/>
  <c r="AL11" i="12"/>
  <c r="AJ11" i="12"/>
  <c r="AC11" i="12"/>
  <c r="AE11" i="12" s="1"/>
  <c r="AF11" i="12" s="1"/>
  <c r="BO10" i="12"/>
  <c r="BJ10" i="12"/>
  <c r="BL10" i="12" s="1"/>
  <c r="BI10" i="12"/>
  <c r="BF10" i="12"/>
  <c r="BG10" i="12" s="1"/>
  <c r="AV10" i="12"/>
  <c r="AT10" i="12"/>
  <c r="AR10" i="12"/>
  <c r="AP10" i="12"/>
  <c r="AN10" i="12"/>
  <c r="AL10" i="12"/>
  <c r="AJ10" i="12"/>
  <c r="AC10" i="12"/>
  <c r="AE10" i="12" s="1"/>
  <c r="AF10" i="12" s="1"/>
  <c r="BQ9" i="12"/>
  <c r="BJ9" i="12"/>
  <c r="BL9" i="12" s="1"/>
  <c r="BI9" i="12"/>
  <c r="BF9" i="12"/>
  <c r="BG9" i="12" s="1"/>
  <c r="AV9" i="12"/>
  <c r="AT9" i="12"/>
  <c r="AR9" i="12"/>
  <c r="AP9" i="12"/>
  <c r="AN9" i="12"/>
  <c r="AL9" i="12"/>
  <c r="AJ9" i="12"/>
  <c r="AC9" i="12"/>
  <c r="BQ8" i="12"/>
  <c r="BO8" i="12"/>
  <c r="BJ8" i="12"/>
  <c r="BL8" i="12" s="1"/>
  <c r="BI8" i="12"/>
  <c r="BF8" i="12"/>
  <c r="BG8" i="12" s="1"/>
  <c r="AV8" i="12"/>
  <c r="AT8" i="12"/>
  <c r="AR8" i="12"/>
  <c r="AP8" i="12"/>
  <c r="AN8" i="12"/>
  <c r="AL8" i="12"/>
  <c r="AJ8" i="12"/>
  <c r="AC8" i="12"/>
  <c r="AE8" i="12" s="1"/>
  <c r="AF8" i="12" s="1"/>
  <c r="BJ7" i="12"/>
  <c r="BL7" i="12" s="1"/>
  <c r="BI7" i="12"/>
  <c r="BF7" i="12"/>
  <c r="BG7" i="12" s="1"/>
  <c r="AV7" i="12"/>
  <c r="AT7" i="12"/>
  <c r="AR7" i="12"/>
  <c r="AP7" i="12"/>
  <c r="AN7" i="12"/>
  <c r="AL7" i="12"/>
  <c r="AJ7" i="12"/>
  <c r="AC7" i="12"/>
  <c r="BO6" i="12"/>
  <c r="BJ6" i="12"/>
  <c r="BL6" i="12" s="1"/>
  <c r="BI6" i="12"/>
  <c r="BF6" i="12"/>
  <c r="BG6" i="12" s="1"/>
  <c r="AV6" i="12"/>
  <c r="AT6" i="12"/>
  <c r="AR6" i="12"/>
  <c r="AP6" i="12"/>
  <c r="AN6" i="12"/>
  <c r="AL6" i="12"/>
  <c r="AJ6" i="12"/>
  <c r="AC6" i="12"/>
  <c r="AE6" i="12" s="1"/>
  <c r="AF6" i="12" s="1"/>
  <c r="BO5" i="12"/>
  <c r="BJ5" i="12"/>
  <c r="BL5" i="12" s="1"/>
  <c r="BI5" i="12"/>
  <c r="BF5" i="12"/>
  <c r="BG5" i="12" s="1"/>
  <c r="AV5" i="12"/>
  <c r="AT5" i="12"/>
  <c r="AR5" i="12"/>
  <c r="AP5" i="12"/>
  <c r="AN5" i="12"/>
  <c r="AL5" i="12"/>
  <c r="AJ5" i="12"/>
  <c r="AC5" i="12"/>
  <c r="AE5" i="12" s="1"/>
  <c r="AF5" i="12" s="1"/>
  <c r="AW11" i="12" l="1"/>
  <c r="AX11" i="12" s="1"/>
  <c r="AZ11" i="12" s="1"/>
  <c r="BA11" i="12" s="1"/>
  <c r="AW15" i="12"/>
  <c r="AX15" i="12" s="1"/>
  <c r="AZ15" i="12" s="1"/>
  <c r="BA15" i="12" s="1"/>
  <c r="AW19" i="12"/>
  <c r="AX19" i="12" s="1"/>
  <c r="AZ19" i="12" s="1"/>
  <c r="BA19" i="12" s="1"/>
  <c r="AW10" i="12"/>
  <c r="AX10" i="12" s="1"/>
  <c r="AZ10" i="12" s="1"/>
  <c r="BA10" i="12" s="1"/>
  <c r="BD10" i="12" s="1"/>
  <c r="BC10" i="12" s="1"/>
  <c r="BK10" i="12" s="1"/>
  <c r="AW14" i="12"/>
  <c r="AX14" i="12" s="1"/>
  <c r="AZ14" i="12" s="1"/>
  <c r="BA14" i="12" s="1"/>
  <c r="BB14" i="12" s="1"/>
  <c r="AW18" i="12"/>
  <c r="AX18" i="12" s="1"/>
  <c r="AZ18" i="12" s="1"/>
  <c r="BA18" i="12" s="1"/>
  <c r="AW12" i="12"/>
  <c r="AX12" i="12" s="1"/>
  <c r="AZ12" i="12" s="1"/>
  <c r="BA12" i="12" s="1"/>
  <c r="BB12" i="12" s="1"/>
  <c r="AW16" i="12"/>
  <c r="AX16" i="12" s="1"/>
  <c r="AZ16" i="12" s="1"/>
  <c r="BA16" i="12" s="1"/>
  <c r="BD15" i="12" s="1"/>
  <c r="BC15" i="12" s="1"/>
  <c r="BK15" i="12" s="1"/>
  <c r="AW5" i="12"/>
  <c r="AX5" i="12" s="1"/>
  <c r="AZ5" i="12" s="1"/>
  <c r="BA5" i="12" s="1"/>
  <c r="BD5" i="12" s="1"/>
  <c r="BC5" i="12" s="1"/>
  <c r="BK5" i="12" s="1"/>
  <c r="AW13" i="12"/>
  <c r="AX13" i="12" s="1"/>
  <c r="AZ13" i="12" s="1"/>
  <c r="BA13" i="12" s="1"/>
  <c r="AW17" i="12"/>
  <c r="AX17" i="12" s="1"/>
  <c r="AZ17" i="12" s="1"/>
  <c r="BA17" i="12" s="1"/>
  <c r="BD17" i="12" s="1"/>
  <c r="BC17" i="12" s="1"/>
  <c r="BK17" i="12" s="1"/>
  <c r="AW7" i="12"/>
  <c r="AX7" i="12" s="1"/>
  <c r="AZ7" i="12" s="1"/>
  <c r="BA7" i="12" s="1"/>
  <c r="BB7" i="12" s="1"/>
  <c r="AW6" i="12"/>
  <c r="AX6" i="12" s="1"/>
  <c r="AZ6" i="12" s="1"/>
  <c r="BA6" i="12" s="1"/>
  <c r="BB6" i="12" s="1"/>
  <c r="AW9" i="12"/>
  <c r="AX9" i="12" s="1"/>
  <c r="AZ9" i="12" s="1"/>
  <c r="BA9" i="12" s="1"/>
  <c r="BB9" i="12" s="1"/>
  <c r="AW8" i="12"/>
  <c r="AX8" i="12" s="1"/>
  <c r="AZ8" i="12" s="1"/>
  <c r="BA8" i="12" s="1"/>
  <c r="BB8" i="12" s="1"/>
  <c r="BB11" i="12"/>
  <c r="BB15" i="12"/>
  <c r="BB5" i="12"/>
  <c r="BB13" i="12"/>
  <c r="BB19" i="12"/>
  <c r="BD19" i="12"/>
  <c r="BC19" i="12" s="1"/>
  <c r="BK19" i="12" s="1"/>
  <c r="BB17" i="12"/>
  <c r="BB10" i="12"/>
  <c r="BB18" i="12"/>
  <c r="BD18" i="12"/>
  <c r="BC18" i="12" s="1"/>
  <c r="BK18" i="12" s="1"/>
  <c r="BD14" i="12" l="1"/>
  <c r="BC14" i="12" s="1"/>
  <c r="BK14" i="12" s="1"/>
  <c r="BD7" i="12"/>
  <c r="BC7" i="12" s="1"/>
  <c r="BK7" i="12" s="1"/>
  <c r="BB16" i="12"/>
  <c r="BD13" i="12"/>
  <c r="BC13" i="12" s="1"/>
  <c r="BK13" i="12" s="1"/>
  <c r="BD9" i="12"/>
  <c r="BC9" i="12" s="1"/>
  <c r="BK9" i="12" s="1"/>
  <c r="BD6" i="12"/>
  <c r="BC6" i="12" s="1"/>
  <c r="BK6" i="12" s="1"/>
  <c r="BD16" i="12"/>
  <c r="BC16" i="12" s="1"/>
  <c r="BK16" i="12" s="1"/>
  <c r="BD8" i="12"/>
  <c r="BC8" i="12" s="1"/>
  <c r="BK8" i="12" s="1"/>
  <c r="BD11" i="12"/>
  <c r="BC11" i="12" s="1"/>
  <c r="BK11" i="12" s="1"/>
  <c r="BD12" i="12"/>
  <c r="BC12" i="12" s="1"/>
  <c r="BK12" i="12" s="1"/>
  <c r="BO27" i="11"/>
  <c r="BJ27" i="11"/>
  <c r="BL27" i="11" s="1"/>
  <c r="BI27" i="11"/>
  <c r="BF27" i="11"/>
  <c r="BG27" i="11" s="1"/>
  <c r="AV27" i="11"/>
  <c r="AT27" i="11"/>
  <c r="AR27" i="11"/>
  <c r="AP27" i="11"/>
  <c r="AN27" i="11"/>
  <c r="AL27" i="11"/>
  <c r="AJ27" i="11"/>
  <c r="AC27" i="11"/>
  <c r="AE27" i="11" s="1"/>
  <c r="AF27" i="11" s="1"/>
  <c r="BO26" i="11"/>
  <c r="BJ26" i="11"/>
  <c r="BL26" i="11" s="1"/>
  <c r="BI26" i="11"/>
  <c r="BF26" i="11"/>
  <c r="BG26" i="11" s="1"/>
  <c r="AV26" i="11"/>
  <c r="AT26" i="11"/>
  <c r="AR26" i="11"/>
  <c r="AP26" i="11"/>
  <c r="AN26" i="11"/>
  <c r="AL26" i="11"/>
  <c r="AJ26" i="11"/>
  <c r="AC26" i="11"/>
  <c r="AE26" i="11" s="1"/>
  <c r="AF26" i="11" s="1"/>
  <c r="BO25" i="11"/>
  <c r="BJ25" i="11"/>
  <c r="BL25" i="11" s="1"/>
  <c r="BI25" i="11"/>
  <c r="BF25" i="11"/>
  <c r="BG25" i="11" s="1"/>
  <c r="AV25" i="11"/>
  <c r="AT25" i="11"/>
  <c r="AR25" i="11"/>
  <c r="AP25" i="11"/>
  <c r="AN25" i="11"/>
  <c r="AL25" i="11"/>
  <c r="AJ25" i="11"/>
  <c r="AC25" i="11"/>
  <c r="AE25" i="11" s="1"/>
  <c r="AF25" i="11" s="1"/>
  <c r="BO24" i="11"/>
  <c r="BJ24" i="11"/>
  <c r="BL24" i="11" s="1"/>
  <c r="BI24" i="11"/>
  <c r="BF24" i="11"/>
  <c r="BG24" i="11" s="1"/>
  <c r="AV24" i="11"/>
  <c r="AT24" i="11"/>
  <c r="AR24" i="11"/>
  <c r="AP24" i="11"/>
  <c r="AN24" i="11"/>
  <c r="AL24" i="11"/>
  <c r="AJ24" i="11"/>
  <c r="AC24" i="11"/>
  <c r="AE24" i="11" s="1"/>
  <c r="AF24" i="11" s="1"/>
  <c r="BO23" i="11"/>
  <c r="BJ23" i="11"/>
  <c r="BL23" i="11" s="1"/>
  <c r="BI23" i="11"/>
  <c r="BF23" i="11"/>
  <c r="BG23" i="11" s="1"/>
  <c r="AV23" i="11"/>
  <c r="AT23" i="11"/>
  <c r="AR23" i="11"/>
  <c r="AP23" i="11"/>
  <c r="AN23" i="11"/>
  <c r="AL23" i="11"/>
  <c r="AJ23" i="11"/>
  <c r="AC23" i="11"/>
  <c r="AE23" i="11" s="1"/>
  <c r="AF23" i="11" s="1"/>
  <c r="BO22" i="11"/>
  <c r="BJ22" i="11"/>
  <c r="BL22" i="11" s="1"/>
  <c r="BI22" i="11"/>
  <c r="BF22" i="11"/>
  <c r="BG22" i="11" s="1"/>
  <c r="AV22" i="11"/>
  <c r="AT22" i="11"/>
  <c r="AR22" i="11"/>
  <c r="AP22" i="11"/>
  <c r="AN22" i="11"/>
  <c r="AL22" i="11"/>
  <c r="AJ22" i="11"/>
  <c r="AC22" i="11"/>
  <c r="AE22" i="11" s="1"/>
  <c r="AF22" i="11" s="1"/>
  <c r="BO21" i="11"/>
  <c r="BJ21" i="11"/>
  <c r="BL21" i="11" s="1"/>
  <c r="BI21" i="11"/>
  <c r="BF21" i="11"/>
  <c r="BG21" i="11" s="1"/>
  <c r="AV21" i="11"/>
  <c r="AT21" i="11"/>
  <c r="AR21" i="11"/>
  <c r="AP21" i="11"/>
  <c r="AN21" i="11"/>
  <c r="AL21" i="11"/>
  <c r="AJ21" i="11"/>
  <c r="AC21" i="11"/>
  <c r="AE21" i="11" s="1"/>
  <c r="AF21" i="11" s="1"/>
  <c r="BO20" i="11"/>
  <c r="BJ20" i="11"/>
  <c r="BL20" i="11" s="1"/>
  <c r="BI20" i="11"/>
  <c r="BF20" i="11"/>
  <c r="BG20" i="11" s="1"/>
  <c r="AV20" i="11"/>
  <c r="AT20" i="11"/>
  <c r="AR20" i="11"/>
  <c r="AP20" i="11"/>
  <c r="AN20" i="11"/>
  <c r="AL20" i="11"/>
  <c r="AJ20" i="11"/>
  <c r="AC20" i="11"/>
  <c r="AE20" i="11" s="1"/>
  <c r="AF20" i="11" s="1"/>
  <c r="BO19" i="11"/>
  <c r="BJ19" i="11"/>
  <c r="BL19" i="11" s="1"/>
  <c r="BI19" i="11"/>
  <c r="BF19" i="11"/>
  <c r="BG19" i="11" s="1"/>
  <c r="AV19" i="11"/>
  <c r="AT19" i="11"/>
  <c r="AR19" i="11"/>
  <c r="AP19" i="11"/>
  <c r="AN19" i="11"/>
  <c r="AL19" i="11"/>
  <c r="AJ19" i="11"/>
  <c r="AC19" i="11"/>
  <c r="AE19" i="11" s="1"/>
  <c r="AF19" i="11" s="1"/>
  <c r="BO18" i="11"/>
  <c r="BJ18" i="11"/>
  <c r="BL18" i="11" s="1"/>
  <c r="BI18" i="11"/>
  <c r="BF18" i="11"/>
  <c r="BG18" i="11" s="1"/>
  <c r="AV18" i="11"/>
  <c r="AT18" i="11"/>
  <c r="AR18" i="11"/>
  <c r="AP18" i="11"/>
  <c r="AN18" i="11"/>
  <c r="AL18" i="11"/>
  <c r="AJ18" i="11"/>
  <c r="AC18" i="11"/>
  <c r="AE18" i="11" s="1"/>
  <c r="AF18" i="11" s="1"/>
  <c r="BO17" i="11"/>
  <c r="BJ17" i="11"/>
  <c r="BL17" i="11" s="1"/>
  <c r="BI17" i="11"/>
  <c r="BF17" i="11"/>
  <c r="BG17" i="11" s="1"/>
  <c r="AV17" i="11"/>
  <c r="AT17" i="11"/>
  <c r="AR17" i="11"/>
  <c r="AP17" i="11"/>
  <c r="AN17" i="11"/>
  <c r="AL17" i="11"/>
  <c r="AJ17" i="11"/>
  <c r="AC17" i="11"/>
  <c r="AE17" i="11" s="1"/>
  <c r="AF17" i="11" s="1"/>
  <c r="BO16" i="11"/>
  <c r="BJ16" i="11"/>
  <c r="BL16" i="11" s="1"/>
  <c r="BI16" i="11"/>
  <c r="BF16" i="11"/>
  <c r="BG16" i="11" s="1"/>
  <c r="AV16" i="11"/>
  <c r="AT16" i="11"/>
  <c r="AR16" i="11"/>
  <c r="AP16" i="11"/>
  <c r="AN16" i="11"/>
  <c r="AL16" i="11"/>
  <c r="AJ16" i="11"/>
  <c r="AC16" i="11"/>
  <c r="AE16" i="11" s="1"/>
  <c r="AF16" i="11" s="1"/>
  <c r="BO15" i="11"/>
  <c r="BJ15" i="11"/>
  <c r="BL15" i="11" s="1"/>
  <c r="BI15" i="11"/>
  <c r="BF15" i="11"/>
  <c r="BG15" i="11" s="1"/>
  <c r="AV15" i="11"/>
  <c r="AT15" i="11"/>
  <c r="AR15" i="11"/>
  <c r="AP15" i="11"/>
  <c r="AN15" i="11"/>
  <c r="AL15" i="11"/>
  <c r="AJ15" i="11"/>
  <c r="AC15" i="11"/>
  <c r="AE15" i="11" s="1"/>
  <c r="AF15" i="11" s="1"/>
  <c r="BO14" i="11"/>
  <c r="BJ14" i="11"/>
  <c r="BL14" i="11" s="1"/>
  <c r="BI14" i="11"/>
  <c r="BF14" i="11"/>
  <c r="BG14" i="11" s="1"/>
  <c r="AV14" i="11"/>
  <c r="AT14" i="11"/>
  <c r="AR14" i="11"/>
  <c r="AP14" i="11"/>
  <c r="AN14" i="11"/>
  <c r="AL14" i="11"/>
  <c r="AJ14" i="11"/>
  <c r="AC14" i="11"/>
  <c r="AE14" i="11" s="1"/>
  <c r="AF14" i="11" s="1"/>
  <c r="BO13" i="11"/>
  <c r="BJ13" i="11"/>
  <c r="BL13" i="11" s="1"/>
  <c r="BI13" i="11"/>
  <c r="BF13" i="11"/>
  <c r="BG13" i="11" s="1"/>
  <c r="AV13" i="11"/>
  <c r="AT13" i="11"/>
  <c r="AR13" i="11"/>
  <c r="AP13" i="11"/>
  <c r="AN13" i="11"/>
  <c r="AL13" i="11"/>
  <c r="AJ13" i="11"/>
  <c r="AC13" i="11"/>
  <c r="AE13" i="11" s="1"/>
  <c r="AF13" i="11" s="1"/>
  <c r="BO12" i="11"/>
  <c r="BJ12" i="11"/>
  <c r="BL12" i="11" s="1"/>
  <c r="BI12" i="11"/>
  <c r="BF12" i="11"/>
  <c r="BG12" i="11" s="1"/>
  <c r="AV12" i="11"/>
  <c r="AT12" i="11"/>
  <c r="AR12" i="11"/>
  <c r="AP12" i="11"/>
  <c r="AN12" i="11"/>
  <c r="AL12" i="11"/>
  <c r="AJ12" i="11"/>
  <c r="AC12" i="11"/>
  <c r="AE12" i="11" s="1"/>
  <c r="AF12" i="11" s="1"/>
  <c r="BQ11" i="11"/>
  <c r="BJ11" i="11"/>
  <c r="BI11" i="11"/>
  <c r="BF11" i="11"/>
  <c r="BG11" i="11" s="1"/>
  <c r="AV11" i="11"/>
  <c r="AT11" i="11"/>
  <c r="AR11" i="11"/>
  <c r="AP11" i="11"/>
  <c r="AN11" i="11"/>
  <c r="AL11" i="11"/>
  <c r="AJ11" i="11"/>
  <c r="AC11" i="11"/>
  <c r="BQ10" i="11"/>
  <c r="BO10" i="11"/>
  <c r="BJ10" i="11"/>
  <c r="BL10" i="11" s="1"/>
  <c r="BI10" i="11"/>
  <c r="BF10" i="11"/>
  <c r="BG10" i="11" s="1"/>
  <c r="AV10" i="11"/>
  <c r="AT10" i="11"/>
  <c r="AR10" i="11"/>
  <c r="AP10" i="11"/>
  <c r="AN10" i="11"/>
  <c r="AL10" i="11"/>
  <c r="AJ10" i="11"/>
  <c r="AF10" i="11"/>
  <c r="AC10" i="11"/>
  <c r="BQ9" i="11"/>
  <c r="BJ9" i="11"/>
  <c r="BI9" i="11"/>
  <c r="BF9" i="11"/>
  <c r="BG9" i="11" s="1"/>
  <c r="AV9" i="11"/>
  <c r="AT9" i="11"/>
  <c r="AR9" i="11"/>
  <c r="AP9" i="11"/>
  <c r="AN9" i="11"/>
  <c r="AL9" i="11"/>
  <c r="AJ9" i="11"/>
  <c r="AC9" i="11"/>
  <c r="BQ8" i="11"/>
  <c r="BO8" i="11"/>
  <c r="BJ8" i="11"/>
  <c r="BL8" i="11" s="1"/>
  <c r="BI8" i="11"/>
  <c r="BF8" i="11"/>
  <c r="BG8" i="11" s="1"/>
  <c r="AV8" i="11"/>
  <c r="AT8" i="11"/>
  <c r="AR8" i="11"/>
  <c r="AP8" i="11"/>
  <c r="AN8" i="11"/>
  <c r="AL8" i="11"/>
  <c r="AJ8" i="11"/>
  <c r="AF8" i="11"/>
  <c r="AC8" i="11"/>
  <c r="BQ7" i="11"/>
  <c r="BJ7" i="11"/>
  <c r="BI7" i="11"/>
  <c r="BF7" i="11"/>
  <c r="BG7" i="11" s="1"/>
  <c r="AV7" i="11"/>
  <c r="AT7" i="11"/>
  <c r="AR7" i="11"/>
  <c r="AP7" i="11"/>
  <c r="AN7" i="11"/>
  <c r="AL7" i="11"/>
  <c r="AJ7" i="11"/>
  <c r="BQ6" i="11"/>
  <c r="BJ6" i="11"/>
  <c r="BI6" i="11"/>
  <c r="BF6" i="11"/>
  <c r="BG6" i="11" s="1"/>
  <c r="AV6" i="11"/>
  <c r="AT6" i="11"/>
  <c r="AR6" i="11"/>
  <c r="AP6" i="11"/>
  <c r="AN6" i="11"/>
  <c r="AL6" i="11"/>
  <c r="AJ6" i="11"/>
  <c r="BQ5" i="11"/>
  <c r="BO5" i="11"/>
  <c r="BJ5" i="11"/>
  <c r="BL5" i="11" s="1"/>
  <c r="BI5" i="11"/>
  <c r="BF5" i="11"/>
  <c r="BG5" i="11" s="1"/>
  <c r="AV5" i="11"/>
  <c r="AT5" i="11"/>
  <c r="AR5" i="11"/>
  <c r="AP5" i="11"/>
  <c r="AN5" i="11"/>
  <c r="AL5" i="11"/>
  <c r="AJ5" i="11"/>
  <c r="AC5" i="11"/>
  <c r="AE5" i="11" s="1"/>
  <c r="AF5" i="11" s="1"/>
  <c r="AW9" i="11" l="1"/>
  <c r="AX9" i="11" s="1"/>
  <c r="AZ9" i="11" s="1"/>
  <c r="BA9" i="11" s="1"/>
  <c r="AW6" i="11"/>
  <c r="AX6" i="11" s="1"/>
  <c r="AZ6" i="11" s="1"/>
  <c r="BA6" i="11" s="1"/>
  <c r="BB6" i="11" s="1"/>
  <c r="AW5" i="11"/>
  <c r="AX5" i="11" s="1"/>
  <c r="AZ5" i="11" s="1"/>
  <c r="BA5" i="11" s="1"/>
  <c r="BD5" i="11" s="1"/>
  <c r="AW11" i="11"/>
  <c r="AX11" i="11" s="1"/>
  <c r="AZ11" i="11" s="1"/>
  <c r="BA11" i="11" s="1"/>
  <c r="BB11" i="11" s="1"/>
  <c r="BB9" i="11"/>
  <c r="AW8" i="11"/>
  <c r="AX8" i="11" s="1"/>
  <c r="AZ8" i="11" s="1"/>
  <c r="BA8" i="11" s="1"/>
  <c r="AW24" i="11"/>
  <c r="AX24" i="11" s="1"/>
  <c r="AZ24" i="11" s="1"/>
  <c r="BA24" i="11" s="1"/>
  <c r="AW26" i="11"/>
  <c r="AX26" i="11" s="1"/>
  <c r="AZ26" i="11" s="1"/>
  <c r="BA26" i="11" s="1"/>
  <c r="AW10" i="11"/>
  <c r="AX10" i="11" s="1"/>
  <c r="AZ10" i="11" s="1"/>
  <c r="BA10" i="11" s="1"/>
  <c r="BD9" i="11" s="1"/>
  <c r="BC9" i="11" s="1"/>
  <c r="AW7" i="11"/>
  <c r="AX7" i="11" s="1"/>
  <c r="AZ7" i="11" s="1"/>
  <c r="BA7" i="11" s="1"/>
  <c r="BB7" i="11" s="1"/>
  <c r="AW12" i="11"/>
  <c r="AX12" i="11" s="1"/>
  <c r="AZ12" i="11" s="1"/>
  <c r="BA12" i="11" s="1"/>
  <c r="AW13" i="11"/>
  <c r="AX13" i="11" s="1"/>
  <c r="AZ13" i="11" s="1"/>
  <c r="BA13" i="11" s="1"/>
  <c r="AW14" i="11"/>
  <c r="AX14" i="11" s="1"/>
  <c r="AZ14" i="11" s="1"/>
  <c r="BA14" i="11" s="1"/>
  <c r="AW15" i="11"/>
  <c r="AX15" i="11" s="1"/>
  <c r="AZ15" i="11" s="1"/>
  <c r="BA15" i="11" s="1"/>
  <c r="AW16" i="11"/>
  <c r="AX16" i="11" s="1"/>
  <c r="AZ16" i="11" s="1"/>
  <c r="BA16" i="11" s="1"/>
  <c r="AW17" i="11"/>
  <c r="AX17" i="11" s="1"/>
  <c r="AZ17" i="11" s="1"/>
  <c r="BA17" i="11" s="1"/>
  <c r="AW18" i="11"/>
  <c r="AX18" i="11" s="1"/>
  <c r="AZ18" i="11" s="1"/>
  <c r="BA18" i="11" s="1"/>
  <c r="AW19" i="11"/>
  <c r="AX19" i="11" s="1"/>
  <c r="AZ19" i="11" s="1"/>
  <c r="BA19" i="11" s="1"/>
  <c r="AW20" i="11"/>
  <c r="AX20" i="11" s="1"/>
  <c r="AZ20" i="11" s="1"/>
  <c r="BA20" i="11" s="1"/>
  <c r="AW21" i="11"/>
  <c r="AX21" i="11" s="1"/>
  <c r="AZ21" i="11" s="1"/>
  <c r="BA21" i="11" s="1"/>
  <c r="AW22" i="11"/>
  <c r="AX22" i="11" s="1"/>
  <c r="AZ22" i="11" s="1"/>
  <c r="BA22" i="11" s="1"/>
  <c r="AW23" i="11"/>
  <c r="AX23" i="11" s="1"/>
  <c r="AZ23" i="11" s="1"/>
  <c r="BA23" i="11" s="1"/>
  <c r="AW25" i="11"/>
  <c r="AX25" i="11" s="1"/>
  <c r="AZ25" i="11" s="1"/>
  <c r="BA25" i="11" s="1"/>
  <c r="AW27" i="11"/>
  <c r="AX27" i="11" s="1"/>
  <c r="AZ27" i="11" s="1"/>
  <c r="BA27" i="11" s="1"/>
  <c r="BB5" i="11" l="1"/>
  <c r="BB27" i="11"/>
  <c r="BD27" i="11"/>
  <c r="BC27" i="11" s="1"/>
  <c r="BK27" i="11" s="1"/>
  <c r="BB25" i="11"/>
  <c r="BD25" i="11"/>
  <c r="BC25" i="11" s="1"/>
  <c r="BK25" i="11" s="1"/>
  <c r="BB20" i="11"/>
  <c r="BD20" i="11"/>
  <c r="BC20" i="11" s="1"/>
  <c r="BK20" i="11" s="1"/>
  <c r="BB16" i="11"/>
  <c r="BD16" i="11"/>
  <c r="BC16" i="11" s="1"/>
  <c r="BK16" i="11" s="1"/>
  <c r="BB12" i="11"/>
  <c r="BD12" i="11"/>
  <c r="BC12" i="11" s="1"/>
  <c r="BK12" i="11" s="1"/>
  <c r="BB24" i="11"/>
  <c r="BD24" i="11"/>
  <c r="BC24" i="11" s="1"/>
  <c r="BK24" i="11" s="1"/>
  <c r="BB19" i="11"/>
  <c r="BD19" i="11"/>
  <c r="BC19" i="11" s="1"/>
  <c r="BK19" i="11" s="1"/>
  <c r="BB15" i="11"/>
  <c r="BD15" i="11"/>
  <c r="BC15" i="11" s="1"/>
  <c r="BK15" i="11" s="1"/>
  <c r="BB8" i="11"/>
  <c r="BD8" i="11"/>
  <c r="BC8" i="11" s="1"/>
  <c r="BK8" i="11" s="1"/>
  <c r="BB23" i="11"/>
  <c r="BD23" i="11"/>
  <c r="BC23" i="11" s="1"/>
  <c r="BK23" i="11" s="1"/>
  <c r="BB22" i="11"/>
  <c r="BD22" i="11"/>
  <c r="BC22" i="11" s="1"/>
  <c r="BK22" i="11" s="1"/>
  <c r="BB18" i="11"/>
  <c r="BD18" i="11"/>
  <c r="BC18" i="11" s="1"/>
  <c r="BK18" i="11" s="1"/>
  <c r="BB14" i="11"/>
  <c r="BD14" i="11"/>
  <c r="BC14" i="11" s="1"/>
  <c r="BK14" i="11" s="1"/>
  <c r="BB10" i="11"/>
  <c r="BD10" i="11"/>
  <c r="BC10" i="11" s="1"/>
  <c r="BK10" i="11" s="1"/>
  <c r="BC5" i="11"/>
  <c r="BK5" i="11" s="1"/>
  <c r="BC7" i="11"/>
  <c r="BC6" i="11"/>
  <c r="BB21" i="11"/>
  <c r="BD21" i="11"/>
  <c r="BC21" i="11" s="1"/>
  <c r="BK21" i="11" s="1"/>
  <c r="BB17" i="11"/>
  <c r="BD17" i="11"/>
  <c r="BC17" i="11" s="1"/>
  <c r="BK17" i="11" s="1"/>
  <c r="BB13" i="11"/>
  <c r="BD13" i="11"/>
  <c r="BC13" i="11" s="1"/>
  <c r="BK13" i="11" s="1"/>
  <c r="BB26" i="11"/>
  <c r="BD26" i="11"/>
  <c r="BC26" i="11" s="1"/>
  <c r="BK26" i="11" s="1"/>
  <c r="BD11" i="11"/>
  <c r="BC11" i="11" s="1"/>
  <c r="BO25" i="10" l="1"/>
  <c r="BJ25" i="10"/>
  <c r="BL25" i="10" s="1"/>
  <c r="BI25" i="10"/>
  <c r="BF25" i="10"/>
  <c r="BG25" i="10" s="1"/>
  <c r="AV25" i="10"/>
  <c r="AT25" i="10"/>
  <c r="AR25" i="10"/>
  <c r="AP25" i="10"/>
  <c r="AN25" i="10"/>
  <c r="AL25" i="10"/>
  <c r="AJ25" i="10"/>
  <c r="AC25" i="10"/>
  <c r="AE25" i="10" s="1"/>
  <c r="AF25" i="10" s="1"/>
  <c r="BO24" i="10"/>
  <c r="BJ24" i="10"/>
  <c r="BL24" i="10" s="1"/>
  <c r="BI24" i="10"/>
  <c r="BF24" i="10"/>
  <c r="BG24" i="10" s="1"/>
  <c r="AV24" i="10"/>
  <c r="AT24" i="10"/>
  <c r="AR24" i="10"/>
  <c r="AP24" i="10"/>
  <c r="AN24" i="10"/>
  <c r="AL24" i="10"/>
  <c r="AJ24" i="10"/>
  <c r="AC24" i="10"/>
  <c r="AE24" i="10" s="1"/>
  <c r="AF24" i="10" s="1"/>
  <c r="BO23" i="10"/>
  <c r="BJ23" i="10"/>
  <c r="BL23" i="10" s="1"/>
  <c r="BI23" i="10"/>
  <c r="BF23" i="10"/>
  <c r="BG23" i="10" s="1"/>
  <c r="AV23" i="10"/>
  <c r="AT23" i="10"/>
  <c r="AR23" i="10"/>
  <c r="AP23" i="10"/>
  <c r="AN23" i="10"/>
  <c r="AL23" i="10"/>
  <c r="AJ23" i="10"/>
  <c r="AC23" i="10"/>
  <c r="AE23" i="10" s="1"/>
  <c r="AF23" i="10" s="1"/>
  <c r="BO22" i="10"/>
  <c r="BJ22" i="10"/>
  <c r="BL22" i="10" s="1"/>
  <c r="BI22" i="10"/>
  <c r="BF22" i="10"/>
  <c r="BG22" i="10" s="1"/>
  <c r="AV22" i="10"/>
  <c r="AT22" i="10"/>
  <c r="AR22" i="10"/>
  <c r="AP22" i="10"/>
  <c r="AN22" i="10"/>
  <c r="AL22" i="10"/>
  <c r="AJ22" i="10"/>
  <c r="AC22" i="10"/>
  <c r="AE22" i="10" s="1"/>
  <c r="AF22" i="10" s="1"/>
  <c r="BO21" i="10"/>
  <c r="BJ21" i="10"/>
  <c r="BL21" i="10" s="1"/>
  <c r="BI21" i="10"/>
  <c r="BF21" i="10"/>
  <c r="BG21" i="10" s="1"/>
  <c r="AV21" i="10"/>
  <c r="AT21" i="10"/>
  <c r="AR21" i="10"/>
  <c r="AP21" i="10"/>
  <c r="AN21" i="10"/>
  <c r="AL21" i="10"/>
  <c r="AJ21" i="10"/>
  <c r="AC21" i="10"/>
  <c r="AE21" i="10" s="1"/>
  <c r="AF21" i="10" s="1"/>
  <c r="BO20" i="10"/>
  <c r="BJ20" i="10"/>
  <c r="BL20" i="10" s="1"/>
  <c r="BI20" i="10"/>
  <c r="BF20" i="10"/>
  <c r="BG20" i="10" s="1"/>
  <c r="AV20" i="10"/>
  <c r="AT20" i="10"/>
  <c r="AR20" i="10"/>
  <c r="AP20" i="10"/>
  <c r="AN20" i="10"/>
  <c r="AL20" i="10"/>
  <c r="AJ20" i="10"/>
  <c r="AC20" i="10"/>
  <c r="AE20" i="10" s="1"/>
  <c r="AF20" i="10" s="1"/>
  <c r="BO19" i="10"/>
  <c r="BJ19" i="10"/>
  <c r="BL19" i="10" s="1"/>
  <c r="BI19" i="10"/>
  <c r="BF19" i="10"/>
  <c r="BG19" i="10" s="1"/>
  <c r="AV19" i="10"/>
  <c r="AT19" i="10"/>
  <c r="AR19" i="10"/>
  <c r="AP19" i="10"/>
  <c r="AN19" i="10"/>
  <c r="AL19" i="10"/>
  <c r="AJ19" i="10"/>
  <c r="AC19" i="10"/>
  <c r="AE19" i="10" s="1"/>
  <c r="AF19" i="10" s="1"/>
  <c r="BO18" i="10"/>
  <c r="BJ18" i="10"/>
  <c r="BL18" i="10" s="1"/>
  <c r="BI18" i="10"/>
  <c r="BF18" i="10"/>
  <c r="BG18" i="10" s="1"/>
  <c r="AV18" i="10"/>
  <c r="AT18" i="10"/>
  <c r="AR18" i="10"/>
  <c r="AP18" i="10"/>
  <c r="AN18" i="10"/>
  <c r="AL18" i="10"/>
  <c r="AJ18" i="10"/>
  <c r="AC18" i="10"/>
  <c r="AE18" i="10" s="1"/>
  <c r="AF18" i="10" s="1"/>
  <c r="BO17" i="10"/>
  <c r="BJ17" i="10"/>
  <c r="BL17" i="10" s="1"/>
  <c r="BI17" i="10"/>
  <c r="BF17" i="10"/>
  <c r="BG17" i="10" s="1"/>
  <c r="AV17" i="10"/>
  <c r="AT17" i="10"/>
  <c r="AR17" i="10"/>
  <c r="AP17" i="10"/>
  <c r="AN17" i="10"/>
  <c r="AL17" i="10"/>
  <c r="AJ17" i="10"/>
  <c r="AC17" i="10"/>
  <c r="AE17" i="10" s="1"/>
  <c r="AF17" i="10" s="1"/>
  <c r="BO16" i="10"/>
  <c r="BJ16" i="10"/>
  <c r="BL16" i="10" s="1"/>
  <c r="BI16" i="10"/>
  <c r="BF16" i="10"/>
  <c r="BG16" i="10" s="1"/>
  <c r="AV16" i="10"/>
  <c r="AT16" i="10"/>
  <c r="AR16" i="10"/>
  <c r="AP16" i="10"/>
  <c r="AN16" i="10"/>
  <c r="AL16" i="10"/>
  <c r="AJ16" i="10"/>
  <c r="AC16" i="10"/>
  <c r="AE16" i="10" s="1"/>
  <c r="AF16" i="10" s="1"/>
  <c r="BO15" i="10"/>
  <c r="BJ15" i="10"/>
  <c r="BL15" i="10" s="1"/>
  <c r="BI15" i="10"/>
  <c r="BF15" i="10"/>
  <c r="BG15" i="10" s="1"/>
  <c r="AV15" i="10"/>
  <c r="AT15" i="10"/>
  <c r="AR15" i="10"/>
  <c r="AP15" i="10"/>
  <c r="AN15" i="10"/>
  <c r="AL15" i="10"/>
  <c r="AJ15" i="10"/>
  <c r="AC15" i="10"/>
  <c r="AE15" i="10" s="1"/>
  <c r="AF15" i="10" s="1"/>
  <c r="BO14" i="10"/>
  <c r="BJ14" i="10"/>
  <c r="BL14" i="10" s="1"/>
  <c r="BI14" i="10"/>
  <c r="BF14" i="10"/>
  <c r="BG14" i="10" s="1"/>
  <c r="AV14" i="10"/>
  <c r="AT14" i="10"/>
  <c r="AR14" i="10"/>
  <c r="AP14" i="10"/>
  <c r="AN14" i="10"/>
  <c r="AL14" i="10"/>
  <c r="AJ14" i="10"/>
  <c r="AC14" i="10"/>
  <c r="AE14" i="10" s="1"/>
  <c r="AF14" i="10" s="1"/>
  <c r="BO13" i="10"/>
  <c r="BJ13" i="10"/>
  <c r="BL13" i="10" s="1"/>
  <c r="BI13" i="10"/>
  <c r="BF13" i="10"/>
  <c r="BG13" i="10" s="1"/>
  <c r="AV13" i="10"/>
  <c r="AT13" i="10"/>
  <c r="AR13" i="10"/>
  <c r="AP13" i="10"/>
  <c r="AN13" i="10"/>
  <c r="AL13" i="10"/>
  <c r="AJ13" i="10"/>
  <c r="AC13" i="10"/>
  <c r="AE13" i="10" s="1"/>
  <c r="AF13" i="10" s="1"/>
  <c r="BO12" i="10"/>
  <c r="BJ12" i="10"/>
  <c r="BL12" i="10" s="1"/>
  <c r="BI12" i="10"/>
  <c r="BF12" i="10"/>
  <c r="BG12" i="10" s="1"/>
  <c r="AV12" i="10"/>
  <c r="AT12" i="10"/>
  <c r="AR12" i="10"/>
  <c r="AP12" i="10"/>
  <c r="AN12" i="10"/>
  <c r="AL12" i="10"/>
  <c r="AJ12" i="10"/>
  <c r="AC12" i="10"/>
  <c r="AE12" i="10" s="1"/>
  <c r="AF12" i="10" s="1"/>
  <c r="BO11" i="10"/>
  <c r="BJ11" i="10"/>
  <c r="BL11" i="10" s="1"/>
  <c r="BI11" i="10"/>
  <c r="BF11" i="10"/>
  <c r="BG11" i="10" s="1"/>
  <c r="AV11" i="10"/>
  <c r="AT11" i="10"/>
  <c r="AR11" i="10"/>
  <c r="AP11" i="10"/>
  <c r="AN11" i="10"/>
  <c r="AL11" i="10"/>
  <c r="AJ11" i="10"/>
  <c r="AC11" i="10"/>
  <c r="AE11" i="10" s="1"/>
  <c r="AF11" i="10" s="1"/>
  <c r="BO10" i="10"/>
  <c r="BJ10" i="10"/>
  <c r="BL10" i="10" s="1"/>
  <c r="BI10" i="10"/>
  <c r="BF10" i="10"/>
  <c r="BG10" i="10" s="1"/>
  <c r="AV10" i="10"/>
  <c r="AT10" i="10"/>
  <c r="AR10" i="10"/>
  <c r="AP10" i="10"/>
  <c r="AN10" i="10"/>
  <c r="AL10" i="10"/>
  <c r="AJ10" i="10"/>
  <c r="AC10" i="10"/>
  <c r="AE10" i="10" s="1"/>
  <c r="AF10" i="10" s="1"/>
  <c r="BO9" i="10"/>
  <c r="BJ9" i="10"/>
  <c r="BL9" i="10" s="1"/>
  <c r="BI9" i="10"/>
  <c r="BF9" i="10"/>
  <c r="BG9" i="10" s="1"/>
  <c r="AV9" i="10"/>
  <c r="AT9" i="10"/>
  <c r="AR9" i="10"/>
  <c r="AP9" i="10"/>
  <c r="AN9" i="10"/>
  <c r="AL9" i="10"/>
  <c r="AJ9" i="10"/>
  <c r="AC9" i="10"/>
  <c r="AE9" i="10" s="1"/>
  <c r="AF9" i="10" s="1"/>
  <c r="BQ8" i="10"/>
  <c r="BJ8" i="10"/>
  <c r="BI8" i="10"/>
  <c r="BF8" i="10"/>
  <c r="BG8" i="10" s="1"/>
  <c r="AV8" i="10"/>
  <c r="AT8" i="10"/>
  <c r="AR8" i="10"/>
  <c r="AP8" i="10"/>
  <c r="AN8" i="10"/>
  <c r="AL8" i="10"/>
  <c r="AJ8" i="10"/>
  <c r="AC8" i="10"/>
  <c r="BQ7" i="10"/>
  <c r="BJ7" i="10"/>
  <c r="BI7" i="10"/>
  <c r="BF7" i="10"/>
  <c r="BG7" i="10" s="1"/>
  <c r="AV7" i="10"/>
  <c r="AT7" i="10"/>
  <c r="AR7" i="10"/>
  <c r="AP7" i="10"/>
  <c r="AN7" i="10"/>
  <c r="AL7" i="10"/>
  <c r="AJ7" i="10"/>
  <c r="AC7" i="10"/>
  <c r="BQ6" i="10"/>
  <c r="BO6" i="10"/>
  <c r="BJ6" i="10"/>
  <c r="BL6" i="10" s="1"/>
  <c r="BI6" i="10"/>
  <c r="BF6" i="10"/>
  <c r="BG6" i="10" s="1"/>
  <c r="AV6" i="10"/>
  <c r="AT6" i="10"/>
  <c r="AR6" i="10"/>
  <c r="AP6" i="10"/>
  <c r="AN6" i="10"/>
  <c r="AL6" i="10"/>
  <c r="AJ6" i="10"/>
  <c r="AC6" i="10"/>
  <c r="AF6" i="10" s="1"/>
  <c r="BO5" i="10"/>
  <c r="BJ5" i="10"/>
  <c r="BL5" i="10" s="1"/>
  <c r="BI5" i="10"/>
  <c r="BF5" i="10"/>
  <c r="BG5" i="10" s="1"/>
  <c r="AV5" i="10"/>
  <c r="AT5" i="10"/>
  <c r="AR5" i="10"/>
  <c r="AP5" i="10"/>
  <c r="AN5" i="10"/>
  <c r="AL5" i="10"/>
  <c r="AJ5" i="10"/>
  <c r="AC5" i="10"/>
  <c r="AE5" i="10" s="1"/>
  <c r="AF5" i="10" s="1"/>
  <c r="AW24" i="10" l="1"/>
  <c r="AX24" i="10" s="1"/>
  <c r="AZ24" i="10" s="1"/>
  <c r="BA24" i="10" s="1"/>
  <c r="BB24" i="10" s="1"/>
  <c r="AW16" i="10"/>
  <c r="AX16" i="10" s="1"/>
  <c r="AZ16" i="10" s="1"/>
  <c r="BA16" i="10" s="1"/>
  <c r="AW12" i="10"/>
  <c r="AX12" i="10" s="1"/>
  <c r="AZ12" i="10" s="1"/>
  <c r="BA12" i="10" s="1"/>
  <c r="BB12" i="10" s="1"/>
  <c r="AW20" i="10"/>
  <c r="AX20" i="10" s="1"/>
  <c r="AZ20" i="10" s="1"/>
  <c r="BA20" i="10" s="1"/>
  <c r="AW5" i="10"/>
  <c r="AX5" i="10" s="1"/>
  <c r="AZ5" i="10" s="1"/>
  <c r="BA5" i="10" s="1"/>
  <c r="BD5" i="10" s="1"/>
  <c r="BC5" i="10" s="1"/>
  <c r="BK5" i="10" s="1"/>
  <c r="AW6" i="10"/>
  <c r="AX6" i="10" s="1"/>
  <c r="AZ6" i="10" s="1"/>
  <c r="BA6" i="10" s="1"/>
  <c r="AW15" i="10"/>
  <c r="AX15" i="10" s="1"/>
  <c r="AZ15" i="10" s="1"/>
  <c r="BA15" i="10" s="1"/>
  <c r="BB15" i="10" s="1"/>
  <c r="AW23" i="10"/>
  <c r="AX23" i="10" s="1"/>
  <c r="AZ23" i="10" s="1"/>
  <c r="BA23" i="10" s="1"/>
  <c r="BB23" i="10" s="1"/>
  <c r="AW11" i="10"/>
  <c r="AX11" i="10" s="1"/>
  <c r="AZ11" i="10" s="1"/>
  <c r="BA11" i="10" s="1"/>
  <c r="AW19" i="10"/>
  <c r="AX19" i="10" s="1"/>
  <c r="AZ19" i="10" s="1"/>
  <c r="BA19" i="10" s="1"/>
  <c r="BB19" i="10" s="1"/>
  <c r="AW8" i="10"/>
  <c r="AX8" i="10" s="1"/>
  <c r="AZ8" i="10" s="1"/>
  <c r="BA8" i="10" s="1"/>
  <c r="BB8" i="10" s="1"/>
  <c r="AW7" i="10"/>
  <c r="AX7" i="10" s="1"/>
  <c r="AZ7" i="10" s="1"/>
  <c r="BA7" i="10" s="1"/>
  <c r="BB11" i="10"/>
  <c r="BB16" i="10"/>
  <c r="BB5" i="10"/>
  <c r="BB6" i="10"/>
  <c r="AW10" i="10"/>
  <c r="AX10" i="10" s="1"/>
  <c r="AZ10" i="10" s="1"/>
  <c r="BA10" i="10" s="1"/>
  <c r="AW18" i="10"/>
  <c r="AX18" i="10" s="1"/>
  <c r="AZ18" i="10" s="1"/>
  <c r="BA18" i="10" s="1"/>
  <c r="AW22" i="10"/>
  <c r="AX22" i="10" s="1"/>
  <c r="AZ22" i="10" s="1"/>
  <c r="BA22" i="10" s="1"/>
  <c r="AW14" i="10"/>
  <c r="AX14" i="10" s="1"/>
  <c r="AZ14" i="10" s="1"/>
  <c r="BA14" i="10" s="1"/>
  <c r="AW9" i="10"/>
  <c r="AX9" i="10" s="1"/>
  <c r="AZ9" i="10" s="1"/>
  <c r="BA9" i="10" s="1"/>
  <c r="AW13" i="10"/>
  <c r="AX13" i="10" s="1"/>
  <c r="AZ13" i="10" s="1"/>
  <c r="BA13" i="10" s="1"/>
  <c r="AW17" i="10"/>
  <c r="AX17" i="10" s="1"/>
  <c r="AZ17" i="10" s="1"/>
  <c r="BA17" i="10" s="1"/>
  <c r="BD16" i="10" s="1"/>
  <c r="BC16" i="10" s="1"/>
  <c r="BK16" i="10" s="1"/>
  <c r="AW21" i="10"/>
  <c r="AX21" i="10" s="1"/>
  <c r="AZ21" i="10" s="1"/>
  <c r="BA21" i="10" s="1"/>
  <c r="AW25" i="10"/>
  <c r="AX25" i="10" s="1"/>
  <c r="AZ25" i="10" s="1"/>
  <c r="BA25" i="10" s="1"/>
  <c r="BD24" i="10" s="1"/>
  <c r="BC24" i="10" s="1"/>
  <c r="BK24" i="10" s="1"/>
  <c r="BD15" i="10" l="1"/>
  <c r="BC15" i="10" s="1"/>
  <c r="BK15" i="10" s="1"/>
  <c r="BD11" i="10"/>
  <c r="BC11" i="10" s="1"/>
  <c r="BK11" i="10" s="1"/>
  <c r="BD20" i="10"/>
  <c r="BC20" i="10" s="1"/>
  <c r="BK20" i="10" s="1"/>
  <c r="BD23" i="10"/>
  <c r="BC23" i="10" s="1"/>
  <c r="BK23" i="10" s="1"/>
  <c r="BD7" i="10"/>
  <c r="BC7" i="10" s="1"/>
  <c r="BD19" i="10"/>
  <c r="BC19" i="10" s="1"/>
  <c r="BK19" i="10" s="1"/>
  <c r="BB20" i="10"/>
  <c r="BD6" i="10"/>
  <c r="BC6" i="10" s="1"/>
  <c r="BK6" i="10" s="1"/>
  <c r="BD8" i="10"/>
  <c r="BC8" i="10" s="1"/>
  <c r="BB7" i="10"/>
  <c r="BB17" i="10"/>
  <c r="BD17" i="10"/>
  <c r="BC17" i="10" s="1"/>
  <c r="BK17" i="10" s="1"/>
  <c r="BB22" i="10"/>
  <c r="BD22" i="10"/>
  <c r="BC22" i="10" s="1"/>
  <c r="BK22" i="10" s="1"/>
  <c r="BB14" i="10"/>
  <c r="BD14" i="10"/>
  <c r="BC14" i="10" s="1"/>
  <c r="BK14" i="10" s="1"/>
  <c r="BB13" i="10"/>
  <c r="BD13" i="10"/>
  <c r="BC13" i="10" s="1"/>
  <c r="BK13" i="10" s="1"/>
  <c r="BB18" i="10"/>
  <c r="BD18" i="10"/>
  <c r="BC18" i="10" s="1"/>
  <c r="BK18" i="10" s="1"/>
  <c r="BD12" i="10"/>
  <c r="BC12" i="10" s="1"/>
  <c r="BK12" i="10" s="1"/>
  <c r="BB21" i="10"/>
  <c r="BD21" i="10"/>
  <c r="BC21" i="10" s="1"/>
  <c r="BK21" i="10" s="1"/>
  <c r="BB25" i="10"/>
  <c r="BD25" i="10"/>
  <c r="BC25" i="10" s="1"/>
  <c r="BK25" i="10" s="1"/>
  <c r="BB9" i="10"/>
  <c r="BD9" i="10"/>
  <c r="BC9" i="10" s="1"/>
  <c r="BK9" i="10" s="1"/>
  <c r="BB10" i="10"/>
  <c r="BD10" i="10"/>
  <c r="BC10" i="10" s="1"/>
  <c r="BK10" i="10" s="1"/>
  <c r="BO25" i="9" l="1"/>
  <c r="BJ25" i="9"/>
  <c r="BL25" i="9" s="1"/>
  <c r="BI25" i="9"/>
  <c r="BF25" i="9"/>
  <c r="BG25" i="9" s="1"/>
  <c r="AV25" i="9"/>
  <c r="AT25" i="9"/>
  <c r="AR25" i="9"/>
  <c r="AP25" i="9"/>
  <c r="AN25" i="9"/>
  <c r="AL25" i="9"/>
  <c r="AJ25" i="9"/>
  <c r="AC25" i="9"/>
  <c r="AE25" i="9" s="1"/>
  <c r="AF25" i="9" s="1"/>
  <c r="BO24" i="9"/>
  <c r="BJ24" i="9"/>
  <c r="BL24" i="9" s="1"/>
  <c r="BI24" i="9"/>
  <c r="BF24" i="9"/>
  <c r="BG24" i="9" s="1"/>
  <c r="AV24" i="9"/>
  <c r="AT24" i="9"/>
  <c r="AR24" i="9"/>
  <c r="AP24" i="9"/>
  <c r="AN24" i="9"/>
  <c r="AL24" i="9"/>
  <c r="AJ24" i="9"/>
  <c r="AC24" i="9"/>
  <c r="AE24" i="9" s="1"/>
  <c r="AF24" i="9" s="1"/>
  <c r="BO23" i="9"/>
  <c r="BJ23" i="9"/>
  <c r="BL23" i="9" s="1"/>
  <c r="BI23" i="9"/>
  <c r="BF23" i="9"/>
  <c r="BG23" i="9" s="1"/>
  <c r="AV23" i="9"/>
  <c r="AT23" i="9"/>
  <c r="AR23" i="9"/>
  <c r="AP23" i="9"/>
  <c r="AN23" i="9"/>
  <c r="AL23" i="9"/>
  <c r="AJ23" i="9"/>
  <c r="AC23" i="9"/>
  <c r="AE23" i="9" s="1"/>
  <c r="AF23" i="9" s="1"/>
  <c r="BO22" i="9"/>
  <c r="BJ22" i="9"/>
  <c r="BL22" i="9" s="1"/>
  <c r="BI22" i="9"/>
  <c r="BG22" i="9"/>
  <c r="BF22" i="9"/>
  <c r="AV22" i="9"/>
  <c r="AT22" i="9"/>
  <c r="AR22" i="9"/>
  <c r="AP22" i="9"/>
  <c r="AN22" i="9"/>
  <c r="AL22" i="9"/>
  <c r="AJ22" i="9"/>
  <c r="AC22" i="9"/>
  <c r="AE22" i="9" s="1"/>
  <c r="AF22" i="9" s="1"/>
  <c r="BO21" i="9"/>
  <c r="BJ21" i="9"/>
  <c r="BL21" i="9" s="1"/>
  <c r="BI21" i="9"/>
  <c r="BF21" i="9"/>
  <c r="BG21" i="9" s="1"/>
  <c r="AV21" i="9"/>
  <c r="AT21" i="9"/>
  <c r="AR21" i="9"/>
  <c r="AP21" i="9"/>
  <c r="AN21" i="9"/>
  <c r="AL21" i="9"/>
  <c r="AJ21" i="9"/>
  <c r="AC21" i="9"/>
  <c r="AE21" i="9" s="1"/>
  <c r="AF21" i="9" s="1"/>
  <c r="BO20" i="9"/>
  <c r="BJ20" i="9"/>
  <c r="BL20" i="9" s="1"/>
  <c r="BI20" i="9"/>
  <c r="BG20" i="9"/>
  <c r="BF20" i="9"/>
  <c r="AV20" i="9"/>
  <c r="AT20" i="9"/>
  <c r="AR20" i="9"/>
  <c r="AP20" i="9"/>
  <c r="AN20" i="9"/>
  <c r="AL20" i="9"/>
  <c r="AJ20" i="9"/>
  <c r="AC20" i="9"/>
  <c r="AE20" i="9" s="1"/>
  <c r="AF20" i="9" s="1"/>
  <c r="BO19" i="9"/>
  <c r="BJ19" i="9"/>
  <c r="BL19" i="9" s="1"/>
  <c r="BI19" i="9"/>
  <c r="BG19" i="9"/>
  <c r="BF19" i="9"/>
  <c r="AV19" i="9"/>
  <c r="AT19" i="9"/>
  <c r="AR19" i="9"/>
  <c r="AP19" i="9"/>
  <c r="AN19" i="9"/>
  <c r="AL19" i="9"/>
  <c r="AJ19" i="9"/>
  <c r="AC19" i="9"/>
  <c r="AE19" i="9" s="1"/>
  <c r="AF19" i="9" s="1"/>
  <c r="BO18" i="9"/>
  <c r="BJ18" i="9"/>
  <c r="BL18" i="9" s="1"/>
  <c r="BI18" i="9"/>
  <c r="BG18" i="9"/>
  <c r="BF18" i="9"/>
  <c r="AV18" i="9"/>
  <c r="AT18" i="9"/>
  <c r="AR18" i="9"/>
  <c r="AP18" i="9"/>
  <c r="AN18" i="9"/>
  <c r="AL18" i="9"/>
  <c r="AJ18" i="9"/>
  <c r="AC18" i="9"/>
  <c r="AE18" i="9" s="1"/>
  <c r="AF18" i="9" s="1"/>
  <c r="BO17" i="9"/>
  <c r="BJ17" i="9"/>
  <c r="BL17" i="9" s="1"/>
  <c r="BI17" i="9"/>
  <c r="BF17" i="9"/>
  <c r="BG17" i="9" s="1"/>
  <c r="AV17" i="9"/>
  <c r="AT17" i="9"/>
  <c r="AR17" i="9"/>
  <c r="AP17" i="9"/>
  <c r="AN17" i="9"/>
  <c r="AL17" i="9"/>
  <c r="AJ17" i="9"/>
  <c r="AC17" i="9"/>
  <c r="AE17" i="9" s="1"/>
  <c r="AF17" i="9" s="1"/>
  <c r="BO16" i="9"/>
  <c r="BJ16" i="9"/>
  <c r="BL16" i="9" s="1"/>
  <c r="BI16" i="9"/>
  <c r="BF16" i="9"/>
  <c r="BG16" i="9" s="1"/>
  <c r="AV16" i="9"/>
  <c r="AT16" i="9"/>
  <c r="AR16" i="9"/>
  <c r="AP16" i="9"/>
  <c r="AN16" i="9"/>
  <c r="AL16" i="9"/>
  <c r="AJ16" i="9"/>
  <c r="AC16" i="9"/>
  <c r="AE16" i="9" s="1"/>
  <c r="AF16" i="9" s="1"/>
  <c r="BQ15" i="9"/>
  <c r="BI15" i="9"/>
  <c r="BF15" i="9"/>
  <c r="AV15" i="9"/>
  <c r="AT15" i="9"/>
  <c r="AR15" i="9"/>
  <c r="AP15" i="9"/>
  <c r="AN15" i="9"/>
  <c r="AL15" i="9"/>
  <c r="AJ15" i="9"/>
  <c r="AC15" i="9"/>
  <c r="BQ14" i="9"/>
  <c r="BI14" i="9"/>
  <c r="BF14" i="9"/>
  <c r="AV14" i="9"/>
  <c r="AT14" i="9"/>
  <c r="AR14" i="9"/>
  <c r="AP14" i="9"/>
  <c r="AN14" i="9"/>
  <c r="AL14" i="9"/>
  <c r="AJ14" i="9"/>
  <c r="AC14" i="9"/>
  <c r="BQ13" i="9"/>
  <c r="BI13" i="9"/>
  <c r="BF13" i="9"/>
  <c r="AV13" i="9"/>
  <c r="AT13" i="9"/>
  <c r="AR13" i="9"/>
  <c r="AP13" i="9"/>
  <c r="AN13" i="9"/>
  <c r="AL13" i="9"/>
  <c r="AJ13" i="9"/>
  <c r="AC13" i="9"/>
  <c r="BQ12" i="9"/>
  <c r="BI12" i="9"/>
  <c r="BF12" i="9"/>
  <c r="AV12" i="9"/>
  <c r="AT12" i="9"/>
  <c r="AR12" i="9"/>
  <c r="AP12" i="9"/>
  <c r="AN12" i="9"/>
  <c r="AL12" i="9"/>
  <c r="AJ12" i="9"/>
  <c r="AC12" i="9"/>
  <c r="BQ11" i="9"/>
  <c r="BO11" i="9"/>
  <c r="BI11" i="9"/>
  <c r="BF11" i="9"/>
  <c r="AV11" i="9"/>
  <c r="AT11" i="9"/>
  <c r="AR11" i="9"/>
  <c r="AP11" i="9"/>
  <c r="AN11" i="9"/>
  <c r="AL11" i="9"/>
  <c r="AJ11" i="9"/>
  <c r="AF11" i="9"/>
  <c r="AC11" i="9"/>
  <c r="BQ10" i="9"/>
  <c r="BI10" i="9"/>
  <c r="BF10" i="9"/>
  <c r="AV10" i="9"/>
  <c r="AT10" i="9"/>
  <c r="AR10" i="9"/>
  <c r="AP10" i="9"/>
  <c r="AN10" i="9"/>
  <c r="AL10" i="9"/>
  <c r="AJ10" i="9"/>
  <c r="AC10" i="9"/>
  <c r="BQ9" i="9"/>
  <c r="BI9" i="9"/>
  <c r="BF9" i="9"/>
  <c r="AV9" i="9"/>
  <c r="AT9" i="9"/>
  <c r="AR9" i="9"/>
  <c r="AP9" i="9"/>
  <c r="AN9" i="9"/>
  <c r="AL9" i="9"/>
  <c r="AJ9" i="9"/>
  <c r="AC9" i="9"/>
  <c r="BQ8" i="9"/>
  <c r="BI8" i="9"/>
  <c r="BF8" i="9"/>
  <c r="AV8" i="9"/>
  <c r="AT8" i="9"/>
  <c r="AR8" i="9"/>
  <c r="AP8" i="9"/>
  <c r="AN8" i="9"/>
  <c r="AL8" i="9"/>
  <c r="AJ8" i="9"/>
  <c r="AC8" i="9"/>
  <c r="BQ7" i="9"/>
  <c r="BI7" i="9"/>
  <c r="BF7" i="9"/>
  <c r="AV7" i="9"/>
  <c r="AT7" i="9"/>
  <c r="AR7" i="9"/>
  <c r="AP7" i="9"/>
  <c r="AN7" i="9"/>
  <c r="AL7" i="9"/>
  <c r="AJ7" i="9"/>
  <c r="AC7" i="9"/>
  <c r="BQ6" i="9"/>
  <c r="BO6" i="9"/>
  <c r="BI6" i="9"/>
  <c r="BF6" i="9"/>
  <c r="AV6" i="9"/>
  <c r="AT6" i="9"/>
  <c r="AR6" i="9"/>
  <c r="AP6" i="9"/>
  <c r="AN6" i="9"/>
  <c r="AL6" i="9"/>
  <c r="AJ6" i="9"/>
  <c r="AF6" i="9"/>
  <c r="AC6" i="9"/>
  <c r="BO5" i="9"/>
  <c r="BJ5" i="9"/>
  <c r="BL5" i="9" s="1"/>
  <c r="BI5" i="9"/>
  <c r="BF5" i="9"/>
  <c r="BG5" i="9" s="1"/>
  <c r="AV5" i="9"/>
  <c r="AT5" i="9"/>
  <c r="AR5" i="9"/>
  <c r="AP5" i="9"/>
  <c r="AN5" i="9"/>
  <c r="AL5" i="9"/>
  <c r="AJ5" i="9"/>
  <c r="AC5" i="9"/>
  <c r="AE5" i="9" s="1"/>
  <c r="AF5" i="9" s="1"/>
  <c r="BG6" i="9" l="1"/>
  <c r="BG11" i="9"/>
  <c r="AW8" i="9"/>
  <c r="AX8" i="9" s="1"/>
  <c r="AZ8" i="9" s="1"/>
  <c r="BA8" i="9" s="1"/>
  <c r="BB8" i="9" s="1"/>
  <c r="AW12" i="9"/>
  <c r="AX12" i="9" s="1"/>
  <c r="AZ12" i="9" s="1"/>
  <c r="BA12" i="9" s="1"/>
  <c r="BB12" i="9" s="1"/>
  <c r="AW17" i="9"/>
  <c r="AX17" i="9" s="1"/>
  <c r="AZ17" i="9" s="1"/>
  <c r="BA17" i="9" s="1"/>
  <c r="AW19" i="9"/>
  <c r="AX19" i="9" s="1"/>
  <c r="AZ19" i="9" s="1"/>
  <c r="BA19" i="9" s="1"/>
  <c r="AW21" i="9"/>
  <c r="AX21" i="9" s="1"/>
  <c r="AZ21" i="9" s="1"/>
  <c r="BA21" i="9" s="1"/>
  <c r="AW5" i="9"/>
  <c r="AX5" i="9" s="1"/>
  <c r="AZ5" i="9" s="1"/>
  <c r="BA5" i="9" s="1"/>
  <c r="BD5" i="9" s="1"/>
  <c r="BC5" i="9" s="1"/>
  <c r="BK5" i="9" s="1"/>
  <c r="AW6" i="9"/>
  <c r="AX6" i="9" s="1"/>
  <c r="AZ6" i="9" s="1"/>
  <c r="BA6" i="9" s="1"/>
  <c r="BB6" i="9" s="1"/>
  <c r="AW10" i="9"/>
  <c r="AX10" i="9" s="1"/>
  <c r="AZ10" i="9" s="1"/>
  <c r="BA10" i="9" s="1"/>
  <c r="BB10" i="9" s="1"/>
  <c r="AW14" i="9"/>
  <c r="AX14" i="9" s="1"/>
  <c r="AZ14" i="9" s="1"/>
  <c r="BA14" i="9" s="1"/>
  <c r="BB14" i="9" s="1"/>
  <c r="AW16" i="9"/>
  <c r="AX16" i="9" s="1"/>
  <c r="AZ16" i="9" s="1"/>
  <c r="BA16" i="9" s="1"/>
  <c r="BD16" i="9" s="1"/>
  <c r="BC16" i="9" s="1"/>
  <c r="BK16" i="9" s="1"/>
  <c r="AW18" i="9"/>
  <c r="AX18" i="9" s="1"/>
  <c r="AZ18" i="9" s="1"/>
  <c r="BA18" i="9" s="1"/>
  <c r="AW20" i="9"/>
  <c r="AX20" i="9" s="1"/>
  <c r="AZ20" i="9" s="1"/>
  <c r="BA20" i="9" s="1"/>
  <c r="BD20" i="9" s="1"/>
  <c r="BC20" i="9" s="1"/>
  <c r="BK20" i="9" s="1"/>
  <c r="AW22" i="9"/>
  <c r="AX22" i="9" s="1"/>
  <c r="AZ22" i="9" s="1"/>
  <c r="BA22" i="9" s="1"/>
  <c r="BB22" i="9" s="1"/>
  <c r="AW24" i="9"/>
  <c r="AX24" i="9" s="1"/>
  <c r="AZ24" i="9" s="1"/>
  <c r="BA24" i="9" s="1"/>
  <c r="BB24" i="9" s="1"/>
  <c r="AW9" i="9"/>
  <c r="AX9" i="9" s="1"/>
  <c r="AZ9" i="9" s="1"/>
  <c r="BA9" i="9" s="1"/>
  <c r="BB9" i="9" s="1"/>
  <c r="AW13" i="9"/>
  <c r="AX13" i="9" s="1"/>
  <c r="AZ13" i="9" s="1"/>
  <c r="BA13" i="9" s="1"/>
  <c r="BB13" i="9" s="1"/>
  <c r="AW23" i="9"/>
  <c r="AX23" i="9" s="1"/>
  <c r="AZ23" i="9" s="1"/>
  <c r="BA23" i="9" s="1"/>
  <c r="AW25" i="9"/>
  <c r="AX25" i="9" s="1"/>
  <c r="AZ25" i="9" s="1"/>
  <c r="BA25" i="9" s="1"/>
  <c r="BB25" i="9" s="1"/>
  <c r="AW7" i="9"/>
  <c r="AX7" i="9" s="1"/>
  <c r="AZ7" i="9" s="1"/>
  <c r="BA7" i="9" s="1"/>
  <c r="BB7" i="9" s="1"/>
  <c r="AW11" i="9"/>
  <c r="AX11" i="9" s="1"/>
  <c r="AZ11" i="9" s="1"/>
  <c r="BA11" i="9" s="1"/>
  <c r="BB11" i="9" s="1"/>
  <c r="AW15" i="9"/>
  <c r="AX15" i="9" s="1"/>
  <c r="AZ15" i="9" s="1"/>
  <c r="BA15" i="9" s="1"/>
  <c r="BB15" i="9" s="1"/>
  <c r="BB18" i="9"/>
  <c r="BB21" i="9"/>
  <c r="BB5" i="9"/>
  <c r="BB17" i="9"/>
  <c r="BD17" i="9"/>
  <c r="BC17" i="9" s="1"/>
  <c r="BK17" i="9" s="1"/>
  <c r="BD23" i="9" l="1"/>
  <c r="BC23" i="9" s="1"/>
  <c r="BK23" i="9" s="1"/>
  <c r="BD18" i="9"/>
  <c r="BC18" i="9" s="1"/>
  <c r="BK18" i="9" s="1"/>
  <c r="BB16" i="9"/>
  <c r="BD25" i="9"/>
  <c r="BC25" i="9" s="1"/>
  <c r="BK25" i="9" s="1"/>
  <c r="BB19" i="9"/>
  <c r="BD21" i="9"/>
  <c r="BC21" i="9" s="1"/>
  <c r="BK21" i="9" s="1"/>
  <c r="BD22" i="9"/>
  <c r="BC22" i="9" s="1"/>
  <c r="BK22" i="9" s="1"/>
  <c r="BB23" i="9"/>
  <c r="BD19" i="9"/>
  <c r="BC19" i="9" s="1"/>
  <c r="BK19" i="9" s="1"/>
  <c r="BD24" i="9"/>
  <c r="BC24" i="9" s="1"/>
  <c r="BK24" i="9" s="1"/>
  <c r="BB20" i="9"/>
  <c r="BD6" i="9"/>
  <c r="BC6" i="9" s="1"/>
  <c r="BK6" i="9" s="1"/>
  <c r="BD11" i="9"/>
  <c r="BC11" i="9" s="1"/>
  <c r="BK11" i="9" s="1"/>
  <c r="BO26" i="8"/>
  <c r="BJ26" i="8"/>
  <c r="BL26" i="8" s="1"/>
  <c r="BI26" i="8"/>
  <c r="BF26" i="8"/>
  <c r="BG26" i="8" s="1"/>
  <c r="AV26" i="8"/>
  <c r="AT26" i="8"/>
  <c r="AR26" i="8"/>
  <c r="AP26" i="8"/>
  <c r="AN26" i="8"/>
  <c r="AL26" i="8"/>
  <c r="AJ26" i="8"/>
  <c r="AC26" i="8"/>
  <c r="AE26" i="8" s="1"/>
  <c r="AF26" i="8" s="1"/>
  <c r="BO25" i="8"/>
  <c r="BJ25" i="8"/>
  <c r="BL25" i="8" s="1"/>
  <c r="BI25" i="8"/>
  <c r="BF25" i="8"/>
  <c r="BG25" i="8" s="1"/>
  <c r="AV25" i="8"/>
  <c r="AT25" i="8"/>
  <c r="AR25" i="8"/>
  <c r="AP25" i="8"/>
  <c r="AN25" i="8"/>
  <c r="AL25" i="8"/>
  <c r="AJ25" i="8"/>
  <c r="AC25" i="8"/>
  <c r="AE25" i="8" s="1"/>
  <c r="AF25" i="8" s="1"/>
  <c r="BO24" i="8"/>
  <c r="BJ24" i="8"/>
  <c r="BL24" i="8" s="1"/>
  <c r="BI24" i="8"/>
  <c r="BF24" i="8"/>
  <c r="BG24" i="8" s="1"/>
  <c r="AV24" i="8"/>
  <c r="AT24" i="8"/>
  <c r="AR24" i="8"/>
  <c r="AP24" i="8"/>
  <c r="AN24" i="8"/>
  <c r="AL24" i="8"/>
  <c r="AJ24" i="8"/>
  <c r="AC24" i="8"/>
  <c r="AE24" i="8" s="1"/>
  <c r="AF24" i="8" s="1"/>
  <c r="BO23" i="8"/>
  <c r="BJ23" i="8"/>
  <c r="BL23" i="8" s="1"/>
  <c r="BI23" i="8"/>
  <c r="BF23" i="8"/>
  <c r="BG23" i="8" s="1"/>
  <c r="AV23" i="8"/>
  <c r="AT23" i="8"/>
  <c r="AR23" i="8"/>
  <c r="AP23" i="8"/>
  <c r="AN23" i="8"/>
  <c r="AL23" i="8"/>
  <c r="AJ23" i="8"/>
  <c r="AC23" i="8"/>
  <c r="AE23" i="8" s="1"/>
  <c r="AF23" i="8" s="1"/>
  <c r="BO22" i="8"/>
  <c r="BJ22" i="8"/>
  <c r="BL22" i="8" s="1"/>
  <c r="BI22" i="8"/>
  <c r="BF22" i="8"/>
  <c r="BG22" i="8" s="1"/>
  <c r="AV22" i="8"/>
  <c r="AT22" i="8"/>
  <c r="AR22" i="8"/>
  <c r="AP22" i="8"/>
  <c r="AN22" i="8"/>
  <c r="AL22" i="8"/>
  <c r="AJ22" i="8"/>
  <c r="AC22" i="8"/>
  <c r="AE22" i="8" s="1"/>
  <c r="AF22" i="8" s="1"/>
  <c r="BO21" i="8"/>
  <c r="BJ21" i="8"/>
  <c r="BL21" i="8" s="1"/>
  <c r="BI21" i="8"/>
  <c r="BF21" i="8"/>
  <c r="BG21" i="8" s="1"/>
  <c r="AV21" i="8"/>
  <c r="AT21" i="8"/>
  <c r="AR21" i="8"/>
  <c r="AP21" i="8"/>
  <c r="AN21" i="8"/>
  <c r="AL21" i="8"/>
  <c r="AJ21" i="8"/>
  <c r="AC21" i="8"/>
  <c r="AE21" i="8" s="1"/>
  <c r="AF21" i="8" s="1"/>
  <c r="BO20" i="8"/>
  <c r="BJ20" i="8"/>
  <c r="BL20" i="8" s="1"/>
  <c r="BI20" i="8"/>
  <c r="BF20" i="8"/>
  <c r="BG20" i="8" s="1"/>
  <c r="AV20" i="8"/>
  <c r="AT20" i="8"/>
  <c r="AR20" i="8"/>
  <c r="AP20" i="8"/>
  <c r="AN20" i="8"/>
  <c r="AL20" i="8"/>
  <c r="AJ20" i="8"/>
  <c r="AC20" i="8"/>
  <c r="AE20" i="8" s="1"/>
  <c r="AF20" i="8" s="1"/>
  <c r="BO19" i="8"/>
  <c r="BJ19" i="8"/>
  <c r="BL19" i="8" s="1"/>
  <c r="BI19" i="8"/>
  <c r="BF19" i="8"/>
  <c r="BG19" i="8" s="1"/>
  <c r="AV19" i="8"/>
  <c r="AT19" i="8"/>
  <c r="AR19" i="8"/>
  <c r="AP19" i="8"/>
  <c r="AN19" i="8"/>
  <c r="AL19" i="8"/>
  <c r="AJ19" i="8"/>
  <c r="AC19" i="8"/>
  <c r="AE19" i="8" s="1"/>
  <c r="AF19" i="8" s="1"/>
  <c r="BO18" i="8"/>
  <c r="BJ18" i="8"/>
  <c r="BL18" i="8" s="1"/>
  <c r="BI18" i="8"/>
  <c r="BF18" i="8"/>
  <c r="BG18" i="8" s="1"/>
  <c r="AV18" i="8"/>
  <c r="AT18" i="8"/>
  <c r="AR18" i="8"/>
  <c r="AP18" i="8"/>
  <c r="AN18" i="8"/>
  <c r="AL18" i="8"/>
  <c r="AJ18" i="8"/>
  <c r="AC18" i="8"/>
  <c r="AE18" i="8" s="1"/>
  <c r="AF18" i="8" s="1"/>
  <c r="BO17" i="8"/>
  <c r="BJ17" i="8"/>
  <c r="BL17" i="8" s="1"/>
  <c r="BI17" i="8"/>
  <c r="BF17" i="8"/>
  <c r="BG17" i="8" s="1"/>
  <c r="AV17" i="8"/>
  <c r="AT17" i="8"/>
  <c r="AR17" i="8"/>
  <c r="AP17" i="8"/>
  <c r="AN17" i="8"/>
  <c r="AL17" i="8"/>
  <c r="AJ17" i="8"/>
  <c r="AC17" i="8"/>
  <c r="AE17" i="8" s="1"/>
  <c r="AF17" i="8" s="1"/>
  <c r="BO16" i="8"/>
  <c r="BJ16" i="8"/>
  <c r="BL16" i="8" s="1"/>
  <c r="BI16" i="8"/>
  <c r="BF16" i="8"/>
  <c r="BG16" i="8" s="1"/>
  <c r="AV16" i="8"/>
  <c r="AT16" i="8"/>
  <c r="AR16" i="8"/>
  <c r="AP16" i="8"/>
  <c r="AN16" i="8"/>
  <c r="AL16" i="8"/>
  <c r="AJ16" i="8"/>
  <c r="AC16" i="8"/>
  <c r="AE16" i="8" s="1"/>
  <c r="AF16" i="8" s="1"/>
  <c r="BO15" i="8"/>
  <c r="BJ15" i="8"/>
  <c r="BL15" i="8" s="1"/>
  <c r="BI15" i="8"/>
  <c r="BF15" i="8"/>
  <c r="BG15" i="8" s="1"/>
  <c r="AV15" i="8"/>
  <c r="AT15" i="8"/>
  <c r="AR15" i="8"/>
  <c r="AP15" i="8"/>
  <c r="AN15" i="8"/>
  <c r="AL15" i="8"/>
  <c r="AJ15" i="8"/>
  <c r="AC15" i="8"/>
  <c r="AE15" i="8" s="1"/>
  <c r="AF15" i="8" s="1"/>
  <c r="BO14" i="8"/>
  <c r="BJ14" i="8"/>
  <c r="BL14" i="8" s="1"/>
  <c r="BI14" i="8"/>
  <c r="BF14" i="8"/>
  <c r="BG14" i="8" s="1"/>
  <c r="AV14" i="8"/>
  <c r="AT14" i="8"/>
  <c r="AR14" i="8"/>
  <c r="AP14" i="8"/>
  <c r="AN14" i="8"/>
  <c r="AL14" i="8"/>
  <c r="AJ14" i="8"/>
  <c r="AC14" i="8"/>
  <c r="AE14" i="8" s="1"/>
  <c r="AF14" i="8" s="1"/>
  <c r="BO13" i="8"/>
  <c r="BJ13" i="8"/>
  <c r="BL13" i="8" s="1"/>
  <c r="BI13" i="8"/>
  <c r="BF13" i="8"/>
  <c r="BG13" i="8" s="1"/>
  <c r="AV13" i="8"/>
  <c r="AT13" i="8"/>
  <c r="AR13" i="8"/>
  <c r="AP13" i="8"/>
  <c r="AN13" i="8"/>
  <c r="AL13" i="8"/>
  <c r="AJ13" i="8"/>
  <c r="AC13" i="8"/>
  <c r="AE13" i="8" s="1"/>
  <c r="AF13" i="8" s="1"/>
  <c r="BO12" i="8"/>
  <c r="BJ12" i="8"/>
  <c r="BL12" i="8" s="1"/>
  <c r="BI12" i="8"/>
  <c r="BF12" i="8"/>
  <c r="BG12" i="8" s="1"/>
  <c r="AV12" i="8"/>
  <c r="AT12" i="8"/>
  <c r="AR12" i="8"/>
  <c r="AP12" i="8"/>
  <c r="AN12" i="8"/>
  <c r="AL12" i="8"/>
  <c r="AJ12" i="8"/>
  <c r="AC12" i="8"/>
  <c r="AE12" i="8" s="1"/>
  <c r="AF12" i="8" s="1"/>
  <c r="BO11" i="8"/>
  <c r="BJ11" i="8"/>
  <c r="BL11" i="8" s="1"/>
  <c r="BI11" i="8"/>
  <c r="BF11" i="8"/>
  <c r="BG11" i="8" s="1"/>
  <c r="AV11" i="8"/>
  <c r="AT11" i="8"/>
  <c r="AR11" i="8"/>
  <c r="AP11" i="8"/>
  <c r="AN11" i="8"/>
  <c r="AL11" i="8"/>
  <c r="AJ11" i="8"/>
  <c r="AC11" i="8"/>
  <c r="AE11" i="8" s="1"/>
  <c r="AF11" i="8" s="1"/>
  <c r="BO10" i="8"/>
  <c r="BJ10" i="8"/>
  <c r="BL10" i="8" s="1"/>
  <c r="BI10" i="8"/>
  <c r="BF10" i="8"/>
  <c r="BG10" i="8" s="1"/>
  <c r="AV10" i="8"/>
  <c r="AT10" i="8"/>
  <c r="AR10" i="8"/>
  <c r="AP10" i="8"/>
  <c r="AN10" i="8"/>
  <c r="AL10" i="8"/>
  <c r="AJ10" i="8"/>
  <c r="AC10" i="8"/>
  <c r="AE10" i="8" s="1"/>
  <c r="AF10" i="8" s="1"/>
  <c r="BO9" i="8"/>
  <c r="BJ9" i="8"/>
  <c r="BL9" i="8" s="1"/>
  <c r="BI9" i="8"/>
  <c r="BF9" i="8"/>
  <c r="BG9" i="8" s="1"/>
  <c r="AV9" i="8"/>
  <c r="AT9" i="8"/>
  <c r="AR9" i="8"/>
  <c r="AP9" i="8"/>
  <c r="AN9" i="8"/>
  <c r="AL9" i="8"/>
  <c r="AJ9" i="8"/>
  <c r="AC9" i="8"/>
  <c r="AE9" i="8" s="1"/>
  <c r="AF9" i="8" s="1"/>
  <c r="BO8" i="8"/>
  <c r="BJ8" i="8"/>
  <c r="BL8" i="8" s="1"/>
  <c r="BI8" i="8"/>
  <c r="BF8" i="8"/>
  <c r="BG8" i="8" s="1"/>
  <c r="AV8" i="8"/>
  <c r="AT8" i="8"/>
  <c r="AR8" i="8"/>
  <c r="AP8" i="8"/>
  <c r="AN8" i="8"/>
  <c r="AL8" i="8"/>
  <c r="AJ8" i="8"/>
  <c r="AC8" i="8"/>
  <c r="AE8" i="8" s="1"/>
  <c r="AF8" i="8" s="1"/>
  <c r="BO7" i="8"/>
  <c r="BJ7" i="8"/>
  <c r="BL7" i="8" s="1"/>
  <c r="BI7" i="8"/>
  <c r="BF7" i="8"/>
  <c r="BG7" i="8" s="1"/>
  <c r="AV7" i="8"/>
  <c r="AT7" i="8"/>
  <c r="AR7" i="8"/>
  <c r="AP7" i="8"/>
  <c r="AN7" i="8"/>
  <c r="AL7" i="8"/>
  <c r="AJ7" i="8"/>
  <c r="AC7" i="8"/>
  <c r="AE7" i="8" s="1"/>
  <c r="AF7" i="8" s="1"/>
  <c r="BO6" i="8"/>
  <c r="BJ6" i="8"/>
  <c r="BL6" i="8" s="1"/>
  <c r="BI6" i="8"/>
  <c r="BF6" i="8"/>
  <c r="BG6" i="8" s="1"/>
  <c r="AV6" i="8"/>
  <c r="AT6" i="8"/>
  <c r="AR6" i="8"/>
  <c r="AP6" i="8"/>
  <c r="AN6" i="8"/>
  <c r="AL6" i="8"/>
  <c r="AJ6" i="8"/>
  <c r="AF6" i="8"/>
  <c r="AC6" i="8"/>
  <c r="BO5" i="8"/>
  <c r="BJ5" i="8"/>
  <c r="BL5" i="8" s="1"/>
  <c r="BI5" i="8"/>
  <c r="BF5" i="8"/>
  <c r="BG5" i="8" s="1"/>
  <c r="AV5" i="8"/>
  <c r="AT5" i="8"/>
  <c r="AR5" i="8"/>
  <c r="AP5" i="8"/>
  <c r="AN5" i="8"/>
  <c r="AL5" i="8"/>
  <c r="AJ5" i="8"/>
  <c r="AC5" i="8"/>
  <c r="AE5" i="8" s="1"/>
  <c r="AF5" i="8" s="1"/>
  <c r="AW11" i="8" l="1"/>
  <c r="AX11" i="8" s="1"/>
  <c r="AZ11" i="8" s="1"/>
  <c r="BA11" i="8" s="1"/>
  <c r="AW9" i="8"/>
  <c r="AX9" i="8" s="1"/>
  <c r="AZ9" i="8" s="1"/>
  <c r="BA9" i="8" s="1"/>
  <c r="AW19" i="8"/>
  <c r="AX19" i="8" s="1"/>
  <c r="AZ19" i="8" s="1"/>
  <c r="BA19" i="8" s="1"/>
  <c r="AW5" i="8"/>
  <c r="AX5" i="8" s="1"/>
  <c r="AZ5" i="8" s="1"/>
  <c r="BA5" i="8" s="1"/>
  <c r="BB5" i="8" s="1"/>
  <c r="AW7" i="8"/>
  <c r="AX7" i="8" s="1"/>
  <c r="AZ7" i="8" s="1"/>
  <c r="BA7" i="8" s="1"/>
  <c r="AW14" i="8"/>
  <c r="AX14" i="8" s="1"/>
  <c r="AZ14" i="8" s="1"/>
  <c r="BA14" i="8" s="1"/>
  <c r="AW22" i="8"/>
  <c r="AX22" i="8" s="1"/>
  <c r="AZ22" i="8" s="1"/>
  <c r="BA22" i="8" s="1"/>
  <c r="BB22" i="8" s="1"/>
  <c r="AW23" i="8"/>
  <c r="AX23" i="8" s="1"/>
  <c r="AZ23" i="8" s="1"/>
  <c r="BA23" i="8" s="1"/>
  <c r="BB23" i="8" s="1"/>
  <c r="AW8" i="8"/>
  <c r="AX8" i="8" s="1"/>
  <c r="AZ8" i="8" s="1"/>
  <c r="BA8" i="8" s="1"/>
  <c r="BD8" i="8" s="1"/>
  <c r="BC8" i="8" s="1"/>
  <c r="BK8" i="8" s="1"/>
  <c r="AW15" i="8"/>
  <c r="AX15" i="8" s="1"/>
  <c r="AZ15" i="8" s="1"/>
  <c r="BA15" i="8" s="1"/>
  <c r="BB15" i="8" s="1"/>
  <c r="AW26" i="8"/>
  <c r="AX26" i="8" s="1"/>
  <c r="AZ26" i="8" s="1"/>
  <c r="BA26" i="8" s="1"/>
  <c r="BB26" i="8" s="1"/>
  <c r="AW6" i="8"/>
  <c r="AX6" i="8" s="1"/>
  <c r="AZ6" i="8" s="1"/>
  <c r="BA6" i="8" s="1"/>
  <c r="BD6" i="8" s="1"/>
  <c r="BC6" i="8" s="1"/>
  <c r="BK6" i="8" s="1"/>
  <c r="AW10" i="8"/>
  <c r="AX10" i="8" s="1"/>
  <c r="AZ10" i="8" s="1"/>
  <c r="BA10" i="8" s="1"/>
  <c r="BB10" i="8" s="1"/>
  <c r="AW18" i="8"/>
  <c r="AX18" i="8" s="1"/>
  <c r="AZ18" i="8" s="1"/>
  <c r="BA18" i="8" s="1"/>
  <c r="BB18" i="8" s="1"/>
  <c r="BB8" i="8"/>
  <c r="BB9" i="8"/>
  <c r="BD7" i="8"/>
  <c r="BC7" i="8" s="1"/>
  <c r="BK7" i="8" s="1"/>
  <c r="BB7" i="8"/>
  <c r="BB11" i="8"/>
  <c r="BB14" i="8"/>
  <c r="BD14" i="8"/>
  <c r="BC14" i="8" s="1"/>
  <c r="BK14" i="8" s="1"/>
  <c r="BB19" i="8"/>
  <c r="AW13" i="8"/>
  <c r="AX13" i="8" s="1"/>
  <c r="AZ13" i="8" s="1"/>
  <c r="BA13" i="8" s="1"/>
  <c r="AW17" i="8"/>
  <c r="AX17" i="8" s="1"/>
  <c r="AZ17" i="8" s="1"/>
  <c r="BA17" i="8" s="1"/>
  <c r="AW21" i="8"/>
  <c r="AX21" i="8" s="1"/>
  <c r="AZ21" i="8" s="1"/>
  <c r="BA21" i="8" s="1"/>
  <c r="AW25" i="8"/>
  <c r="AX25" i="8" s="1"/>
  <c r="AZ25" i="8" s="1"/>
  <c r="BA25" i="8" s="1"/>
  <c r="AW12" i="8"/>
  <c r="AX12" i="8" s="1"/>
  <c r="AZ12" i="8" s="1"/>
  <c r="BA12" i="8" s="1"/>
  <c r="BD11" i="8" s="1"/>
  <c r="BC11" i="8" s="1"/>
  <c r="BK11" i="8" s="1"/>
  <c r="AW16" i="8"/>
  <c r="AX16" i="8" s="1"/>
  <c r="AZ16" i="8" s="1"/>
  <c r="BA16" i="8" s="1"/>
  <c r="AW20" i="8"/>
  <c r="AX20" i="8" s="1"/>
  <c r="AZ20" i="8" s="1"/>
  <c r="BA20" i="8" s="1"/>
  <c r="BD19" i="8" s="1"/>
  <c r="BC19" i="8" s="1"/>
  <c r="BK19" i="8" s="1"/>
  <c r="AW24" i="8"/>
  <c r="AX24" i="8" s="1"/>
  <c r="AZ24" i="8" s="1"/>
  <c r="BA24" i="8" s="1"/>
  <c r="BD18" i="8" l="1"/>
  <c r="BC18" i="8" s="1"/>
  <c r="BK18" i="8" s="1"/>
  <c r="BD10" i="8"/>
  <c r="BC10" i="8" s="1"/>
  <c r="BK10" i="8" s="1"/>
  <c r="BD9" i="8"/>
  <c r="BC9" i="8" s="1"/>
  <c r="BK9" i="8" s="1"/>
  <c r="BB6" i="8"/>
  <c r="BD5" i="8"/>
  <c r="BC5" i="8" s="1"/>
  <c r="BK5" i="8" s="1"/>
  <c r="BD26" i="8"/>
  <c r="BC26" i="8" s="1"/>
  <c r="BK26" i="8" s="1"/>
  <c r="BD22" i="8"/>
  <c r="BC22" i="8" s="1"/>
  <c r="BK22" i="8" s="1"/>
  <c r="BB25" i="8"/>
  <c r="BD25" i="8"/>
  <c r="BC25" i="8" s="1"/>
  <c r="BK25" i="8" s="1"/>
  <c r="BB24" i="8"/>
  <c r="BD24" i="8"/>
  <c r="BC24" i="8" s="1"/>
  <c r="BK24" i="8" s="1"/>
  <c r="BB20" i="8"/>
  <c r="BD20" i="8"/>
  <c r="BC20" i="8" s="1"/>
  <c r="BK20" i="8" s="1"/>
  <c r="BB21" i="8"/>
  <c r="BD21" i="8"/>
  <c r="BC21" i="8" s="1"/>
  <c r="BK21" i="8" s="1"/>
  <c r="BB16" i="8"/>
  <c r="BD16" i="8"/>
  <c r="BC16" i="8" s="1"/>
  <c r="BK16" i="8" s="1"/>
  <c r="BB17" i="8"/>
  <c r="BD17" i="8"/>
  <c r="BC17" i="8" s="1"/>
  <c r="BK17" i="8" s="1"/>
  <c r="BD15" i="8"/>
  <c r="BC15" i="8" s="1"/>
  <c r="BK15" i="8" s="1"/>
  <c r="BD23" i="8"/>
  <c r="BC23" i="8" s="1"/>
  <c r="BK23" i="8" s="1"/>
  <c r="BB12" i="8"/>
  <c r="BD12" i="8"/>
  <c r="BC12" i="8" s="1"/>
  <c r="BK12" i="8" s="1"/>
  <c r="BB13" i="8"/>
  <c r="BD13" i="8"/>
  <c r="BC13" i="8" s="1"/>
  <c r="BK13" i="8" s="1"/>
  <c r="BO26" i="7" l="1"/>
  <c r="BJ26" i="7"/>
  <c r="BL26" i="7" s="1"/>
  <c r="BI26" i="7"/>
  <c r="BF26" i="7"/>
  <c r="BG26" i="7" s="1"/>
  <c r="AV26" i="7"/>
  <c r="AT26" i="7"/>
  <c r="AR26" i="7"/>
  <c r="AP26" i="7"/>
  <c r="AN26" i="7"/>
  <c r="AL26" i="7"/>
  <c r="AJ26" i="7"/>
  <c r="AC26" i="7"/>
  <c r="AE26" i="7" s="1"/>
  <c r="AF26" i="7" s="1"/>
  <c r="BO25" i="7"/>
  <c r="BJ25" i="7"/>
  <c r="BL25" i="7" s="1"/>
  <c r="BI25" i="7"/>
  <c r="BF25" i="7"/>
  <c r="BG25" i="7" s="1"/>
  <c r="AV25" i="7"/>
  <c r="AT25" i="7"/>
  <c r="AR25" i="7"/>
  <c r="AP25" i="7"/>
  <c r="AN25" i="7"/>
  <c r="AL25" i="7"/>
  <c r="AJ25" i="7"/>
  <c r="AC25" i="7"/>
  <c r="AE25" i="7" s="1"/>
  <c r="AF25" i="7" s="1"/>
  <c r="BO24" i="7"/>
  <c r="BJ24" i="7"/>
  <c r="BL24" i="7" s="1"/>
  <c r="BI24" i="7"/>
  <c r="BF24" i="7"/>
  <c r="BG24" i="7" s="1"/>
  <c r="AV24" i="7"/>
  <c r="AT24" i="7"/>
  <c r="AR24" i="7"/>
  <c r="AP24" i="7"/>
  <c r="AN24" i="7"/>
  <c r="AL24" i="7"/>
  <c r="AJ24" i="7"/>
  <c r="AC24" i="7"/>
  <c r="AE24" i="7" s="1"/>
  <c r="AF24" i="7" s="1"/>
  <c r="BO23" i="7"/>
  <c r="BJ23" i="7"/>
  <c r="BL23" i="7" s="1"/>
  <c r="BI23" i="7"/>
  <c r="BF23" i="7"/>
  <c r="BG23" i="7" s="1"/>
  <c r="AV23" i="7"/>
  <c r="AT23" i="7"/>
  <c r="AR23" i="7"/>
  <c r="AP23" i="7"/>
  <c r="AN23" i="7"/>
  <c r="AL23" i="7"/>
  <c r="AJ23" i="7"/>
  <c r="AC23" i="7"/>
  <c r="AE23" i="7" s="1"/>
  <c r="AF23" i="7" s="1"/>
  <c r="BO22" i="7"/>
  <c r="BJ22" i="7"/>
  <c r="BL22" i="7" s="1"/>
  <c r="BI22" i="7"/>
  <c r="BF22" i="7"/>
  <c r="BG22" i="7" s="1"/>
  <c r="AV22" i="7"/>
  <c r="AT22" i="7"/>
  <c r="AR22" i="7"/>
  <c r="AP22" i="7"/>
  <c r="AN22" i="7"/>
  <c r="AL22" i="7"/>
  <c r="AJ22" i="7"/>
  <c r="AC22" i="7"/>
  <c r="AE22" i="7" s="1"/>
  <c r="AF22" i="7" s="1"/>
  <c r="BO21" i="7"/>
  <c r="BJ21" i="7"/>
  <c r="BL21" i="7" s="1"/>
  <c r="BI21" i="7"/>
  <c r="BF21" i="7"/>
  <c r="BG21" i="7" s="1"/>
  <c r="AV21" i="7"/>
  <c r="AT21" i="7"/>
  <c r="AR21" i="7"/>
  <c r="AP21" i="7"/>
  <c r="AN21" i="7"/>
  <c r="AL21" i="7"/>
  <c r="AJ21" i="7"/>
  <c r="AC21" i="7"/>
  <c r="AE21" i="7" s="1"/>
  <c r="AF21" i="7" s="1"/>
  <c r="BO20" i="7"/>
  <c r="BJ20" i="7"/>
  <c r="BL20" i="7" s="1"/>
  <c r="BI20" i="7"/>
  <c r="BF20" i="7"/>
  <c r="BG20" i="7" s="1"/>
  <c r="AV20" i="7"/>
  <c r="AT20" i="7"/>
  <c r="AR20" i="7"/>
  <c r="AP20" i="7"/>
  <c r="AN20" i="7"/>
  <c r="AL20" i="7"/>
  <c r="AJ20" i="7"/>
  <c r="AC20" i="7"/>
  <c r="AE20" i="7" s="1"/>
  <c r="AF20" i="7" s="1"/>
  <c r="BO19" i="7"/>
  <c r="BJ19" i="7"/>
  <c r="BL19" i="7" s="1"/>
  <c r="BI19" i="7"/>
  <c r="BF19" i="7"/>
  <c r="BG19" i="7" s="1"/>
  <c r="AV19" i="7"/>
  <c r="AT19" i="7"/>
  <c r="AR19" i="7"/>
  <c r="AP19" i="7"/>
  <c r="AN19" i="7"/>
  <c r="AL19" i="7"/>
  <c r="AJ19" i="7"/>
  <c r="AC19" i="7"/>
  <c r="AE19" i="7" s="1"/>
  <c r="AF19" i="7" s="1"/>
  <c r="BO18" i="7"/>
  <c r="BJ18" i="7"/>
  <c r="BL18" i="7" s="1"/>
  <c r="BI18" i="7"/>
  <c r="BF18" i="7"/>
  <c r="BG18" i="7" s="1"/>
  <c r="AV18" i="7"/>
  <c r="AT18" i="7"/>
  <c r="AR18" i="7"/>
  <c r="AP18" i="7"/>
  <c r="AN18" i="7"/>
  <c r="AL18" i="7"/>
  <c r="AJ18" i="7"/>
  <c r="AC18" i="7"/>
  <c r="AE18" i="7" s="1"/>
  <c r="AF18" i="7" s="1"/>
  <c r="BO17" i="7"/>
  <c r="BJ17" i="7"/>
  <c r="BL17" i="7" s="1"/>
  <c r="BI17" i="7"/>
  <c r="BF17" i="7"/>
  <c r="BG17" i="7" s="1"/>
  <c r="AV17" i="7"/>
  <c r="AT17" i="7"/>
  <c r="AR17" i="7"/>
  <c r="AP17" i="7"/>
  <c r="AN17" i="7"/>
  <c r="AL17" i="7"/>
  <c r="AJ17" i="7"/>
  <c r="AC17" i="7"/>
  <c r="AE17" i="7" s="1"/>
  <c r="AF17" i="7" s="1"/>
  <c r="BO16" i="7"/>
  <c r="BJ16" i="7"/>
  <c r="BL16" i="7" s="1"/>
  <c r="BI16" i="7"/>
  <c r="BF16" i="7"/>
  <c r="BG16" i="7" s="1"/>
  <c r="AV16" i="7"/>
  <c r="AT16" i="7"/>
  <c r="AR16" i="7"/>
  <c r="AP16" i="7"/>
  <c r="AN16" i="7"/>
  <c r="AL16" i="7"/>
  <c r="AJ16" i="7"/>
  <c r="AC16" i="7"/>
  <c r="AE16" i="7" s="1"/>
  <c r="AF16" i="7" s="1"/>
  <c r="BO15" i="7"/>
  <c r="BJ15" i="7"/>
  <c r="BL15" i="7" s="1"/>
  <c r="BI15" i="7"/>
  <c r="BF15" i="7"/>
  <c r="BG15" i="7" s="1"/>
  <c r="AV15" i="7"/>
  <c r="AT15" i="7"/>
  <c r="AR15" i="7"/>
  <c r="AP15" i="7"/>
  <c r="AN15" i="7"/>
  <c r="AL15" i="7"/>
  <c r="AJ15" i="7"/>
  <c r="AC15" i="7"/>
  <c r="AE15" i="7" s="1"/>
  <c r="AF15" i="7" s="1"/>
  <c r="BO14" i="7"/>
  <c r="BJ14" i="7"/>
  <c r="BL14" i="7" s="1"/>
  <c r="BI14" i="7"/>
  <c r="BF14" i="7"/>
  <c r="BG14" i="7" s="1"/>
  <c r="AV14" i="7"/>
  <c r="AT14" i="7"/>
  <c r="AR14" i="7"/>
  <c r="AP14" i="7"/>
  <c r="AN14" i="7"/>
  <c r="AL14" i="7"/>
  <c r="AJ14" i="7"/>
  <c r="AC14" i="7"/>
  <c r="AE14" i="7" s="1"/>
  <c r="AF14" i="7" s="1"/>
  <c r="BO13" i="7"/>
  <c r="BJ13" i="7"/>
  <c r="BL13" i="7" s="1"/>
  <c r="BI13" i="7"/>
  <c r="BF13" i="7"/>
  <c r="BG13" i="7" s="1"/>
  <c r="AV13" i="7"/>
  <c r="AT13" i="7"/>
  <c r="AR13" i="7"/>
  <c r="AP13" i="7"/>
  <c r="AN13" i="7"/>
  <c r="AL13" i="7"/>
  <c r="AJ13" i="7"/>
  <c r="AC13" i="7"/>
  <c r="AE13" i="7" s="1"/>
  <c r="AF13" i="7" s="1"/>
  <c r="BO12" i="7"/>
  <c r="BJ12" i="7"/>
  <c r="BL12" i="7" s="1"/>
  <c r="BI12" i="7"/>
  <c r="BF12" i="7"/>
  <c r="BG12" i="7" s="1"/>
  <c r="AV12" i="7"/>
  <c r="AT12" i="7"/>
  <c r="AR12" i="7"/>
  <c r="AP12" i="7"/>
  <c r="AN12" i="7"/>
  <c r="AL12" i="7"/>
  <c r="AJ12" i="7"/>
  <c r="AC12" i="7"/>
  <c r="AE12" i="7" s="1"/>
  <c r="AF12" i="7" s="1"/>
  <c r="BO11" i="7"/>
  <c r="BJ11" i="7"/>
  <c r="BL11" i="7" s="1"/>
  <c r="BI11" i="7"/>
  <c r="BF11" i="7"/>
  <c r="BG11" i="7" s="1"/>
  <c r="AV11" i="7"/>
  <c r="AT11" i="7"/>
  <c r="AR11" i="7"/>
  <c r="AP11" i="7"/>
  <c r="AN11" i="7"/>
  <c r="AL11" i="7"/>
  <c r="AJ11" i="7"/>
  <c r="AC11" i="7"/>
  <c r="AE11" i="7" s="1"/>
  <c r="AF11" i="7" s="1"/>
  <c r="BO10" i="7"/>
  <c r="BJ10" i="7"/>
  <c r="BL10" i="7" s="1"/>
  <c r="BI10" i="7"/>
  <c r="BF10" i="7"/>
  <c r="BG10" i="7" s="1"/>
  <c r="AV10" i="7"/>
  <c r="AT10" i="7"/>
  <c r="AR10" i="7"/>
  <c r="AP10" i="7"/>
  <c r="AN10" i="7"/>
  <c r="AL10" i="7"/>
  <c r="AJ10" i="7"/>
  <c r="AC10" i="7"/>
  <c r="AE10" i="7" s="1"/>
  <c r="AF10" i="7" s="1"/>
  <c r="BO9" i="7"/>
  <c r="BL9" i="7"/>
  <c r="BJ9" i="7"/>
  <c r="BI9" i="7"/>
  <c r="BF9" i="7"/>
  <c r="BG9" i="7" s="1"/>
  <c r="AV9" i="7"/>
  <c r="AT9" i="7"/>
  <c r="AR9" i="7"/>
  <c r="AP9" i="7"/>
  <c r="AN9" i="7"/>
  <c r="AL9" i="7"/>
  <c r="AJ9" i="7"/>
  <c r="AC9" i="7"/>
  <c r="AE9" i="7" s="1"/>
  <c r="AF9" i="7" s="1"/>
  <c r="BO8" i="7"/>
  <c r="BJ8" i="7"/>
  <c r="BL8" i="7" s="1"/>
  <c r="BI8" i="7"/>
  <c r="BF8" i="7"/>
  <c r="BG8" i="7" s="1"/>
  <c r="AV8" i="7"/>
  <c r="AT8" i="7"/>
  <c r="AR8" i="7"/>
  <c r="AP8" i="7"/>
  <c r="AN8" i="7"/>
  <c r="AL8" i="7"/>
  <c r="AJ8" i="7"/>
  <c r="AC8" i="7"/>
  <c r="AE8" i="7" s="1"/>
  <c r="AF8" i="7" s="1"/>
  <c r="BO7" i="7"/>
  <c r="BJ7" i="7"/>
  <c r="BL7" i="7" s="1"/>
  <c r="BI7" i="7"/>
  <c r="BF7" i="7"/>
  <c r="BG7" i="7" s="1"/>
  <c r="AV7" i="7"/>
  <c r="AT7" i="7"/>
  <c r="AR7" i="7"/>
  <c r="AP7" i="7"/>
  <c r="AN7" i="7"/>
  <c r="AL7" i="7"/>
  <c r="AJ7" i="7"/>
  <c r="AC7" i="7"/>
  <c r="AE7" i="7" s="1"/>
  <c r="AF7" i="7" s="1"/>
  <c r="BO6" i="7"/>
  <c r="BJ6" i="7"/>
  <c r="BL6" i="7" s="1"/>
  <c r="BI6" i="7"/>
  <c r="BF6" i="7"/>
  <c r="BG6" i="7" s="1"/>
  <c r="AV6" i="7"/>
  <c r="AT6" i="7"/>
  <c r="AR6" i="7"/>
  <c r="AP6" i="7"/>
  <c r="AN6" i="7"/>
  <c r="AL6" i="7"/>
  <c r="AJ6" i="7"/>
  <c r="AF6" i="7"/>
  <c r="AC6" i="7"/>
  <c r="BO5" i="7"/>
  <c r="BJ5" i="7"/>
  <c r="BL5" i="7" s="1"/>
  <c r="BI5" i="7"/>
  <c r="BF5" i="7"/>
  <c r="BG5" i="7" s="1"/>
  <c r="AV5" i="7"/>
  <c r="AT5" i="7"/>
  <c r="AR5" i="7"/>
  <c r="AP5" i="7"/>
  <c r="AN5" i="7"/>
  <c r="AL5" i="7"/>
  <c r="AJ5" i="7"/>
  <c r="AC5" i="7"/>
  <c r="AE5" i="7" s="1"/>
  <c r="AF5" i="7" s="1"/>
  <c r="AW5" i="7" l="1"/>
  <c r="AX5" i="7" s="1"/>
  <c r="AZ5" i="7" s="1"/>
  <c r="BA5" i="7" s="1"/>
  <c r="BB5" i="7" s="1"/>
  <c r="AW7" i="7"/>
  <c r="AX7" i="7" s="1"/>
  <c r="AZ7" i="7" s="1"/>
  <c r="BA7" i="7" s="1"/>
  <c r="BB7" i="7" s="1"/>
  <c r="AW9" i="7"/>
  <c r="AX9" i="7" s="1"/>
  <c r="AZ9" i="7" s="1"/>
  <c r="BA9" i="7" s="1"/>
  <c r="BB9" i="7" s="1"/>
  <c r="AW8" i="7"/>
  <c r="AX8" i="7" s="1"/>
  <c r="AZ8" i="7" s="1"/>
  <c r="BA8" i="7" s="1"/>
  <c r="BB8" i="7" s="1"/>
  <c r="AW6" i="7"/>
  <c r="AX6" i="7" s="1"/>
  <c r="AZ6" i="7" s="1"/>
  <c r="BA6" i="7" s="1"/>
  <c r="BB6" i="7" s="1"/>
  <c r="AW10" i="7"/>
  <c r="AX10" i="7" s="1"/>
  <c r="AZ10" i="7" s="1"/>
  <c r="BA10" i="7" s="1"/>
  <c r="BD5" i="7"/>
  <c r="BC5" i="7" s="1"/>
  <c r="BK5" i="7" s="1"/>
  <c r="AW11" i="7"/>
  <c r="AX11" i="7" s="1"/>
  <c r="AZ11" i="7" s="1"/>
  <c r="BA11" i="7" s="1"/>
  <c r="AW12" i="7"/>
  <c r="AX12" i="7" s="1"/>
  <c r="AZ12" i="7" s="1"/>
  <c r="BA12" i="7" s="1"/>
  <c r="AW13" i="7"/>
  <c r="AX13" i="7" s="1"/>
  <c r="AZ13" i="7" s="1"/>
  <c r="BA13" i="7" s="1"/>
  <c r="AW14" i="7"/>
  <c r="AX14" i="7" s="1"/>
  <c r="AZ14" i="7" s="1"/>
  <c r="BA14" i="7" s="1"/>
  <c r="AW15" i="7"/>
  <c r="AX15" i="7" s="1"/>
  <c r="AZ15" i="7" s="1"/>
  <c r="BA15" i="7" s="1"/>
  <c r="AW16" i="7"/>
  <c r="AX16" i="7" s="1"/>
  <c r="AZ16" i="7" s="1"/>
  <c r="BA16" i="7" s="1"/>
  <c r="AW17" i="7"/>
  <c r="AX17" i="7" s="1"/>
  <c r="AZ17" i="7" s="1"/>
  <c r="BA17" i="7" s="1"/>
  <c r="AW18" i="7"/>
  <c r="AX18" i="7" s="1"/>
  <c r="AZ18" i="7" s="1"/>
  <c r="BA18" i="7" s="1"/>
  <c r="AW19" i="7"/>
  <c r="AX19" i="7" s="1"/>
  <c r="AZ19" i="7" s="1"/>
  <c r="BA19" i="7" s="1"/>
  <c r="AW20" i="7"/>
  <c r="AX20" i="7" s="1"/>
  <c r="AZ20" i="7" s="1"/>
  <c r="BA20" i="7" s="1"/>
  <c r="AW21" i="7"/>
  <c r="AX21" i="7" s="1"/>
  <c r="AZ21" i="7" s="1"/>
  <c r="BA21" i="7" s="1"/>
  <c r="AW22" i="7"/>
  <c r="AX22" i="7" s="1"/>
  <c r="AZ22" i="7" s="1"/>
  <c r="BA22" i="7" s="1"/>
  <c r="AW23" i="7"/>
  <c r="AX23" i="7" s="1"/>
  <c r="AZ23" i="7" s="1"/>
  <c r="BA23" i="7" s="1"/>
  <c r="AW24" i="7"/>
  <c r="AX24" i="7" s="1"/>
  <c r="AZ24" i="7" s="1"/>
  <c r="BA24" i="7" s="1"/>
  <c r="AW25" i="7"/>
  <c r="AX25" i="7" s="1"/>
  <c r="AZ25" i="7" s="1"/>
  <c r="BA25" i="7" s="1"/>
  <c r="AW26" i="7"/>
  <c r="AX26" i="7" s="1"/>
  <c r="AZ26" i="7" s="1"/>
  <c r="BA26" i="7" s="1"/>
  <c r="BD10" i="7" l="1"/>
  <c r="BC10" i="7" s="1"/>
  <c r="BK10" i="7" s="1"/>
  <c r="BD9" i="7"/>
  <c r="BC9" i="7" s="1"/>
  <c r="BK9" i="7" s="1"/>
  <c r="BD7" i="7"/>
  <c r="BC7" i="7" s="1"/>
  <c r="BK7" i="7" s="1"/>
  <c r="BD6" i="7"/>
  <c r="BC6" i="7" s="1"/>
  <c r="BK6" i="7" s="1"/>
  <c r="BB10" i="7"/>
  <c r="BD8" i="7"/>
  <c r="BC8" i="7" s="1"/>
  <c r="BK8" i="7" s="1"/>
  <c r="BB20" i="7"/>
  <c r="BD20" i="7"/>
  <c r="BC20" i="7" s="1"/>
  <c r="BK20" i="7" s="1"/>
  <c r="BB26" i="7"/>
  <c r="BD26" i="7"/>
  <c r="BC26" i="7" s="1"/>
  <c r="BK26" i="7" s="1"/>
  <c r="BB22" i="7"/>
  <c r="BD22" i="7"/>
  <c r="BC22" i="7" s="1"/>
  <c r="BK22" i="7" s="1"/>
  <c r="BB18" i="7"/>
  <c r="BD18" i="7"/>
  <c r="BC18" i="7" s="1"/>
  <c r="BK18" i="7" s="1"/>
  <c r="BB14" i="7"/>
  <c r="BD14" i="7"/>
  <c r="BC14" i="7" s="1"/>
  <c r="BK14" i="7" s="1"/>
  <c r="BB24" i="7"/>
  <c r="BD24" i="7"/>
  <c r="BC24" i="7" s="1"/>
  <c r="BK24" i="7" s="1"/>
  <c r="BB25" i="7"/>
  <c r="BD25" i="7"/>
  <c r="BC25" i="7" s="1"/>
  <c r="BK25" i="7" s="1"/>
  <c r="BB21" i="7"/>
  <c r="BD21" i="7"/>
  <c r="BC21" i="7" s="1"/>
  <c r="BK21" i="7" s="1"/>
  <c r="BB17" i="7"/>
  <c r="BD17" i="7"/>
  <c r="BC17" i="7" s="1"/>
  <c r="BK17" i="7" s="1"/>
  <c r="BB13" i="7"/>
  <c r="BD13" i="7"/>
  <c r="BC13" i="7" s="1"/>
  <c r="BK13" i="7" s="1"/>
  <c r="BB16" i="7"/>
  <c r="BD16" i="7"/>
  <c r="BC16" i="7" s="1"/>
  <c r="BK16" i="7" s="1"/>
  <c r="BB12" i="7"/>
  <c r="BD12" i="7"/>
  <c r="BC12" i="7" s="1"/>
  <c r="BK12" i="7" s="1"/>
  <c r="BB23" i="7"/>
  <c r="BD23" i="7"/>
  <c r="BC23" i="7" s="1"/>
  <c r="BK23" i="7" s="1"/>
  <c r="BB19" i="7"/>
  <c r="BD19" i="7"/>
  <c r="BC19" i="7" s="1"/>
  <c r="BK19" i="7" s="1"/>
  <c r="BB15" i="7"/>
  <c r="BD15" i="7"/>
  <c r="BC15" i="7" s="1"/>
  <c r="BK15" i="7" s="1"/>
  <c r="BB11" i="7"/>
  <c r="BD11" i="7"/>
  <c r="BC11" i="7" s="1"/>
  <c r="BK11" i="7" s="1"/>
  <c r="BO28" i="6" l="1"/>
  <c r="BJ28" i="6"/>
  <c r="BL28" i="6" s="1"/>
  <c r="BI28" i="6"/>
  <c r="BF28" i="6"/>
  <c r="BG28" i="6" s="1"/>
  <c r="AV28" i="6"/>
  <c r="AT28" i="6"/>
  <c r="AR28" i="6"/>
  <c r="AP28" i="6"/>
  <c r="AN28" i="6"/>
  <c r="AL28" i="6"/>
  <c r="AJ28" i="6"/>
  <c r="AC28" i="6"/>
  <c r="AE28" i="6" s="1"/>
  <c r="AF28" i="6" s="1"/>
  <c r="BO27" i="6"/>
  <c r="BJ27" i="6"/>
  <c r="BL27" i="6" s="1"/>
  <c r="BI27" i="6"/>
  <c r="BF27" i="6"/>
  <c r="BG27" i="6" s="1"/>
  <c r="AV27" i="6"/>
  <c r="AT27" i="6"/>
  <c r="AR27" i="6"/>
  <c r="AP27" i="6"/>
  <c r="AN27" i="6"/>
  <c r="AL27" i="6"/>
  <c r="AJ27" i="6"/>
  <c r="AC27" i="6"/>
  <c r="AE27" i="6" s="1"/>
  <c r="AF27" i="6" s="1"/>
  <c r="BO26" i="6"/>
  <c r="BJ26" i="6"/>
  <c r="BL26" i="6" s="1"/>
  <c r="BI26" i="6"/>
  <c r="BF26" i="6"/>
  <c r="BG26" i="6" s="1"/>
  <c r="AV26" i="6"/>
  <c r="AT26" i="6"/>
  <c r="AR26" i="6"/>
  <c r="AP26" i="6"/>
  <c r="AN26" i="6"/>
  <c r="AL26" i="6"/>
  <c r="AJ26" i="6"/>
  <c r="AC26" i="6"/>
  <c r="AE26" i="6" s="1"/>
  <c r="AF26" i="6" s="1"/>
  <c r="BO25" i="6"/>
  <c r="BJ25" i="6"/>
  <c r="BL25" i="6" s="1"/>
  <c r="BI25" i="6"/>
  <c r="BF25" i="6"/>
  <c r="BG25" i="6" s="1"/>
  <c r="AV25" i="6"/>
  <c r="AT25" i="6"/>
  <c r="AR25" i="6"/>
  <c r="AP25" i="6"/>
  <c r="AN25" i="6"/>
  <c r="AL25" i="6"/>
  <c r="AJ25" i="6"/>
  <c r="AC25" i="6"/>
  <c r="AE25" i="6" s="1"/>
  <c r="AF25" i="6" s="1"/>
  <c r="BO24" i="6"/>
  <c r="BJ24" i="6"/>
  <c r="BL24" i="6" s="1"/>
  <c r="BI24" i="6"/>
  <c r="BF24" i="6"/>
  <c r="BG24" i="6" s="1"/>
  <c r="AV24" i="6"/>
  <c r="AT24" i="6"/>
  <c r="AR24" i="6"/>
  <c r="AP24" i="6"/>
  <c r="AN24" i="6"/>
  <c r="AL24" i="6"/>
  <c r="AJ24" i="6"/>
  <c r="AC24" i="6"/>
  <c r="AE24" i="6" s="1"/>
  <c r="AF24" i="6" s="1"/>
  <c r="BO23" i="6"/>
  <c r="BJ23" i="6"/>
  <c r="BL23" i="6" s="1"/>
  <c r="BI23" i="6"/>
  <c r="BF23" i="6"/>
  <c r="BG23" i="6" s="1"/>
  <c r="AV23" i="6"/>
  <c r="AT23" i="6"/>
  <c r="AR23" i="6"/>
  <c r="AP23" i="6"/>
  <c r="AN23" i="6"/>
  <c r="AL23" i="6"/>
  <c r="AJ23" i="6"/>
  <c r="AC23" i="6"/>
  <c r="AE23" i="6" s="1"/>
  <c r="AF23" i="6" s="1"/>
  <c r="BO22" i="6"/>
  <c r="BJ22" i="6"/>
  <c r="BL22" i="6" s="1"/>
  <c r="BI22" i="6"/>
  <c r="BG22" i="6"/>
  <c r="BF22" i="6"/>
  <c r="AV22" i="6"/>
  <c r="AT22" i="6"/>
  <c r="AR22" i="6"/>
  <c r="AP22" i="6"/>
  <c r="AN22" i="6"/>
  <c r="AL22" i="6"/>
  <c r="AJ22" i="6"/>
  <c r="AC22" i="6"/>
  <c r="AE22" i="6" s="1"/>
  <c r="AF22" i="6" s="1"/>
  <c r="BO21" i="6"/>
  <c r="BJ21" i="6"/>
  <c r="BL21" i="6" s="1"/>
  <c r="BI21" i="6"/>
  <c r="BF21" i="6"/>
  <c r="BG21" i="6" s="1"/>
  <c r="AV21" i="6"/>
  <c r="AT21" i="6"/>
  <c r="AR21" i="6"/>
  <c r="AP21" i="6"/>
  <c r="AN21" i="6"/>
  <c r="AL21" i="6"/>
  <c r="AJ21" i="6"/>
  <c r="AC21" i="6"/>
  <c r="AE21" i="6" s="1"/>
  <c r="AF21" i="6" s="1"/>
  <c r="BO20" i="6"/>
  <c r="BJ20" i="6"/>
  <c r="BL20" i="6" s="1"/>
  <c r="BI20" i="6"/>
  <c r="BF20" i="6"/>
  <c r="BG20" i="6" s="1"/>
  <c r="AV20" i="6"/>
  <c r="AT20" i="6"/>
  <c r="AR20" i="6"/>
  <c r="AP20" i="6"/>
  <c r="AN20" i="6"/>
  <c r="AL20" i="6"/>
  <c r="AJ20" i="6"/>
  <c r="AC20" i="6"/>
  <c r="AE20" i="6" s="1"/>
  <c r="AF20" i="6" s="1"/>
  <c r="BO19" i="6"/>
  <c r="BJ19" i="6"/>
  <c r="BL19" i="6" s="1"/>
  <c r="BI19" i="6"/>
  <c r="BF19" i="6"/>
  <c r="BG19" i="6" s="1"/>
  <c r="AV19" i="6"/>
  <c r="AT19" i="6"/>
  <c r="AR19" i="6"/>
  <c r="AP19" i="6"/>
  <c r="AN19" i="6"/>
  <c r="AL19" i="6"/>
  <c r="AJ19" i="6"/>
  <c r="AC19" i="6"/>
  <c r="AE19" i="6" s="1"/>
  <c r="AF19" i="6" s="1"/>
  <c r="BO18" i="6"/>
  <c r="BJ18" i="6"/>
  <c r="BL18" i="6" s="1"/>
  <c r="BI18" i="6"/>
  <c r="BG18" i="6"/>
  <c r="BF18" i="6"/>
  <c r="AV18" i="6"/>
  <c r="AT18" i="6"/>
  <c r="AR18" i="6"/>
  <c r="AP18" i="6"/>
  <c r="AN18" i="6"/>
  <c r="AL18" i="6"/>
  <c r="AJ18" i="6"/>
  <c r="AC18" i="6"/>
  <c r="AE18" i="6" s="1"/>
  <c r="AF18" i="6" s="1"/>
  <c r="BO17" i="6"/>
  <c r="BJ17" i="6"/>
  <c r="BL17" i="6" s="1"/>
  <c r="BI17" i="6"/>
  <c r="BF17" i="6"/>
  <c r="BG17" i="6" s="1"/>
  <c r="AV17" i="6"/>
  <c r="AT17" i="6"/>
  <c r="AR17" i="6"/>
  <c r="AP17" i="6"/>
  <c r="AN17" i="6"/>
  <c r="AL17" i="6"/>
  <c r="AJ17" i="6"/>
  <c r="AC17" i="6"/>
  <c r="AE17" i="6" s="1"/>
  <c r="AF17" i="6" s="1"/>
  <c r="BO16" i="6"/>
  <c r="BJ16" i="6"/>
  <c r="BL16" i="6" s="1"/>
  <c r="BI16" i="6"/>
  <c r="BF16" i="6"/>
  <c r="BG16" i="6" s="1"/>
  <c r="AV16" i="6"/>
  <c r="AT16" i="6"/>
  <c r="AR16" i="6"/>
  <c r="AP16" i="6"/>
  <c r="AN16" i="6"/>
  <c r="AL16" i="6"/>
  <c r="AJ16" i="6"/>
  <c r="AC16" i="6"/>
  <c r="AE16" i="6" s="1"/>
  <c r="AF16" i="6" s="1"/>
  <c r="BO15" i="6"/>
  <c r="BJ15" i="6"/>
  <c r="BL15" i="6" s="1"/>
  <c r="BI15" i="6"/>
  <c r="BF15" i="6"/>
  <c r="BG15" i="6" s="1"/>
  <c r="AV15" i="6"/>
  <c r="AT15" i="6"/>
  <c r="AR15" i="6"/>
  <c r="AP15" i="6"/>
  <c r="AN15" i="6"/>
  <c r="AL15" i="6"/>
  <c r="AJ15" i="6"/>
  <c r="AC15" i="6"/>
  <c r="AE15" i="6" s="1"/>
  <c r="AF15" i="6" s="1"/>
  <c r="BO14" i="6"/>
  <c r="BJ14" i="6"/>
  <c r="BL14" i="6" s="1"/>
  <c r="BI14" i="6"/>
  <c r="BG14" i="6"/>
  <c r="BF14" i="6"/>
  <c r="AV14" i="6"/>
  <c r="AT14" i="6"/>
  <c r="AR14" i="6"/>
  <c r="AP14" i="6"/>
  <c r="AN14" i="6"/>
  <c r="AL14" i="6"/>
  <c r="AJ14" i="6"/>
  <c r="AC14" i="6"/>
  <c r="AE14" i="6" s="1"/>
  <c r="AF14" i="6" s="1"/>
  <c r="BO13" i="6"/>
  <c r="BJ13" i="6"/>
  <c r="BL13" i="6" s="1"/>
  <c r="BI13" i="6"/>
  <c r="BF13" i="6"/>
  <c r="BG13" i="6" s="1"/>
  <c r="AV13" i="6"/>
  <c r="AT13" i="6"/>
  <c r="AR13" i="6"/>
  <c r="AP13" i="6"/>
  <c r="AN13" i="6"/>
  <c r="AL13" i="6"/>
  <c r="AJ13" i="6"/>
  <c r="AC13" i="6"/>
  <c r="AE13" i="6" s="1"/>
  <c r="AF13" i="6" s="1"/>
  <c r="BO12" i="6"/>
  <c r="BJ12" i="6"/>
  <c r="BL12" i="6" s="1"/>
  <c r="BI12" i="6"/>
  <c r="BF12" i="6"/>
  <c r="BG12" i="6" s="1"/>
  <c r="AV12" i="6"/>
  <c r="AT12" i="6"/>
  <c r="AR12" i="6"/>
  <c r="AP12" i="6"/>
  <c r="AN12" i="6"/>
  <c r="AL12" i="6"/>
  <c r="AJ12" i="6"/>
  <c r="AC12" i="6"/>
  <c r="AE12" i="6" s="1"/>
  <c r="AF12" i="6" s="1"/>
  <c r="BO11" i="6"/>
  <c r="BJ11" i="6"/>
  <c r="BL11" i="6" s="1"/>
  <c r="BI11" i="6"/>
  <c r="BF11" i="6"/>
  <c r="BG11" i="6" s="1"/>
  <c r="AV11" i="6"/>
  <c r="AT11" i="6"/>
  <c r="AR11" i="6"/>
  <c r="AP11" i="6"/>
  <c r="AN11" i="6"/>
  <c r="AL11" i="6"/>
  <c r="AJ11" i="6"/>
  <c r="AC11" i="6"/>
  <c r="AE11" i="6" s="1"/>
  <c r="AF11" i="6" s="1"/>
  <c r="BO10" i="6"/>
  <c r="BJ10" i="6"/>
  <c r="BL10" i="6" s="1"/>
  <c r="BI10" i="6"/>
  <c r="BG10" i="6"/>
  <c r="BF10" i="6"/>
  <c r="AV10" i="6"/>
  <c r="AT10" i="6"/>
  <c r="AR10" i="6"/>
  <c r="AP10" i="6"/>
  <c r="AN10" i="6"/>
  <c r="AL10" i="6"/>
  <c r="AJ10" i="6"/>
  <c r="AC10" i="6"/>
  <c r="AE10" i="6" s="1"/>
  <c r="AF10" i="6" s="1"/>
  <c r="BQ9" i="6"/>
  <c r="BI9" i="6"/>
  <c r="BF9" i="6"/>
  <c r="AV9" i="6"/>
  <c r="AT9" i="6"/>
  <c r="AR9" i="6"/>
  <c r="AP9" i="6"/>
  <c r="AN9" i="6"/>
  <c r="AL9" i="6"/>
  <c r="AJ9" i="6"/>
  <c r="AC9" i="6"/>
  <c r="BQ8" i="6"/>
  <c r="BI8" i="6"/>
  <c r="BF8" i="6"/>
  <c r="AV8" i="6"/>
  <c r="AT8" i="6"/>
  <c r="AR8" i="6"/>
  <c r="AP8" i="6"/>
  <c r="AN8" i="6"/>
  <c r="AL8" i="6"/>
  <c r="AJ8" i="6"/>
  <c r="AC8" i="6"/>
  <c r="BQ7" i="6"/>
  <c r="BI7" i="6"/>
  <c r="BF7" i="6"/>
  <c r="AV7" i="6"/>
  <c r="AT7" i="6"/>
  <c r="AR7" i="6"/>
  <c r="AP7" i="6"/>
  <c r="AN7" i="6"/>
  <c r="AL7" i="6"/>
  <c r="AJ7" i="6"/>
  <c r="AC7" i="6"/>
  <c r="BQ6" i="6"/>
  <c r="BO6" i="6"/>
  <c r="BJ6" i="6"/>
  <c r="BL6" i="6" s="1"/>
  <c r="BI6" i="6"/>
  <c r="BF6" i="6"/>
  <c r="AV6" i="6"/>
  <c r="AT6" i="6"/>
  <c r="AR6" i="6"/>
  <c r="AP6" i="6"/>
  <c r="AN6" i="6"/>
  <c r="AL6" i="6"/>
  <c r="AJ6" i="6"/>
  <c r="AF6" i="6"/>
  <c r="AC6" i="6"/>
  <c r="BO5" i="6"/>
  <c r="BJ5" i="6"/>
  <c r="BL5" i="6" s="1"/>
  <c r="BI5" i="6"/>
  <c r="BF5" i="6"/>
  <c r="BG5" i="6" s="1"/>
  <c r="AV5" i="6"/>
  <c r="AT5" i="6"/>
  <c r="AR5" i="6"/>
  <c r="AP5" i="6"/>
  <c r="AN5" i="6"/>
  <c r="AL5" i="6"/>
  <c r="AJ5" i="6"/>
  <c r="AC5" i="6"/>
  <c r="AE5" i="6" s="1"/>
  <c r="AF5" i="6" s="1"/>
  <c r="AW17" i="6" l="1"/>
  <c r="AX17" i="6" s="1"/>
  <c r="AZ17" i="6" s="1"/>
  <c r="BA17" i="6" s="1"/>
  <c r="BB17" i="6" s="1"/>
  <c r="AW20" i="6"/>
  <c r="AX20" i="6" s="1"/>
  <c r="AZ20" i="6" s="1"/>
  <c r="BA20" i="6" s="1"/>
  <c r="AW22" i="6"/>
  <c r="AX22" i="6" s="1"/>
  <c r="AZ22" i="6" s="1"/>
  <c r="BA22" i="6" s="1"/>
  <c r="AW26" i="6"/>
  <c r="AX26" i="6" s="1"/>
  <c r="AZ26" i="6" s="1"/>
  <c r="BA26" i="6" s="1"/>
  <c r="BB26" i="6" s="1"/>
  <c r="AW14" i="6"/>
  <c r="AX14" i="6" s="1"/>
  <c r="AZ14" i="6" s="1"/>
  <c r="BA14" i="6" s="1"/>
  <c r="AW10" i="6"/>
  <c r="AX10" i="6" s="1"/>
  <c r="AZ10" i="6" s="1"/>
  <c r="BA10" i="6" s="1"/>
  <c r="AW16" i="6"/>
  <c r="AX16" i="6" s="1"/>
  <c r="AZ16" i="6" s="1"/>
  <c r="BA16" i="6" s="1"/>
  <c r="BB16" i="6" s="1"/>
  <c r="AW18" i="6"/>
  <c r="AX18" i="6" s="1"/>
  <c r="AZ18" i="6" s="1"/>
  <c r="BA18" i="6" s="1"/>
  <c r="BB18" i="6" s="1"/>
  <c r="AW24" i="6"/>
  <c r="AX24" i="6" s="1"/>
  <c r="AZ24" i="6" s="1"/>
  <c r="BA24" i="6" s="1"/>
  <c r="AW28" i="6"/>
  <c r="AX28" i="6" s="1"/>
  <c r="AZ28" i="6" s="1"/>
  <c r="BA28" i="6" s="1"/>
  <c r="AW19" i="6"/>
  <c r="AX19" i="6" s="1"/>
  <c r="AZ19" i="6" s="1"/>
  <c r="BA19" i="6" s="1"/>
  <c r="BB19" i="6" s="1"/>
  <c r="AW25" i="6"/>
  <c r="AX25" i="6" s="1"/>
  <c r="AZ25" i="6" s="1"/>
  <c r="BA25" i="6" s="1"/>
  <c r="BB25" i="6" s="1"/>
  <c r="AW13" i="6"/>
  <c r="AX13" i="6" s="1"/>
  <c r="AZ13" i="6" s="1"/>
  <c r="BA13" i="6" s="1"/>
  <c r="BB13" i="6" s="1"/>
  <c r="AW15" i="6"/>
  <c r="AX15" i="6" s="1"/>
  <c r="AZ15" i="6" s="1"/>
  <c r="BA15" i="6" s="1"/>
  <c r="BB15" i="6" s="1"/>
  <c r="AW21" i="6"/>
  <c r="AX21" i="6" s="1"/>
  <c r="AZ21" i="6" s="1"/>
  <c r="BA21" i="6" s="1"/>
  <c r="BB21" i="6" s="1"/>
  <c r="AW23" i="6"/>
  <c r="AX23" i="6" s="1"/>
  <c r="AZ23" i="6" s="1"/>
  <c r="BA23" i="6" s="1"/>
  <c r="BB23" i="6" s="1"/>
  <c r="AW27" i="6"/>
  <c r="AX27" i="6" s="1"/>
  <c r="AZ27" i="6" s="1"/>
  <c r="BA27" i="6" s="1"/>
  <c r="BB27" i="6" s="1"/>
  <c r="AW9" i="6"/>
  <c r="AX9" i="6" s="1"/>
  <c r="AZ9" i="6" s="1"/>
  <c r="BA9" i="6" s="1"/>
  <c r="BB9" i="6" s="1"/>
  <c r="BG6" i="6"/>
  <c r="AW8" i="6"/>
  <c r="AX8" i="6" s="1"/>
  <c r="AZ8" i="6" s="1"/>
  <c r="BA8" i="6" s="1"/>
  <c r="BB8" i="6" s="1"/>
  <c r="AW6" i="6"/>
  <c r="AX6" i="6" s="1"/>
  <c r="AZ6" i="6" s="1"/>
  <c r="BA6" i="6" s="1"/>
  <c r="BB6" i="6" s="1"/>
  <c r="AW7" i="6"/>
  <c r="AX7" i="6" s="1"/>
  <c r="AZ7" i="6" s="1"/>
  <c r="BA7" i="6" s="1"/>
  <c r="BB7" i="6" s="1"/>
  <c r="BB10" i="6"/>
  <c r="BD10" i="6"/>
  <c r="BC10" i="6" s="1"/>
  <c r="BK10" i="6" s="1"/>
  <c r="BB14" i="6"/>
  <c r="BD13" i="6"/>
  <c r="BC13" i="6" s="1"/>
  <c r="BK13" i="6" s="1"/>
  <c r="BD23" i="6"/>
  <c r="BC23" i="6" s="1"/>
  <c r="BK23" i="6" s="1"/>
  <c r="AW5" i="6"/>
  <c r="AX5" i="6" s="1"/>
  <c r="AZ5" i="6" s="1"/>
  <c r="BA5" i="6" s="1"/>
  <c r="AW12" i="6"/>
  <c r="AX12" i="6" s="1"/>
  <c r="AZ12" i="6" s="1"/>
  <c r="BA12" i="6" s="1"/>
  <c r="BD16" i="6"/>
  <c r="BC16" i="6" s="1"/>
  <c r="BK16" i="6" s="1"/>
  <c r="BD19" i="6"/>
  <c r="BC19" i="6" s="1"/>
  <c r="BK19" i="6" s="1"/>
  <c r="AW11" i="6"/>
  <c r="AX11" i="6" s="1"/>
  <c r="AZ11" i="6" s="1"/>
  <c r="BA11" i="6" s="1"/>
  <c r="BB20" i="6"/>
  <c r="BB22" i="6"/>
  <c r="BD22" i="6"/>
  <c r="BC22" i="6" s="1"/>
  <c r="BK22" i="6" s="1"/>
  <c r="BB24" i="6"/>
  <c r="BD26" i="6"/>
  <c r="BC26" i="6" s="1"/>
  <c r="BK26" i="6" s="1"/>
  <c r="BB28" i="6"/>
  <c r="BD28" i="6"/>
  <c r="BC28" i="6" s="1"/>
  <c r="BK28" i="6" s="1"/>
  <c r="BO31" i="5"/>
  <c r="BI31" i="5"/>
  <c r="BF31" i="5"/>
  <c r="BG31" i="5" s="1"/>
  <c r="AV31" i="5"/>
  <c r="AT31" i="5"/>
  <c r="AR31" i="5"/>
  <c r="AP31" i="5"/>
  <c r="AN31" i="5"/>
  <c r="AL31" i="5"/>
  <c r="AJ31" i="5"/>
  <c r="AC31" i="5"/>
  <c r="AE31" i="5" s="1"/>
  <c r="AF31" i="5" s="1"/>
  <c r="BO30" i="5"/>
  <c r="BI30" i="5"/>
  <c r="BF30" i="5"/>
  <c r="BG30" i="5" s="1"/>
  <c r="AV30" i="5"/>
  <c r="AT30" i="5"/>
  <c r="AR30" i="5"/>
  <c r="AP30" i="5"/>
  <c r="AN30" i="5"/>
  <c r="AL30" i="5"/>
  <c r="AJ30" i="5"/>
  <c r="AC30" i="5"/>
  <c r="AE30" i="5" s="1"/>
  <c r="AF30" i="5" s="1"/>
  <c r="BO29" i="5"/>
  <c r="BI29" i="5"/>
  <c r="BF29" i="5"/>
  <c r="BG29" i="5" s="1"/>
  <c r="AV29" i="5"/>
  <c r="AT29" i="5"/>
  <c r="AR29" i="5"/>
  <c r="AP29" i="5"/>
  <c r="AN29" i="5"/>
  <c r="AL29" i="5"/>
  <c r="AJ29" i="5"/>
  <c r="AC29" i="5"/>
  <c r="AE29" i="5" s="1"/>
  <c r="AF29" i="5" s="1"/>
  <c r="BO28" i="5"/>
  <c r="BI28" i="5"/>
  <c r="BF28" i="5"/>
  <c r="BG28" i="5" s="1"/>
  <c r="AV28" i="5"/>
  <c r="AT28" i="5"/>
  <c r="AR28" i="5"/>
  <c r="AP28" i="5"/>
  <c r="AN28" i="5"/>
  <c r="AL28" i="5"/>
  <c r="AJ28" i="5"/>
  <c r="AC28" i="5"/>
  <c r="AE28" i="5" s="1"/>
  <c r="AF28" i="5" s="1"/>
  <c r="BO27" i="5"/>
  <c r="BI27" i="5"/>
  <c r="BF27" i="5"/>
  <c r="BG27" i="5" s="1"/>
  <c r="AV27" i="5"/>
  <c r="AT27" i="5"/>
  <c r="AR27" i="5"/>
  <c r="AP27" i="5"/>
  <c r="AN27" i="5"/>
  <c r="AL27" i="5"/>
  <c r="AJ27" i="5"/>
  <c r="AC27" i="5"/>
  <c r="AE27" i="5" s="1"/>
  <c r="AF27" i="5" s="1"/>
  <c r="BO26" i="5"/>
  <c r="BI26" i="5"/>
  <c r="BF26" i="5"/>
  <c r="BG26" i="5" s="1"/>
  <c r="AV26" i="5"/>
  <c r="AT26" i="5"/>
  <c r="AR26" i="5"/>
  <c r="AP26" i="5"/>
  <c r="AN26" i="5"/>
  <c r="AL26" i="5"/>
  <c r="AJ26" i="5"/>
  <c r="AC26" i="5"/>
  <c r="AE26" i="5" s="1"/>
  <c r="AF26" i="5" s="1"/>
  <c r="BO25" i="5"/>
  <c r="BI25" i="5"/>
  <c r="BF25" i="5"/>
  <c r="BG25" i="5" s="1"/>
  <c r="AV25" i="5"/>
  <c r="AT25" i="5"/>
  <c r="AR25" i="5"/>
  <c r="AP25" i="5"/>
  <c r="AN25" i="5"/>
  <c r="AL25" i="5"/>
  <c r="AJ25" i="5"/>
  <c r="AC25" i="5"/>
  <c r="AE25" i="5" s="1"/>
  <c r="AF25" i="5" s="1"/>
  <c r="BO24" i="5"/>
  <c r="BI24" i="5"/>
  <c r="BF24" i="5"/>
  <c r="BG24" i="5" s="1"/>
  <c r="AV24" i="5"/>
  <c r="AT24" i="5"/>
  <c r="AR24" i="5"/>
  <c r="AP24" i="5"/>
  <c r="AN24" i="5"/>
  <c r="AL24" i="5"/>
  <c r="AJ24" i="5"/>
  <c r="AC24" i="5"/>
  <c r="AE24" i="5" s="1"/>
  <c r="AF24" i="5" s="1"/>
  <c r="BO23" i="5"/>
  <c r="BI23" i="5"/>
  <c r="BF23" i="5"/>
  <c r="BG23" i="5" s="1"/>
  <c r="AV23" i="5"/>
  <c r="AT23" i="5"/>
  <c r="AR23" i="5"/>
  <c r="AP23" i="5"/>
  <c r="AN23" i="5"/>
  <c r="AL23" i="5"/>
  <c r="AJ23" i="5"/>
  <c r="AC23" i="5"/>
  <c r="AE23" i="5" s="1"/>
  <c r="AF23" i="5" s="1"/>
  <c r="BO22" i="5"/>
  <c r="BI22" i="5"/>
  <c r="BF22" i="5"/>
  <c r="BG22" i="5" s="1"/>
  <c r="AV22" i="5"/>
  <c r="AT22" i="5"/>
  <c r="AR22" i="5"/>
  <c r="AP22" i="5"/>
  <c r="AN22" i="5"/>
  <c r="AL22" i="5"/>
  <c r="AJ22" i="5"/>
  <c r="AC22" i="5"/>
  <c r="AE22" i="5" s="1"/>
  <c r="AF22" i="5" s="1"/>
  <c r="BO21" i="5"/>
  <c r="BI21" i="5"/>
  <c r="BF21" i="5"/>
  <c r="BG21" i="5" s="1"/>
  <c r="AV21" i="5"/>
  <c r="AT21" i="5"/>
  <c r="AR21" i="5"/>
  <c r="AP21" i="5"/>
  <c r="AN21" i="5"/>
  <c r="AL21" i="5"/>
  <c r="AJ21" i="5"/>
  <c r="AC21" i="5"/>
  <c r="AE21" i="5" s="1"/>
  <c r="AF21" i="5" s="1"/>
  <c r="BO20" i="5"/>
  <c r="BI20" i="5"/>
  <c r="BF20" i="5"/>
  <c r="BG20" i="5" s="1"/>
  <c r="AV20" i="5"/>
  <c r="AT20" i="5"/>
  <c r="AR20" i="5"/>
  <c r="AP20" i="5"/>
  <c r="AN20" i="5"/>
  <c r="AL20" i="5"/>
  <c r="AJ20" i="5"/>
  <c r="AC20" i="5"/>
  <c r="AE20" i="5" s="1"/>
  <c r="AF20" i="5" s="1"/>
  <c r="BO19" i="5"/>
  <c r="BI19" i="5"/>
  <c r="BF19" i="5"/>
  <c r="BG19" i="5" s="1"/>
  <c r="AV19" i="5"/>
  <c r="AT19" i="5"/>
  <c r="AR19" i="5"/>
  <c r="AP19" i="5"/>
  <c r="AN19" i="5"/>
  <c r="AL19" i="5"/>
  <c r="AJ19" i="5"/>
  <c r="AC19" i="5"/>
  <c r="AE19" i="5" s="1"/>
  <c r="AF19" i="5" s="1"/>
  <c r="BO18" i="5"/>
  <c r="BI18" i="5"/>
  <c r="BF18" i="5"/>
  <c r="BG18" i="5" s="1"/>
  <c r="AV18" i="5"/>
  <c r="AT18" i="5"/>
  <c r="AR18" i="5"/>
  <c r="AP18" i="5"/>
  <c r="AN18" i="5"/>
  <c r="AL18" i="5"/>
  <c r="AJ18" i="5"/>
  <c r="AC18" i="5"/>
  <c r="AE18" i="5" s="1"/>
  <c r="AF18" i="5" s="1"/>
  <c r="BO17" i="5"/>
  <c r="BI17" i="5"/>
  <c r="BF17" i="5"/>
  <c r="BG17" i="5" s="1"/>
  <c r="AV17" i="5"/>
  <c r="AT17" i="5"/>
  <c r="AR17" i="5"/>
  <c r="AP17" i="5"/>
  <c r="AN17" i="5"/>
  <c r="AL17" i="5"/>
  <c r="AJ17" i="5"/>
  <c r="AC17" i="5"/>
  <c r="AE17" i="5" s="1"/>
  <c r="AF17" i="5" s="1"/>
  <c r="BO16" i="5"/>
  <c r="BI16" i="5"/>
  <c r="BF16" i="5"/>
  <c r="BG16" i="5" s="1"/>
  <c r="AV16" i="5"/>
  <c r="AT16" i="5"/>
  <c r="AR16" i="5"/>
  <c r="AP16" i="5"/>
  <c r="AN16" i="5"/>
  <c r="AL16" i="5"/>
  <c r="AJ16" i="5"/>
  <c r="AC16" i="5"/>
  <c r="AE16" i="5" s="1"/>
  <c r="AF16" i="5" s="1"/>
  <c r="BO15" i="5"/>
  <c r="BI15" i="5"/>
  <c r="BF15" i="5"/>
  <c r="BG15" i="5" s="1"/>
  <c r="AV15" i="5"/>
  <c r="AT15" i="5"/>
  <c r="AR15" i="5"/>
  <c r="AP15" i="5"/>
  <c r="AN15" i="5"/>
  <c r="AL15" i="5"/>
  <c r="AJ15" i="5"/>
  <c r="AC15" i="5"/>
  <c r="AE15" i="5" s="1"/>
  <c r="AF15" i="5" s="1"/>
  <c r="BO14" i="5"/>
  <c r="BI14" i="5"/>
  <c r="BF14" i="5"/>
  <c r="BG14" i="5" s="1"/>
  <c r="AV14" i="5"/>
  <c r="AT14" i="5"/>
  <c r="AR14" i="5"/>
  <c r="AP14" i="5"/>
  <c r="AN14" i="5"/>
  <c r="AL14" i="5"/>
  <c r="AJ14" i="5"/>
  <c r="AC14" i="5"/>
  <c r="AE14" i="5" s="1"/>
  <c r="AF14" i="5" s="1"/>
  <c r="BO13" i="5"/>
  <c r="BI13" i="5"/>
  <c r="BF13" i="5"/>
  <c r="BG13" i="5" s="1"/>
  <c r="AV13" i="5"/>
  <c r="AT13" i="5"/>
  <c r="AR13" i="5"/>
  <c r="AP13" i="5"/>
  <c r="AN13" i="5"/>
  <c r="AL13" i="5"/>
  <c r="AJ13" i="5"/>
  <c r="AC13" i="5"/>
  <c r="AE13" i="5" s="1"/>
  <c r="AF13" i="5" s="1"/>
  <c r="BO12" i="5"/>
  <c r="BI12" i="5"/>
  <c r="BF12" i="5"/>
  <c r="BG12" i="5" s="1"/>
  <c r="AV12" i="5"/>
  <c r="AT12" i="5"/>
  <c r="AR12" i="5"/>
  <c r="AP12" i="5"/>
  <c r="AN12" i="5"/>
  <c r="AL12" i="5"/>
  <c r="AJ12" i="5"/>
  <c r="AC12" i="5"/>
  <c r="AE12" i="5" s="1"/>
  <c r="AF12" i="5" s="1"/>
  <c r="BI11" i="5"/>
  <c r="BF11" i="5"/>
  <c r="AV11" i="5"/>
  <c r="AT11" i="5"/>
  <c r="AR11" i="5"/>
  <c r="AP11" i="5"/>
  <c r="AN11" i="5"/>
  <c r="AL11" i="5"/>
  <c r="AJ11" i="5"/>
  <c r="BI10" i="5"/>
  <c r="BF10" i="5"/>
  <c r="AV10" i="5"/>
  <c r="AT10" i="5"/>
  <c r="AR10" i="5"/>
  <c r="AP10" i="5"/>
  <c r="AN10" i="5"/>
  <c r="AL10" i="5"/>
  <c r="AJ10" i="5"/>
  <c r="BO9" i="5"/>
  <c r="BJ9" i="5"/>
  <c r="BL9" i="5" s="1"/>
  <c r="BI9" i="5"/>
  <c r="BF9" i="5"/>
  <c r="AV9" i="5"/>
  <c r="AT9" i="5"/>
  <c r="AR9" i="5"/>
  <c r="AP9" i="5"/>
  <c r="AN9" i="5"/>
  <c r="AL9" i="5"/>
  <c r="AJ9" i="5"/>
  <c r="AC9" i="5"/>
  <c r="AE9" i="5" s="1"/>
  <c r="AF9" i="5" s="1"/>
  <c r="BQ8" i="5"/>
  <c r="BF8" i="5"/>
  <c r="AV8" i="5"/>
  <c r="AT8" i="5"/>
  <c r="AR8" i="5"/>
  <c r="AP8" i="5"/>
  <c r="AN8" i="5"/>
  <c r="AL8" i="5"/>
  <c r="AJ8" i="5"/>
  <c r="BQ7" i="5"/>
  <c r="BI7" i="5"/>
  <c r="BF7" i="5"/>
  <c r="AV7" i="5"/>
  <c r="AT7" i="5"/>
  <c r="AR7" i="5"/>
  <c r="AP7" i="5"/>
  <c r="AN7" i="5"/>
  <c r="AL7" i="5"/>
  <c r="AJ7" i="5"/>
  <c r="BQ6" i="5"/>
  <c r="BI6" i="5"/>
  <c r="BF6" i="5"/>
  <c r="AV6" i="5"/>
  <c r="AT6" i="5"/>
  <c r="AR6" i="5"/>
  <c r="AP6" i="5"/>
  <c r="AN6" i="5"/>
  <c r="AL6" i="5"/>
  <c r="AJ6" i="5"/>
  <c r="BQ5" i="5"/>
  <c r="BO5" i="5"/>
  <c r="BI5" i="5"/>
  <c r="BF5" i="5"/>
  <c r="AV5" i="5"/>
  <c r="AT5" i="5"/>
  <c r="AR5" i="5"/>
  <c r="AP5" i="5"/>
  <c r="AN5" i="5"/>
  <c r="AL5" i="5"/>
  <c r="AJ5" i="5"/>
  <c r="AF5" i="5"/>
  <c r="AC5" i="5"/>
  <c r="BJ21" i="5"/>
  <c r="BJ22" i="5"/>
  <c r="BJ17" i="5"/>
  <c r="BJ30" i="5"/>
  <c r="BJ23" i="5"/>
  <c r="BJ31" i="5"/>
  <c r="BJ27" i="5"/>
  <c r="BJ5" i="5"/>
  <c r="BJ29" i="5"/>
  <c r="BJ15" i="5"/>
  <c r="BJ13" i="5"/>
  <c r="BJ24" i="5"/>
  <c r="BJ26" i="5"/>
  <c r="BJ18" i="5"/>
  <c r="BJ25" i="5"/>
  <c r="BI8" i="5"/>
  <c r="BJ19" i="5"/>
  <c r="BJ16" i="5"/>
  <c r="BJ28" i="5"/>
  <c r="BJ12" i="5"/>
  <c r="BJ14" i="5"/>
  <c r="BJ20" i="5"/>
  <c r="BD17" i="6" l="1"/>
  <c r="BC17" i="6" s="1"/>
  <c r="BK17" i="6" s="1"/>
  <c r="BD14" i="6"/>
  <c r="BC14" i="6" s="1"/>
  <c r="BK14" i="6" s="1"/>
  <c r="BD15" i="6"/>
  <c r="BC15" i="6" s="1"/>
  <c r="BK15" i="6" s="1"/>
  <c r="BD24" i="6"/>
  <c r="BC24" i="6" s="1"/>
  <c r="BK24" i="6" s="1"/>
  <c r="BD20" i="6"/>
  <c r="BC20" i="6" s="1"/>
  <c r="BK20" i="6" s="1"/>
  <c r="BD25" i="6"/>
  <c r="BC25" i="6" s="1"/>
  <c r="BK25" i="6" s="1"/>
  <c r="BD18" i="6"/>
  <c r="BC18" i="6" s="1"/>
  <c r="BK18" i="6" s="1"/>
  <c r="BD21" i="6"/>
  <c r="BC21" i="6" s="1"/>
  <c r="BK21" i="6" s="1"/>
  <c r="BD27" i="6"/>
  <c r="BC27" i="6" s="1"/>
  <c r="BK27" i="6" s="1"/>
  <c r="BD6" i="6"/>
  <c r="BC6" i="6" s="1"/>
  <c r="BK6" i="6" s="1"/>
  <c r="BB11" i="6"/>
  <c r="BD11" i="6"/>
  <c r="BC11" i="6" s="1"/>
  <c r="BK11" i="6" s="1"/>
  <c r="BB12" i="6"/>
  <c r="BD12" i="6"/>
  <c r="BC12" i="6" s="1"/>
  <c r="BK12" i="6" s="1"/>
  <c r="BB5" i="6"/>
  <c r="BD5" i="6"/>
  <c r="BC5" i="6" s="1"/>
  <c r="BK5" i="6" s="1"/>
  <c r="BG5" i="5"/>
  <c r="AW8" i="5"/>
  <c r="AX8" i="5" s="1"/>
  <c r="AW11" i="5"/>
  <c r="AX11" i="5" s="1"/>
  <c r="AZ11" i="5" s="1"/>
  <c r="BA11" i="5" s="1"/>
  <c r="BB11" i="5" s="1"/>
  <c r="AW13" i="5"/>
  <c r="AX13" i="5" s="1"/>
  <c r="AZ13" i="5" s="1"/>
  <c r="BA13" i="5" s="1"/>
  <c r="BB13" i="5" s="1"/>
  <c r="AW7" i="5"/>
  <c r="AX7" i="5" s="1"/>
  <c r="AZ7" i="5" s="1"/>
  <c r="BA7" i="5" s="1"/>
  <c r="BB7" i="5" s="1"/>
  <c r="AW9" i="5"/>
  <c r="AX9" i="5" s="1"/>
  <c r="AZ9" i="5" s="1"/>
  <c r="BA9" i="5" s="1"/>
  <c r="BB9" i="5" s="1"/>
  <c r="AW14" i="5"/>
  <c r="AX14" i="5" s="1"/>
  <c r="AZ14" i="5" s="1"/>
  <c r="BA14" i="5" s="1"/>
  <c r="AW23" i="5"/>
  <c r="AX23" i="5" s="1"/>
  <c r="AZ23" i="5" s="1"/>
  <c r="BA23" i="5" s="1"/>
  <c r="AW31" i="5"/>
  <c r="AX31" i="5" s="1"/>
  <c r="AZ31" i="5" s="1"/>
  <c r="BA31" i="5" s="1"/>
  <c r="BD31" i="5" s="1"/>
  <c r="BC31" i="5" s="1"/>
  <c r="BK31" i="5" s="1"/>
  <c r="AW5" i="5"/>
  <c r="AX5" i="5" s="1"/>
  <c r="AZ5" i="5" s="1"/>
  <c r="BA5" i="5" s="1"/>
  <c r="BB5" i="5" s="1"/>
  <c r="AW6" i="5"/>
  <c r="AX6" i="5" s="1"/>
  <c r="AZ6" i="5" s="1"/>
  <c r="BA6" i="5" s="1"/>
  <c r="BB6" i="5" s="1"/>
  <c r="BG9" i="5"/>
  <c r="AW10" i="5"/>
  <c r="AX10" i="5" s="1"/>
  <c r="AZ10" i="5" s="1"/>
  <c r="BA10" i="5" s="1"/>
  <c r="BB10" i="5" s="1"/>
  <c r="AW12" i="5"/>
  <c r="AX12" i="5" s="1"/>
  <c r="AZ12" i="5" s="1"/>
  <c r="BA12" i="5" s="1"/>
  <c r="BB12" i="5" s="1"/>
  <c r="AW19" i="5"/>
  <c r="AX19" i="5" s="1"/>
  <c r="AZ19" i="5" s="1"/>
  <c r="BA19" i="5" s="1"/>
  <c r="BB19" i="5" s="1"/>
  <c r="AW27" i="5"/>
  <c r="AX27" i="5" s="1"/>
  <c r="AZ27" i="5" s="1"/>
  <c r="BA27" i="5" s="1"/>
  <c r="BB27" i="5" s="1"/>
  <c r="AW16" i="5"/>
  <c r="AX16" i="5" s="1"/>
  <c r="AZ16" i="5" s="1"/>
  <c r="BA16" i="5" s="1"/>
  <c r="AW20" i="5"/>
  <c r="AX20" i="5" s="1"/>
  <c r="AZ20" i="5" s="1"/>
  <c r="BA20" i="5" s="1"/>
  <c r="AW24" i="5"/>
  <c r="AX24" i="5" s="1"/>
  <c r="AZ24" i="5" s="1"/>
  <c r="BA24" i="5" s="1"/>
  <c r="AW28" i="5"/>
  <c r="AX28" i="5" s="1"/>
  <c r="AZ28" i="5" s="1"/>
  <c r="BA28" i="5" s="1"/>
  <c r="AW15" i="5"/>
  <c r="AX15" i="5" s="1"/>
  <c r="AZ15" i="5" s="1"/>
  <c r="BA15" i="5" s="1"/>
  <c r="AW18" i="5"/>
  <c r="AX18" i="5" s="1"/>
  <c r="AZ18" i="5" s="1"/>
  <c r="BA18" i="5" s="1"/>
  <c r="AW22" i="5"/>
  <c r="AX22" i="5" s="1"/>
  <c r="AZ22" i="5" s="1"/>
  <c r="BA22" i="5" s="1"/>
  <c r="AW26" i="5"/>
  <c r="AX26" i="5" s="1"/>
  <c r="AZ26" i="5" s="1"/>
  <c r="BA26" i="5" s="1"/>
  <c r="AW30" i="5"/>
  <c r="AX30" i="5" s="1"/>
  <c r="AZ30" i="5" s="1"/>
  <c r="BA30" i="5" s="1"/>
  <c r="AW17" i="5"/>
  <c r="AX17" i="5" s="1"/>
  <c r="AZ17" i="5" s="1"/>
  <c r="BA17" i="5" s="1"/>
  <c r="AW21" i="5"/>
  <c r="AX21" i="5" s="1"/>
  <c r="AZ21" i="5" s="1"/>
  <c r="BA21" i="5" s="1"/>
  <c r="AW25" i="5"/>
  <c r="AX25" i="5" s="1"/>
  <c r="AZ25" i="5" s="1"/>
  <c r="BA25" i="5" s="1"/>
  <c r="AW29" i="5"/>
  <c r="AX29" i="5" s="1"/>
  <c r="AZ29" i="5" s="1"/>
  <c r="BA29" i="5" s="1"/>
  <c r="BQ11" i="1"/>
  <c r="BQ10" i="1"/>
  <c r="BQ9" i="1"/>
  <c r="BQ8" i="1"/>
  <c r="BQ7" i="1"/>
  <c r="BQ6" i="1"/>
  <c r="BQ5" i="1"/>
  <c r="BI7" i="1"/>
  <c r="BF7" i="1"/>
  <c r="AV7" i="1"/>
  <c r="AT7" i="1"/>
  <c r="AR7" i="1"/>
  <c r="AP7" i="1"/>
  <c r="AN7" i="1"/>
  <c r="AL7" i="1"/>
  <c r="AJ7" i="1"/>
  <c r="BL18" i="5"/>
  <c r="BL27" i="5"/>
  <c r="BL26" i="5"/>
  <c r="BL21" i="5"/>
  <c r="BL12" i="5"/>
  <c r="BL15" i="5"/>
  <c r="BL23" i="5"/>
  <c r="BL17" i="5"/>
  <c r="BL31" i="5"/>
  <c r="BL16" i="5"/>
  <c r="BL29" i="5"/>
  <c r="BL28" i="5"/>
  <c r="BL22" i="5"/>
  <c r="BL5" i="5"/>
  <c r="AZ8" i="5"/>
  <c r="BL19" i="5"/>
  <c r="BL25" i="5"/>
  <c r="BL24" i="5"/>
  <c r="BL30" i="5"/>
  <c r="BL20" i="5"/>
  <c r="BL14" i="5"/>
  <c r="BL13" i="5"/>
  <c r="BB31" i="5" l="1"/>
  <c r="BD23" i="5"/>
  <c r="BC23" i="5" s="1"/>
  <c r="BK23" i="5" s="1"/>
  <c r="AW7" i="1"/>
  <c r="AX7" i="1" s="1"/>
  <c r="AZ7" i="1" s="1"/>
  <c r="BA7" i="1" s="1"/>
  <c r="BB7" i="1" s="1"/>
  <c r="BD9" i="5"/>
  <c r="BC9" i="5" s="1"/>
  <c r="BK9" i="5" s="1"/>
  <c r="BD13" i="5"/>
  <c r="BC13" i="5" s="1"/>
  <c r="BK13" i="5" s="1"/>
  <c r="BD12" i="5"/>
  <c r="BC12" i="5" s="1"/>
  <c r="BK12" i="5" s="1"/>
  <c r="BB14" i="5"/>
  <c r="BB23" i="5"/>
  <c r="BB17" i="5"/>
  <c r="BD17" i="5"/>
  <c r="BC17" i="5" s="1"/>
  <c r="BK17" i="5" s="1"/>
  <c r="BB18" i="5"/>
  <c r="BD18" i="5"/>
  <c r="BC18" i="5" s="1"/>
  <c r="BK18" i="5" s="1"/>
  <c r="BB20" i="5"/>
  <c r="BD20" i="5"/>
  <c r="BC20" i="5" s="1"/>
  <c r="BK20" i="5" s="1"/>
  <c r="BD19" i="5"/>
  <c r="BC19" i="5" s="1"/>
  <c r="BK19" i="5" s="1"/>
  <c r="BB29" i="5"/>
  <c r="BD29" i="5"/>
  <c r="BC29" i="5" s="1"/>
  <c r="BK29" i="5" s="1"/>
  <c r="BB30" i="5"/>
  <c r="BD30" i="5"/>
  <c r="BC30" i="5" s="1"/>
  <c r="BK30" i="5" s="1"/>
  <c r="BB15" i="5"/>
  <c r="BD15" i="5"/>
  <c r="BC15" i="5" s="1"/>
  <c r="BK15" i="5" s="1"/>
  <c r="BB16" i="5"/>
  <c r="BD16" i="5"/>
  <c r="BC16" i="5" s="1"/>
  <c r="BK16" i="5" s="1"/>
  <c r="BD14" i="5"/>
  <c r="BC14" i="5" s="1"/>
  <c r="BK14" i="5" s="1"/>
  <c r="BB25" i="5"/>
  <c r="BD25" i="5"/>
  <c r="BC25" i="5" s="1"/>
  <c r="BK25" i="5" s="1"/>
  <c r="BB26" i="5"/>
  <c r="BD26" i="5"/>
  <c r="BC26" i="5" s="1"/>
  <c r="BK26" i="5" s="1"/>
  <c r="BB28" i="5"/>
  <c r="BD28" i="5"/>
  <c r="BC28" i="5" s="1"/>
  <c r="BK28" i="5" s="1"/>
  <c r="BD27" i="5"/>
  <c r="BC27" i="5" s="1"/>
  <c r="BK27" i="5" s="1"/>
  <c r="BB21" i="5"/>
  <c r="BD21" i="5"/>
  <c r="BC21" i="5" s="1"/>
  <c r="BK21" i="5" s="1"/>
  <c r="BB22" i="5"/>
  <c r="BD22" i="5"/>
  <c r="BC22" i="5" s="1"/>
  <c r="BK22" i="5" s="1"/>
  <c r="BB24" i="5"/>
  <c r="BD24" i="5"/>
  <c r="BC24" i="5" s="1"/>
  <c r="BK24" i="5" s="1"/>
  <c r="G145" i="4"/>
  <c r="G144" i="4"/>
  <c r="G143" i="4"/>
  <c r="G142" i="4"/>
  <c r="G141" i="4"/>
  <c r="G140" i="4"/>
  <c r="G139" i="4"/>
  <c r="G138" i="4"/>
  <c r="G137" i="4"/>
  <c r="G136" i="4"/>
  <c r="G135" i="4"/>
  <c r="G134" i="4"/>
  <c r="G126" i="4"/>
  <c r="G125" i="4"/>
  <c r="G124" i="4"/>
  <c r="G123" i="4"/>
  <c r="G122" i="4"/>
  <c r="Q121" i="4"/>
  <c r="P121" i="4"/>
  <c r="O121" i="4"/>
  <c r="G121" i="4"/>
  <c r="Q120" i="4"/>
  <c r="P120" i="4"/>
  <c r="O120" i="4"/>
  <c r="G120" i="4"/>
  <c r="Q119" i="4"/>
  <c r="P119" i="4"/>
  <c r="O119" i="4"/>
  <c r="G119" i="4"/>
  <c r="Q118" i="4"/>
  <c r="P118" i="4"/>
  <c r="O118" i="4"/>
  <c r="G118" i="4"/>
  <c r="Q117" i="4"/>
  <c r="P117" i="4"/>
  <c r="O117" i="4"/>
  <c r="G117" i="4"/>
  <c r="Q116" i="4"/>
  <c r="P116" i="4"/>
  <c r="O116" i="4"/>
  <c r="G116" i="4"/>
  <c r="Q115" i="4"/>
  <c r="P115" i="4"/>
  <c r="O115" i="4"/>
  <c r="G115" i="4"/>
  <c r="Q114" i="4"/>
  <c r="P114" i="4"/>
  <c r="O114" i="4"/>
  <c r="G114" i="4"/>
  <c r="Q113" i="4"/>
  <c r="P113" i="4"/>
  <c r="O113" i="4"/>
  <c r="G113" i="4"/>
  <c r="Q112" i="4"/>
  <c r="P112" i="4"/>
  <c r="O112" i="4"/>
  <c r="Q111" i="4"/>
  <c r="P111" i="4"/>
  <c r="O111" i="4"/>
  <c r="Q110" i="4"/>
  <c r="P110" i="4"/>
  <c r="O110" i="4"/>
  <c r="BA8" i="5"/>
  <c r="BB8" i="5" l="1"/>
  <c r="BD5" i="5"/>
  <c r="BC5" i="5" s="1"/>
  <c r="BO31" i="1"/>
  <c r="BJ31" i="1"/>
  <c r="BL31" i="1" s="1"/>
  <c r="BI31" i="1"/>
  <c r="BF31" i="1"/>
  <c r="BG31" i="1" s="1"/>
  <c r="AV31" i="1"/>
  <c r="AT31" i="1"/>
  <c r="AR31" i="1"/>
  <c r="AP31" i="1"/>
  <c r="AN31" i="1"/>
  <c r="AL31" i="1"/>
  <c r="AJ31" i="1"/>
  <c r="AC31" i="1"/>
  <c r="AE31" i="1" s="1"/>
  <c r="AF31" i="1" s="1"/>
  <c r="BO30" i="1"/>
  <c r="BJ30" i="1"/>
  <c r="BL30" i="1" s="1"/>
  <c r="BI30" i="1"/>
  <c r="BF30" i="1"/>
  <c r="BG30" i="1" s="1"/>
  <c r="AV30" i="1"/>
  <c r="AT30" i="1"/>
  <c r="AR30" i="1"/>
  <c r="AP30" i="1"/>
  <c r="AN30" i="1"/>
  <c r="AL30" i="1"/>
  <c r="AJ30" i="1"/>
  <c r="AC30" i="1"/>
  <c r="AE30" i="1" s="1"/>
  <c r="AF30" i="1" s="1"/>
  <c r="BO29" i="1"/>
  <c r="BJ29" i="1"/>
  <c r="BL29" i="1" s="1"/>
  <c r="BI29" i="1"/>
  <c r="BF29" i="1"/>
  <c r="BG29" i="1" s="1"/>
  <c r="AV29" i="1"/>
  <c r="AT29" i="1"/>
  <c r="AR29" i="1"/>
  <c r="AP29" i="1"/>
  <c r="AN29" i="1"/>
  <c r="AL29" i="1"/>
  <c r="AJ29" i="1"/>
  <c r="AC29" i="1"/>
  <c r="AE29" i="1" s="1"/>
  <c r="AF29" i="1" s="1"/>
  <c r="BO28" i="1"/>
  <c r="BJ28" i="1"/>
  <c r="BL28" i="1" s="1"/>
  <c r="BI28" i="1"/>
  <c r="BF28" i="1"/>
  <c r="BG28" i="1" s="1"/>
  <c r="AV28" i="1"/>
  <c r="AT28" i="1"/>
  <c r="AR28" i="1"/>
  <c r="AP28" i="1"/>
  <c r="AN28" i="1"/>
  <c r="AL28" i="1"/>
  <c r="AJ28" i="1"/>
  <c r="AC28" i="1"/>
  <c r="AE28" i="1" s="1"/>
  <c r="AF28" i="1" s="1"/>
  <c r="BO27" i="1"/>
  <c r="BJ27" i="1"/>
  <c r="BL27" i="1" s="1"/>
  <c r="BI27" i="1"/>
  <c r="BF27" i="1"/>
  <c r="BG27" i="1" s="1"/>
  <c r="AV27" i="1"/>
  <c r="AT27" i="1"/>
  <c r="AR27" i="1"/>
  <c r="AP27" i="1"/>
  <c r="AN27" i="1"/>
  <c r="AL27" i="1"/>
  <c r="AJ27" i="1"/>
  <c r="AC27" i="1"/>
  <c r="AE27" i="1" s="1"/>
  <c r="AF27" i="1" s="1"/>
  <c r="BO26" i="1"/>
  <c r="BJ26" i="1"/>
  <c r="BL26" i="1" s="1"/>
  <c r="BI26" i="1"/>
  <c r="BF26" i="1"/>
  <c r="BG26" i="1" s="1"/>
  <c r="AV26" i="1"/>
  <c r="AT26" i="1"/>
  <c r="AR26" i="1"/>
  <c r="AP26" i="1"/>
  <c r="AN26" i="1"/>
  <c r="AL26" i="1"/>
  <c r="AJ26" i="1"/>
  <c r="AC26" i="1"/>
  <c r="AE26" i="1" s="1"/>
  <c r="AF26" i="1" s="1"/>
  <c r="BO25" i="1"/>
  <c r="BJ25" i="1"/>
  <c r="BL25" i="1" s="1"/>
  <c r="BI25" i="1"/>
  <c r="BF25" i="1"/>
  <c r="BG25" i="1" s="1"/>
  <c r="AV25" i="1"/>
  <c r="AT25" i="1"/>
  <c r="AR25" i="1"/>
  <c r="AP25" i="1"/>
  <c r="AN25" i="1"/>
  <c r="AL25" i="1"/>
  <c r="AJ25" i="1"/>
  <c r="AC25" i="1"/>
  <c r="AE25" i="1" s="1"/>
  <c r="AF25" i="1" s="1"/>
  <c r="BO24" i="1"/>
  <c r="BJ24" i="1"/>
  <c r="BL24" i="1" s="1"/>
  <c r="BI24" i="1"/>
  <c r="BF24" i="1"/>
  <c r="BG24" i="1" s="1"/>
  <c r="AV24" i="1"/>
  <c r="AT24" i="1"/>
  <c r="AR24" i="1"/>
  <c r="AP24" i="1"/>
  <c r="AN24" i="1"/>
  <c r="AL24" i="1"/>
  <c r="AJ24" i="1"/>
  <c r="AC24" i="1"/>
  <c r="AE24" i="1" s="1"/>
  <c r="AF24" i="1" s="1"/>
  <c r="BO23" i="1"/>
  <c r="BJ23" i="1"/>
  <c r="BL23" i="1" s="1"/>
  <c r="BI23" i="1"/>
  <c r="BF23" i="1"/>
  <c r="BG23" i="1" s="1"/>
  <c r="AV23" i="1"/>
  <c r="AT23" i="1"/>
  <c r="AR23" i="1"/>
  <c r="AP23" i="1"/>
  <c r="AN23" i="1"/>
  <c r="AL23" i="1"/>
  <c r="AJ23" i="1"/>
  <c r="AC23" i="1"/>
  <c r="AE23" i="1" s="1"/>
  <c r="AF23" i="1" s="1"/>
  <c r="BO22" i="1"/>
  <c r="BJ22" i="1"/>
  <c r="BL22" i="1" s="1"/>
  <c r="BI22" i="1"/>
  <c r="BF22" i="1"/>
  <c r="BG22" i="1" s="1"/>
  <c r="AV22" i="1"/>
  <c r="AT22" i="1"/>
  <c r="AR22" i="1"/>
  <c r="AP22" i="1"/>
  <c r="AN22" i="1"/>
  <c r="AL22" i="1"/>
  <c r="AJ22" i="1"/>
  <c r="AC22" i="1"/>
  <c r="AE22" i="1" s="1"/>
  <c r="AF22" i="1" s="1"/>
  <c r="BO21" i="1"/>
  <c r="BJ21" i="1"/>
  <c r="BL21" i="1" s="1"/>
  <c r="BI21" i="1"/>
  <c r="BF21" i="1"/>
  <c r="BG21" i="1" s="1"/>
  <c r="AV21" i="1"/>
  <c r="AT21" i="1"/>
  <c r="AR21" i="1"/>
  <c r="AP21" i="1"/>
  <c r="AN21" i="1"/>
  <c r="AL21" i="1"/>
  <c r="AJ21" i="1"/>
  <c r="AC21" i="1"/>
  <c r="AE21" i="1" s="1"/>
  <c r="AF21" i="1" s="1"/>
  <c r="BO20" i="1"/>
  <c r="BJ20" i="1"/>
  <c r="BL20" i="1" s="1"/>
  <c r="BI20" i="1"/>
  <c r="BF20" i="1"/>
  <c r="BG20" i="1" s="1"/>
  <c r="AV20" i="1"/>
  <c r="AT20" i="1"/>
  <c r="AR20" i="1"/>
  <c r="AP20" i="1"/>
  <c r="AN20" i="1"/>
  <c r="AL20" i="1"/>
  <c r="AJ20" i="1"/>
  <c r="AC20" i="1"/>
  <c r="AE20" i="1" s="1"/>
  <c r="AF20" i="1" s="1"/>
  <c r="BO19" i="1"/>
  <c r="BJ19" i="1"/>
  <c r="BL19" i="1" s="1"/>
  <c r="BI19" i="1"/>
  <c r="BF19" i="1"/>
  <c r="BG19" i="1" s="1"/>
  <c r="AV19" i="1"/>
  <c r="AT19" i="1"/>
  <c r="AR19" i="1"/>
  <c r="AP19" i="1"/>
  <c r="AN19" i="1"/>
  <c r="AL19" i="1"/>
  <c r="AJ19" i="1"/>
  <c r="AC19" i="1"/>
  <c r="AE19" i="1" s="1"/>
  <c r="AF19" i="1" s="1"/>
  <c r="BO18" i="1"/>
  <c r="BJ18" i="1"/>
  <c r="BL18" i="1" s="1"/>
  <c r="BI18" i="1"/>
  <c r="BF18" i="1"/>
  <c r="BG18" i="1" s="1"/>
  <c r="AV18" i="1"/>
  <c r="AT18" i="1"/>
  <c r="AR18" i="1"/>
  <c r="AP18" i="1"/>
  <c r="AN18" i="1"/>
  <c r="AL18" i="1"/>
  <c r="AJ18" i="1"/>
  <c r="AC18" i="1"/>
  <c r="AE18" i="1" s="1"/>
  <c r="AF18" i="1" s="1"/>
  <c r="BO17" i="1"/>
  <c r="BJ17" i="1"/>
  <c r="BL17" i="1" s="1"/>
  <c r="BI17" i="1"/>
  <c r="BF17" i="1"/>
  <c r="BG17" i="1" s="1"/>
  <c r="AV17" i="1"/>
  <c r="AT17" i="1"/>
  <c r="AR17" i="1"/>
  <c r="AP17" i="1"/>
  <c r="AN17" i="1"/>
  <c r="AL17" i="1"/>
  <c r="AJ17" i="1"/>
  <c r="AC17" i="1"/>
  <c r="AE17" i="1" s="1"/>
  <c r="AF17" i="1" s="1"/>
  <c r="BO16" i="1"/>
  <c r="BJ16" i="1"/>
  <c r="BL16" i="1" s="1"/>
  <c r="BI16" i="1"/>
  <c r="BF16" i="1"/>
  <c r="BG16" i="1" s="1"/>
  <c r="AV16" i="1"/>
  <c r="AT16" i="1"/>
  <c r="AR16" i="1"/>
  <c r="AP16" i="1"/>
  <c r="AN16" i="1"/>
  <c r="AL16" i="1"/>
  <c r="AJ16" i="1"/>
  <c r="AC16" i="1"/>
  <c r="AE16" i="1" s="1"/>
  <c r="AF16" i="1" s="1"/>
  <c r="BO15" i="1"/>
  <c r="BJ15" i="1"/>
  <c r="BL15" i="1" s="1"/>
  <c r="BI15" i="1"/>
  <c r="BF15" i="1"/>
  <c r="BG15" i="1" s="1"/>
  <c r="AV15" i="1"/>
  <c r="AT15" i="1"/>
  <c r="AR15" i="1"/>
  <c r="AP15" i="1"/>
  <c r="AN15" i="1"/>
  <c r="AL15" i="1"/>
  <c r="AJ15" i="1"/>
  <c r="AC15" i="1"/>
  <c r="AE15" i="1" s="1"/>
  <c r="AF15" i="1" s="1"/>
  <c r="BO14" i="1"/>
  <c r="BJ14" i="1"/>
  <c r="BL14" i="1" s="1"/>
  <c r="BI14" i="1"/>
  <c r="BF14" i="1"/>
  <c r="BG14" i="1" s="1"/>
  <c r="AV14" i="1"/>
  <c r="AT14" i="1"/>
  <c r="AR14" i="1"/>
  <c r="AP14" i="1"/>
  <c r="AN14" i="1"/>
  <c r="AL14" i="1"/>
  <c r="AJ14" i="1"/>
  <c r="AC14" i="1"/>
  <c r="AE14" i="1" s="1"/>
  <c r="AF14" i="1" s="1"/>
  <c r="BO13" i="1"/>
  <c r="BJ13" i="1"/>
  <c r="BL13" i="1" s="1"/>
  <c r="BI13" i="1"/>
  <c r="BF13" i="1"/>
  <c r="BG13" i="1" s="1"/>
  <c r="AV13" i="1"/>
  <c r="AT13" i="1"/>
  <c r="AR13" i="1"/>
  <c r="AP13" i="1"/>
  <c r="AN13" i="1"/>
  <c r="AL13" i="1"/>
  <c r="AJ13" i="1"/>
  <c r="AC13" i="1"/>
  <c r="AE13" i="1" s="1"/>
  <c r="AF13" i="1" s="1"/>
  <c r="BO12" i="1"/>
  <c r="BJ12" i="1"/>
  <c r="BL12" i="1" s="1"/>
  <c r="BI12" i="1"/>
  <c r="BF12" i="1"/>
  <c r="BG12" i="1" s="1"/>
  <c r="AV12" i="1"/>
  <c r="AT12" i="1"/>
  <c r="AR12" i="1"/>
  <c r="AP12" i="1"/>
  <c r="AN12" i="1"/>
  <c r="AL12" i="1"/>
  <c r="AJ12" i="1"/>
  <c r="AC12" i="1"/>
  <c r="AE12" i="1" s="1"/>
  <c r="AF12" i="1" s="1"/>
  <c r="BO11" i="1"/>
  <c r="BJ11" i="1"/>
  <c r="BL11" i="1" s="1"/>
  <c r="BI11" i="1"/>
  <c r="BF11" i="1"/>
  <c r="BG11" i="1" s="1"/>
  <c r="AV11" i="1"/>
  <c r="AT11" i="1"/>
  <c r="AR11" i="1"/>
  <c r="AP11" i="1"/>
  <c r="AN11" i="1"/>
  <c r="AL11" i="1"/>
  <c r="AJ11" i="1"/>
  <c r="AC11" i="1"/>
  <c r="AE11" i="1" s="1"/>
  <c r="AF11" i="1" s="1"/>
  <c r="BI10" i="1"/>
  <c r="BF10" i="1"/>
  <c r="AV10" i="1"/>
  <c r="AT10" i="1"/>
  <c r="AR10" i="1"/>
  <c r="AP10" i="1"/>
  <c r="AN10" i="1"/>
  <c r="AL10" i="1"/>
  <c r="AJ10" i="1"/>
  <c r="BI9" i="1"/>
  <c r="BF9" i="1"/>
  <c r="AV9" i="1"/>
  <c r="AT9" i="1"/>
  <c r="AR9" i="1"/>
  <c r="AP9" i="1"/>
  <c r="AN9" i="1"/>
  <c r="AL9" i="1"/>
  <c r="AJ9" i="1"/>
  <c r="BI8" i="1"/>
  <c r="BF8" i="1"/>
  <c r="AV8" i="1"/>
  <c r="AT8" i="1"/>
  <c r="AR8" i="1"/>
  <c r="AP8" i="1"/>
  <c r="AN8" i="1"/>
  <c r="AL8" i="1"/>
  <c r="AJ8" i="1"/>
  <c r="BI6" i="1"/>
  <c r="BF6" i="1"/>
  <c r="AV6" i="1"/>
  <c r="AT6" i="1"/>
  <c r="AR6" i="1"/>
  <c r="AP6" i="1"/>
  <c r="AN6" i="1"/>
  <c r="AL6" i="1"/>
  <c r="AJ6" i="1"/>
  <c r="BO5" i="1"/>
  <c r="BJ5" i="1"/>
  <c r="BL5" i="1" s="1"/>
  <c r="BI5" i="1"/>
  <c r="BF5" i="1"/>
  <c r="AV5" i="1"/>
  <c r="AT5" i="1"/>
  <c r="AR5" i="1"/>
  <c r="AP5" i="1"/>
  <c r="AN5" i="1"/>
  <c r="AL5" i="1"/>
  <c r="AJ5" i="1"/>
  <c r="AF5" i="1"/>
  <c r="AC5" i="1"/>
  <c r="BK5" i="5"/>
  <c r="AW14" i="1" l="1"/>
  <c r="AX14" i="1" s="1"/>
  <c r="AZ14" i="1" s="1"/>
  <c r="BA14" i="1" s="1"/>
  <c r="BB14" i="1" s="1"/>
  <c r="BG5" i="1"/>
  <c r="AW8" i="1"/>
  <c r="AX8" i="1" s="1"/>
  <c r="AZ8" i="1" s="1"/>
  <c r="BA8" i="1" s="1"/>
  <c r="BB8" i="1" s="1"/>
  <c r="AW11" i="1"/>
  <c r="AX11" i="1" s="1"/>
  <c r="AZ11" i="1" s="1"/>
  <c r="BA11" i="1" s="1"/>
  <c r="BB11" i="1" s="1"/>
  <c r="AW9" i="1"/>
  <c r="AX9" i="1" s="1"/>
  <c r="AZ9" i="1" s="1"/>
  <c r="BA9" i="1" s="1"/>
  <c r="BB9" i="1" s="1"/>
  <c r="AW10" i="1"/>
  <c r="AX10" i="1" s="1"/>
  <c r="AZ10" i="1" s="1"/>
  <c r="BA10" i="1" s="1"/>
  <c r="BB10" i="1" s="1"/>
  <c r="AW6" i="1"/>
  <c r="AX6" i="1" s="1"/>
  <c r="AZ6" i="1" s="1"/>
  <c r="BA6" i="1" s="1"/>
  <c r="BB6" i="1" s="1"/>
  <c r="AW12" i="1"/>
  <c r="AX12" i="1" s="1"/>
  <c r="AZ12" i="1" s="1"/>
  <c r="BA12" i="1" s="1"/>
  <c r="AW5" i="1"/>
  <c r="AX5" i="1" s="1"/>
  <c r="AZ5" i="1" s="1"/>
  <c r="BA5" i="1" s="1"/>
  <c r="AW13" i="1"/>
  <c r="AX13" i="1" s="1"/>
  <c r="AZ13" i="1" s="1"/>
  <c r="BA13" i="1" s="1"/>
  <c r="AW16" i="1"/>
  <c r="AX16" i="1" s="1"/>
  <c r="AZ16" i="1" s="1"/>
  <c r="BA16" i="1" s="1"/>
  <c r="AW15" i="1"/>
  <c r="AX15" i="1" s="1"/>
  <c r="AZ15" i="1" s="1"/>
  <c r="BA15" i="1" s="1"/>
  <c r="AW17" i="1"/>
  <c r="AX17" i="1" s="1"/>
  <c r="AZ17" i="1" s="1"/>
  <c r="BA17" i="1" s="1"/>
  <c r="AW18" i="1"/>
  <c r="AX18" i="1" s="1"/>
  <c r="AZ18" i="1" s="1"/>
  <c r="BA18" i="1" s="1"/>
  <c r="AW19" i="1"/>
  <c r="AX19" i="1" s="1"/>
  <c r="AZ19" i="1" s="1"/>
  <c r="BA19" i="1" s="1"/>
  <c r="AW20" i="1"/>
  <c r="AX20" i="1" s="1"/>
  <c r="AZ20" i="1" s="1"/>
  <c r="BA20" i="1" s="1"/>
  <c r="AW21" i="1"/>
  <c r="AX21" i="1" s="1"/>
  <c r="AZ21" i="1" s="1"/>
  <c r="BA21" i="1" s="1"/>
  <c r="AW22" i="1"/>
  <c r="AX22" i="1" s="1"/>
  <c r="AZ22" i="1" s="1"/>
  <c r="BA22" i="1" s="1"/>
  <c r="AW23" i="1"/>
  <c r="AX23" i="1" s="1"/>
  <c r="AZ23" i="1" s="1"/>
  <c r="BA23" i="1" s="1"/>
  <c r="AW24" i="1"/>
  <c r="AX24" i="1" s="1"/>
  <c r="AZ24" i="1" s="1"/>
  <c r="BA24" i="1" s="1"/>
  <c r="AW25" i="1"/>
  <c r="AX25" i="1" s="1"/>
  <c r="AZ25" i="1" s="1"/>
  <c r="BA25" i="1" s="1"/>
  <c r="AW26" i="1"/>
  <c r="AX26" i="1" s="1"/>
  <c r="AZ26" i="1" s="1"/>
  <c r="BA26" i="1" s="1"/>
  <c r="AW27" i="1"/>
  <c r="AX27" i="1" s="1"/>
  <c r="AZ27" i="1" s="1"/>
  <c r="BA27" i="1" s="1"/>
  <c r="AW28" i="1"/>
  <c r="AX28" i="1" s="1"/>
  <c r="AZ28" i="1" s="1"/>
  <c r="BA28" i="1" s="1"/>
  <c r="AW29" i="1"/>
  <c r="AX29" i="1" s="1"/>
  <c r="AZ29" i="1" s="1"/>
  <c r="BA29" i="1" s="1"/>
  <c r="AW30" i="1"/>
  <c r="AX30" i="1" s="1"/>
  <c r="AZ30" i="1" s="1"/>
  <c r="BA30" i="1" s="1"/>
  <c r="AW31" i="1"/>
  <c r="AX31" i="1" s="1"/>
  <c r="AZ31" i="1" s="1"/>
  <c r="BA31" i="1" s="1"/>
  <c r="BD11" i="1" l="1"/>
  <c r="BC11" i="1" s="1"/>
  <c r="BK11" i="1" s="1"/>
  <c r="BB23" i="1"/>
  <c r="BD23" i="1"/>
  <c r="BC23" i="1" s="1"/>
  <c r="BK23" i="1" s="1"/>
  <c r="BB30" i="1"/>
  <c r="BD30" i="1"/>
  <c r="BC30" i="1" s="1"/>
  <c r="BK30" i="1" s="1"/>
  <c r="BB26" i="1"/>
  <c r="BD26" i="1"/>
  <c r="BC26" i="1" s="1"/>
  <c r="BK26" i="1" s="1"/>
  <c r="BB22" i="1"/>
  <c r="BD22" i="1"/>
  <c r="BC22" i="1" s="1"/>
  <c r="BK22" i="1" s="1"/>
  <c r="BB18" i="1"/>
  <c r="BD18" i="1"/>
  <c r="BC18" i="1" s="1"/>
  <c r="BK18" i="1" s="1"/>
  <c r="BD13" i="1"/>
  <c r="BC13" i="1" s="1"/>
  <c r="BK13" i="1" s="1"/>
  <c r="BB13" i="1"/>
  <c r="BB31" i="1"/>
  <c r="BD31" i="1"/>
  <c r="BC31" i="1" s="1"/>
  <c r="BK31" i="1" s="1"/>
  <c r="BB16" i="1"/>
  <c r="BD16" i="1"/>
  <c r="BC16" i="1" s="1"/>
  <c r="BK16" i="1" s="1"/>
  <c r="BB29" i="1"/>
  <c r="BD29" i="1"/>
  <c r="BC29" i="1" s="1"/>
  <c r="BK29" i="1" s="1"/>
  <c r="BB25" i="1"/>
  <c r="BD25" i="1"/>
  <c r="BC25" i="1" s="1"/>
  <c r="BK25" i="1" s="1"/>
  <c r="BB21" i="1"/>
  <c r="BD21" i="1"/>
  <c r="BC21" i="1" s="1"/>
  <c r="BK21" i="1" s="1"/>
  <c r="BB17" i="1"/>
  <c r="BD17" i="1"/>
  <c r="BC17" i="1" s="1"/>
  <c r="BK17" i="1" s="1"/>
  <c r="BB5" i="1"/>
  <c r="BD5" i="1"/>
  <c r="BC5" i="1" s="1"/>
  <c r="BK5" i="1" s="1"/>
  <c r="BB27" i="1"/>
  <c r="BD27" i="1"/>
  <c r="BC27" i="1" s="1"/>
  <c r="BK27" i="1" s="1"/>
  <c r="BB19" i="1"/>
  <c r="BD19" i="1"/>
  <c r="BC19" i="1" s="1"/>
  <c r="BK19" i="1" s="1"/>
  <c r="BB28" i="1"/>
  <c r="BD28" i="1"/>
  <c r="BC28" i="1" s="1"/>
  <c r="BK28" i="1" s="1"/>
  <c r="BB24" i="1"/>
  <c r="BD24" i="1"/>
  <c r="BC24" i="1" s="1"/>
  <c r="BK24" i="1" s="1"/>
  <c r="BB20" i="1"/>
  <c r="BD20" i="1"/>
  <c r="BC20" i="1" s="1"/>
  <c r="BK20" i="1" s="1"/>
  <c r="BB15" i="1"/>
  <c r="BD15" i="1"/>
  <c r="BC15" i="1" s="1"/>
  <c r="BK15" i="1" s="1"/>
  <c r="BD12" i="1"/>
  <c r="BC12" i="1" s="1"/>
  <c r="BK12" i="1" s="1"/>
  <c r="BB12" i="1"/>
  <c r="BD14" i="1"/>
  <c r="BC14" i="1" s="1"/>
  <c r="BK14" i="1" s="1"/>
</calcChain>
</file>

<file path=xl/comments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Microsoft Office User</author>
  </authors>
  <commentList>
    <comment ref="AQ4" authorId="0" shapeId="1027" xr:uid="{00000000-0006-0000-0000-000001000000}">
      <text>
        <r>
          <rPr>
            <sz val="10"/>
            <color rgb="FF000000"/>
            <rFont val="Tahoma"/>
            <family val="2"/>
          </rPr>
          <t>Cómo se Ejecuta el Control</t>
        </r>
      </text>
      <mc:AlternateContent xmlns:mc="http://schemas.openxmlformats.org/markup-compatibility/2006">
        <mc:Choice Requires="v"/>
        <mc:Fallback>
          <commentPr defaultSize="0" autoFill="0" autoLine="0">
            <anchor>
              <from>
                <xdr:col>62</xdr:col>
                <xdr:colOff>323850</xdr:colOff>
                <xdr:row>2</xdr:row>
                <xdr:rowOff>19050</xdr:rowOff>
              </from>
              <to>
                <xdr:col>63</xdr:col>
                <xdr:colOff>514350</xdr:colOff>
                <xdr:row>10</xdr:row>
                <xdr:rowOff>419100</xdr:rowOff>
              </to>
            </anchor>
          </commentPr>
        </mc:Fallback>
      </mc:AlternateContent>
    </comment>
    <comment ref="AS4" authorId="0" shapeId="1028" xr:uid="{00000000-0006-0000-0000-000002000000}">
      <text>
        <r>
          <rPr>
            <b/>
            <sz val="10"/>
            <color rgb="FF000000"/>
            <rFont val="Tahoma"/>
            <family val="2"/>
          </rPr>
          <t xml:space="preserve">Qué pasa con las observaciones o desviaciones:
</t>
        </r>
        <r>
          <rPr>
            <b/>
            <sz val="10"/>
            <color rgb="FF000000"/>
            <rFont val="Tahoma"/>
            <family val="2"/>
          </rPr>
          <t xml:space="preserve">1. Se Investigan y se resuleven
</t>
        </r>
        <r>
          <rPr>
            <b/>
            <sz val="10"/>
            <color rgb="FF000000"/>
            <rFont val="Tahoma"/>
            <family val="2"/>
          </rPr>
          <t xml:space="preserve">2. No se Investigan ni se resuelven
</t>
        </r>
      </text>
      <mc:AlternateContent xmlns:mc="http://schemas.openxmlformats.org/markup-compatibility/2006">
        <mc:Choice Requires="v"/>
        <mc:Fallback>
          <commentPr defaultSize="0" autoFill="0" autoLine="0">
            <anchor>
              <from>
                <xdr:col>63</xdr:col>
                <xdr:colOff>914400</xdr:colOff>
                <xdr:row>2</xdr:row>
                <xdr:rowOff>19050</xdr:rowOff>
              </from>
              <to>
                <xdr:col>65</xdr:col>
                <xdr:colOff>552450</xdr:colOff>
                <xdr:row>3</xdr:row>
                <xdr:rowOff>152400</xdr:rowOff>
              </to>
            </anchor>
          </commentPr>
        </mc:Fallback>
      </mc:AlternateContent>
    </comment>
    <comment ref="AU4" authorId="0" shapeId="1029" xr:uid="{00000000-0006-0000-0000-000003000000}">
      <text>
        <r>
          <rPr>
            <b/>
            <sz val="10"/>
            <color rgb="FF000000"/>
            <rFont val="Tahoma"/>
            <family val="2"/>
          </rPr>
          <t>Evidencia de la Ejecución del Control</t>
        </r>
      </text>
      <mc:AlternateContent xmlns:mc="http://schemas.openxmlformats.org/markup-compatibility/2006">
        <mc:Choice Requires="v"/>
        <mc:Fallback>
          <commentPr defaultSize="0" autoFill="0" autoLine="0">
            <anchor>
              <from>
                <xdr:col>65</xdr:col>
                <xdr:colOff>38100</xdr:colOff>
                <xdr:row>2</xdr:row>
                <xdr:rowOff>19050</xdr:rowOff>
              </from>
              <to>
                <xdr:col>66</xdr:col>
                <xdr:colOff>400050</xdr:colOff>
                <xdr:row>10</xdr:row>
                <xdr:rowOff>419100</xdr:rowOff>
              </to>
            </anchor>
          </commentPr>
        </mc:Fallback>
      </mc:AlternateContent>
    </comment>
    <comment ref="BP4" authorId="0" shapeId="1030" xr:uid="{00000000-0006-0000-0000-000004000000}">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mc:AlternateContent xmlns:mc="http://schemas.openxmlformats.org/markup-compatibility/2006">
        <mc:Choice Requires="v"/>
        <mc:Fallback>
          <commentPr defaultSize="0" autoFill="0" autoLine="0">
            <anchor>
              <from>
                <xdr:col>78</xdr:col>
                <xdr:colOff>2171700</xdr:colOff>
                <xdr:row>2</xdr:row>
                <xdr:rowOff>19050</xdr:rowOff>
              </from>
              <to>
                <xdr:col>85</xdr:col>
                <xdr:colOff>381000</xdr:colOff>
                <xdr:row>10</xdr:row>
                <xdr:rowOff>438150</xdr:rowOff>
              </to>
            </anchor>
          </commentPr>
        </mc:Fallback>
      </mc:AlternateContent>
    </comment>
  </commentList>
</comments>
</file>

<file path=xl/comments10.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tc={59F5927C-E915-457B-8D3D-DD0BC686519A}</author>
    <author>tc={A2602507-7DBE-4514-8DF2-72BF367E9089}</author>
    <author>tc={E6A19DC2-EF1E-498C-9E1E-ED1E6F601779}</author>
    <author>Microsoft Office User</author>
  </authors>
  <commentList>
    <comment ref="AD2" authorId="0" shapeId="15367" xr:uid="{00000000-0006-0000-09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RIESGO INERENTE: NO HAY CONTROL</t>
      </text>
      <mc:AlternateContent xmlns:mc="http://schemas.openxmlformats.org/markup-compatibility/2006">
        <mc:Choice Requires="v"/>
        <mc:Fallback>
          <commentPr defaultSize="0" autoFill="0" autoLine="0">
            <anchor>
              <from>
                <xdr:col>32</xdr:col>
                <xdr:colOff>133350</xdr:colOff>
                <xdr:row>0</xdr:row>
                <xdr:rowOff>114300</xdr:rowOff>
              </from>
              <to>
                <xdr:col>32</xdr:col>
                <xdr:colOff>1504950</xdr:colOff>
                <xdr:row>3</xdr:row>
                <xdr:rowOff>247650</xdr:rowOff>
              </to>
            </anchor>
          </commentPr>
        </mc:Fallback>
      </mc:AlternateContent>
    </comment>
    <comment ref="BM2" authorId="1" shapeId="15368" xr:uid="{00000000-0006-0000-09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RIESGO RESIDUAL: CON CONTROL</t>
      </text>
      <mc:AlternateContent xmlns:mc="http://schemas.openxmlformats.org/markup-compatibility/2006">
        <mc:Choice Requires="v"/>
        <mc:Fallback>
          <commentPr defaultSize="0" autoFill="0" autoLine="0">
            <anchor>
              <from>
                <xdr:col>67</xdr:col>
                <xdr:colOff>133350</xdr:colOff>
                <xdr:row>0</xdr:row>
                <xdr:rowOff>114300</xdr:rowOff>
              </from>
              <to>
                <xdr:col>68</xdr:col>
                <xdr:colOff>685800</xdr:colOff>
                <xdr:row>3</xdr:row>
                <xdr:rowOff>247650</xdr:rowOff>
              </to>
            </anchor>
          </commentPr>
        </mc:Fallback>
      </mc:AlternateContent>
    </comment>
    <comment ref="AH4" authorId="2" shapeId="15369" xr:uid="{00000000-0006-0000-09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P=PERSONA D=APLICATIVO</t>
      </text>
      <mc:AlternateContent xmlns:mc="http://schemas.openxmlformats.org/markup-compatibility/2006">
        <mc:Choice Requires="v"/>
        <mc:Fallback>
          <commentPr defaultSize="0" autoFill="0" autoLine="0">
            <anchor>
              <from>
                <xdr:col>34</xdr:col>
                <xdr:colOff>133350</xdr:colOff>
                <xdr:row>1</xdr:row>
                <xdr:rowOff>304800</xdr:rowOff>
              </from>
              <to>
                <xdr:col>36</xdr:col>
                <xdr:colOff>400050</xdr:colOff>
                <xdr:row>4</xdr:row>
                <xdr:rowOff>57150</xdr:rowOff>
              </to>
            </anchor>
          </commentPr>
        </mc:Fallback>
      </mc:AlternateContent>
    </comment>
    <comment ref="AQ4" authorId="3" shapeId="15363" xr:uid="{00000000-0006-0000-0900-000004000000}">
      <text>
        <r>
          <rPr>
            <sz val="10"/>
            <color rgb="FF000000"/>
            <rFont val="Tahoma"/>
            <family val="2"/>
          </rPr>
          <t>Cómo se Ejecuta el Control</t>
        </r>
      </text>
      <mc:AlternateContent xmlns:mc="http://schemas.openxmlformats.org/markup-compatibility/2006">
        <mc:Choice Requires="v"/>
        <mc:Fallback>
          <commentPr defaultSize="0" autoFill="0" autoLine="0">
            <anchor>
              <from>
                <xdr:col>62</xdr:col>
                <xdr:colOff>266700</xdr:colOff>
                <xdr:row>2</xdr:row>
                <xdr:rowOff>19050</xdr:rowOff>
              </from>
              <to>
                <xdr:col>63</xdr:col>
                <xdr:colOff>457200</xdr:colOff>
                <xdr:row>4</xdr:row>
                <xdr:rowOff>419100</xdr:rowOff>
              </to>
            </anchor>
          </commentPr>
        </mc:Fallback>
      </mc:AlternateContent>
    </comment>
    <comment ref="AS4" authorId="3" shapeId="15364" xr:uid="{00000000-0006-0000-0900-000005000000}">
      <text>
        <r>
          <rPr>
            <b/>
            <sz val="10"/>
            <color rgb="FF000000"/>
            <rFont val="Tahoma"/>
            <family val="2"/>
          </rPr>
          <t xml:space="preserve">Qué pasa con las observaciones o desviaciones:
</t>
        </r>
        <r>
          <rPr>
            <b/>
            <sz val="10"/>
            <color rgb="FF000000"/>
            <rFont val="Tahoma"/>
            <family val="2"/>
          </rPr>
          <t xml:space="preserve">1. Se Investigan y se resuleven
</t>
        </r>
        <r>
          <rPr>
            <b/>
            <sz val="10"/>
            <color rgb="FF000000"/>
            <rFont val="Tahoma"/>
            <family val="2"/>
          </rPr>
          <t xml:space="preserve">2. No se Investigan ni se resuelven
</t>
        </r>
      </text>
      <mc:AlternateContent xmlns:mc="http://schemas.openxmlformats.org/markup-compatibility/2006">
        <mc:Choice Requires="v"/>
        <mc:Fallback>
          <commentPr defaultSize="0" autoFill="0" autoLine="0">
            <anchor>
              <from>
                <xdr:col>63</xdr:col>
                <xdr:colOff>857250</xdr:colOff>
                <xdr:row>2</xdr:row>
                <xdr:rowOff>19050</xdr:rowOff>
              </from>
              <to>
                <xdr:col>65</xdr:col>
                <xdr:colOff>495300</xdr:colOff>
                <xdr:row>3</xdr:row>
                <xdr:rowOff>152400</xdr:rowOff>
              </to>
            </anchor>
          </commentPr>
        </mc:Fallback>
      </mc:AlternateContent>
    </comment>
    <comment ref="AU4" authorId="3" shapeId="15365" xr:uid="{00000000-0006-0000-0900-000006000000}">
      <text>
        <r>
          <rPr>
            <b/>
            <sz val="10"/>
            <color rgb="FF000000"/>
            <rFont val="Tahoma"/>
            <family val="2"/>
          </rPr>
          <t>Evidencia de la Ejecución del Control</t>
        </r>
      </text>
      <mc:AlternateContent xmlns:mc="http://schemas.openxmlformats.org/markup-compatibility/2006">
        <mc:Choice Requires="v"/>
        <mc:Fallback>
          <commentPr defaultSize="0" autoFill="0" autoLine="0">
            <anchor>
              <from>
                <xdr:col>64</xdr:col>
                <xdr:colOff>552450</xdr:colOff>
                <xdr:row>2</xdr:row>
                <xdr:rowOff>19050</xdr:rowOff>
              </from>
              <to>
                <xdr:col>66</xdr:col>
                <xdr:colOff>342900</xdr:colOff>
                <xdr:row>4</xdr:row>
                <xdr:rowOff>419100</xdr:rowOff>
              </to>
            </anchor>
          </commentPr>
        </mc:Fallback>
      </mc:AlternateContent>
    </comment>
    <comment ref="BP4" authorId="3" shapeId="15366" xr:uid="{00000000-0006-0000-0900-000007000000}">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mc:AlternateContent xmlns:mc="http://schemas.openxmlformats.org/markup-compatibility/2006">
        <mc:Choice Requires="v"/>
        <mc:Fallback>
          <commentPr defaultSize="0" autoFill="0" autoLine="0">
            <anchor>
              <from>
                <xdr:col>78</xdr:col>
                <xdr:colOff>3429000</xdr:colOff>
                <xdr:row>2</xdr:row>
                <xdr:rowOff>19050</xdr:rowOff>
              </from>
              <to>
                <xdr:col>88</xdr:col>
                <xdr:colOff>285750</xdr:colOff>
                <xdr:row>4</xdr:row>
                <xdr:rowOff>438150</xdr:rowOff>
              </to>
            </anchor>
          </commentPr>
        </mc:Fallback>
      </mc:AlternateContent>
    </comment>
  </commentList>
</comments>
</file>

<file path=xl/comments1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Microsoft Office User</author>
  </authors>
  <commentList>
    <comment ref="AQ4" authorId="0" shapeId="16387" xr:uid="{00000000-0006-0000-0A00-000001000000}">
      <text>
        <r>
          <rPr>
            <sz val="10"/>
            <color rgb="FF000000"/>
            <rFont val="Tahoma"/>
            <family val="2"/>
          </rPr>
          <t>Cómo se Ejecuta el Control</t>
        </r>
      </text>
      <mc:AlternateContent xmlns:mc="http://schemas.openxmlformats.org/markup-compatibility/2006">
        <mc:Choice Requires="v"/>
        <mc:Fallback>
          <commentPr defaultSize="0" autoFill="0" autoLine="0">
            <anchor>
              <from>
                <xdr:col>62</xdr:col>
                <xdr:colOff>304800</xdr:colOff>
                <xdr:row>3</xdr:row>
                <xdr:rowOff>0</xdr:rowOff>
              </from>
              <to>
                <xdr:col>63</xdr:col>
                <xdr:colOff>514350</xdr:colOff>
                <xdr:row>4</xdr:row>
                <xdr:rowOff>400050</xdr:rowOff>
              </to>
            </anchor>
          </commentPr>
        </mc:Fallback>
      </mc:AlternateContent>
    </comment>
    <comment ref="AS4" authorId="0" shapeId="16388" xr:uid="{00000000-0006-0000-0A00-000002000000}">
      <text>
        <r>
          <rPr>
            <b/>
            <sz val="10"/>
            <color rgb="FF000000"/>
            <rFont val="Tahoma"/>
            <family val="2"/>
          </rPr>
          <t xml:space="preserve">Qué pasa con las observaciones o desviaciones:
</t>
        </r>
        <r>
          <rPr>
            <b/>
            <sz val="10"/>
            <color rgb="FF000000"/>
            <rFont val="Tahoma"/>
            <family val="2"/>
          </rPr>
          <t xml:space="preserve">1. Se Investigan y se resuleven
</t>
        </r>
        <r>
          <rPr>
            <b/>
            <sz val="10"/>
            <color rgb="FF000000"/>
            <rFont val="Tahoma"/>
            <family val="2"/>
          </rPr>
          <t xml:space="preserve">2. No se Investigan ni se resuelven
</t>
        </r>
      </text>
      <mc:AlternateContent xmlns:mc="http://schemas.openxmlformats.org/markup-compatibility/2006">
        <mc:Choice Requires="v"/>
        <mc:Fallback>
          <commentPr defaultSize="0" autoFill="0" autoLine="0">
            <anchor>
              <from>
                <xdr:col>63</xdr:col>
                <xdr:colOff>914400</xdr:colOff>
                <xdr:row>2</xdr:row>
                <xdr:rowOff>19050</xdr:rowOff>
              </from>
              <to>
                <xdr:col>65</xdr:col>
                <xdr:colOff>552450</xdr:colOff>
                <xdr:row>3</xdr:row>
                <xdr:rowOff>152400</xdr:rowOff>
              </to>
            </anchor>
          </commentPr>
        </mc:Fallback>
      </mc:AlternateContent>
    </comment>
    <comment ref="AU4" authorId="0" shapeId="16389" xr:uid="{00000000-0006-0000-0A00-000003000000}">
      <text>
        <r>
          <rPr>
            <b/>
            <sz val="10"/>
            <color rgb="FF000000"/>
            <rFont val="Tahoma"/>
            <family val="2"/>
          </rPr>
          <t>Evidencia de la Ejecución del Control</t>
        </r>
      </text>
      <mc:AlternateContent xmlns:mc="http://schemas.openxmlformats.org/markup-compatibility/2006">
        <mc:Choice Requires="v"/>
        <mc:Fallback>
          <commentPr defaultSize="0" autoFill="0" autoLine="0">
            <anchor>
              <from>
                <xdr:col>65</xdr:col>
                <xdr:colOff>38100</xdr:colOff>
                <xdr:row>3</xdr:row>
                <xdr:rowOff>0</xdr:rowOff>
              </from>
              <to>
                <xdr:col>66</xdr:col>
                <xdr:colOff>419100</xdr:colOff>
                <xdr:row>4</xdr:row>
                <xdr:rowOff>400050</xdr:rowOff>
              </to>
            </anchor>
          </commentPr>
        </mc:Fallback>
      </mc:AlternateContent>
    </comment>
    <comment ref="BP4" authorId="0" shapeId="16390" xr:uid="{00000000-0006-0000-0A00-000004000000}">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mc:AlternateContent xmlns:mc="http://schemas.openxmlformats.org/markup-compatibility/2006">
        <mc:Choice Requires="v"/>
        <mc:Fallback>
          <commentPr defaultSize="0" autoFill="0" autoLine="0">
            <anchor>
              <from>
                <xdr:col>78</xdr:col>
                <xdr:colOff>2190750</xdr:colOff>
                <xdr:row>3</xdr:row>
                <xdr:rowOff>0</xdr:rowOff>
              </from>
              <to>
                <xdr:col>88</xdr:col>
                <xdr:colOff>342900</xdr:colOff>
                <xdr:row>4</xdr:row>
                <xdr:rowOff>438150</xdr:rowOff>
              </to>
            </anchor>
          </commentPr>
        </mc:Fallback>
      </mc:AlternateContent>
    </comment>
  </commentList>
</comments>
</file>

<file path=xl/comments12.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Microsoft Office User</author>
  </authors>
  <commentList>
    <comment ref="AQ4" authorId="0" shapeId="17411" xr:uid="{00000000-0006-0000-0B00-000001000000}">
      <text>
        <r>
          <rPr>
            <sz val="10"/>
            <color rgb="FF000000"/>
            <rFont val="Tahoma"/>
            <family val="2"/>
          </rPr>
          <t>Cómo se Ejecuta el Control</t>
        </r>
      </text>
      <mc:AlternateContent xmlns:mc="http://schemas.openxmlformats.org/markup-compatibility/2006">
        <mc:Choice Requires="v"/>
        <mc:Fallback>
          <commentPr defaultSize="0" autoFill="0" autoLine="0">
            <anchor>
              <from>
                <xdr:col>62</xdr:col>
                <xdr:colOff>323850</xdr:colOff>
                <xdr:row>2</xdr:row>
                <xdr:rowOff>19050</xdr:rowOff>
              </from>
              <to>
                <xdr:col>63</xdr:col>
                <xdr:colOff>514350</xdr:colOff>
                <xdr:row>4</xdr:row>
                <xdr:rowOff>419100</xdr:rowOff>
              </to>
            </anchor>
          </commentPr>
        </mc:Fallback>
      </mc:AlternateContent>
    </comment>
    <comment ref="AS4" authorId="0" shapeId="17412" xr:uid="{00000000-0006-0000-0B00-000002000000}">
      <text>
        <r>
          <rPr>
            <b/>
            <sz val="10"/>
            <color rgb="FF000000"/>
            <rFont val="Tahoma"/>
            <family val="2"/>
          </rPr>
          <t xml:space="preserve">Qué pasa con las observaciones o desviaciones:
</t>
        </r>
        <r>
          <rPr>
            <b/>
            <sz val="10"/>
            <color rgb="FF000000"/>
            <rFont val="Tahoma"/>
            <family val="2"/>
          </rPr>
          <t xml:space="preserve">1. Se Investigan y se resuleven
</t>
        </r>
        <r>
          <rPr>
            <b/>
            <sz val="10"/>
            <color rgb="FF000000"/>
            <rFont val="Tahoma"/>
            <family val="2"/>
          </rPr>
          <t xml:space="preserve">2. No se Investigan ni se resuelven
</t>
        </r>
      </text>
      <mc:AlternateContent xmlns:mc="http://schemas.openxmlformats.org/markup-compatibility/2006">
        <mc:Choice Requires="v"/>
        <mc:Fallback>
          <commentPr defaultSize="0" autoFill="0" autoLine="0">
            <anchor>
              <from>
                <xdr:col>63</xdr:col>
                <xdr:colOff>914400</xdr:colOff>
                <xdr:row>2</xdr:row>
                <xdr:rowOff>19050</xdr:rowOff>
              </from>
              <to>
                <xdr:col>65</xdr:col>
                <xdr:colOff>552450</xdr:colOff>
                <xdr:row>3</xdr:row>
                <xdr:rowOff>152400</xdr:rowOff>
              </to>
            </anchor>
          </commentPr>
        </mc:Fallback>
      </mc:AlternateContent>
    </comment>
    <comment ref="AU4" authorId="0" shapeId="17413" xr:uid="{00000000-0006-0000-0B00-000003000000}">
      <text>
        <r>
          <rPr>
            <b/>
            <sz val="10"/>
            <color rgb="FF000000"/>
            <rFont val="Tahoma"/>
            <family val="2"/>
          </rPr>
          <t>Evidencia de la Ejecución del Control</t>
        </r>
      </text>
      <mc:AlternateContent xmlns:mc="http://schemas.openxmlformats.org/markup-compatibility/2006">
        <mc:Choice Requires="v"/>
        <mc:Fallback>
          <commentPr defaultSize="0" autoFill="0" autoLine="0">
            <anchor>
              <from>
                <xdr:col>65</xdr:col>
                <xdr:colOff>38100</xdr:colOff>
                <xdr:row>2</xdr:row>
                <xdr:rowOff>19050</xdr:rowOff>
              </from>
              <to>
                <xdr:col>66</xdr:col>
                <xdr:colOff>400050</xdr:colOff>
                <xdr:row>4</xdr:row>
                <xdr:rowOff>419100</xdr:rowOff>
              </to>
            </anchor>
          </commentPr>
        </mc:Fallback>
      </mc:AlternateContent>
    </comment>
    <comment ref="BP4" authorId="0" shapeId="17414" xr:uid="{00000000-0006-0000-0B00-000004000000}">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mc:AlternateContent xmlns:mc="http://schemas.openxmlformats.org/markup-compatibility/2006">
        <mc:Choice Requires="v"/>
        <mc:Fallback>
          <commentPr defaultSize="0" autoFill="0" autoLine="0">
            <anchor>
              <from>
                <xdr:col>78</xdr:col>
                <xdr:colOff>3028950</xdr:colOff>
                <xdr:row>2</xdr:row>
                <xdr:rowOff>19050</xdr:rowOff>
              </from>
              <to>
                <xdr:col>87</xdr:col>
                <xdr:colOff>228600</xdr:colOff>
                <xdr:row>4</xdr:row>
                <xdr:rowOff>438150</xdr:rowOff>
              </to>
            </anchor>
          </commentPr>
        </mc:Fallback>
      </mc:AlternateContent>
    </comment>
  </commentList>
</comments>
</file>

<file path=xl/comments13.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Microsoft Office User</author>
  </authors>
  <commentList>
    <comment ref="AQ4" authorId="0" shapeId="18435" xr:uid="{00000000-0006-0000-0C00-000001000000}">
      <text>
        <r>
          <rPr>
            <sz val="10"/>
            <color rgb="FF000000"/>
            <rFont val="Tahoma"/>
            <family val="2"/>
          </rPr>
          <t>Cómo se Ejecuta el Control</t>
        </r>
      </text>
      <mc:AlternateContent xmlns:mc="http://schemas.openxmlformats.org/markup-compatibility/2006">
        <mc:Choice Requires="v"/>
        <mc:Fallback>
          <commentPr defaultSize="0" autoFill="0" autoLine="0">
            <anchor>
              <from>
                <xdr:col>59</xdr:col>
                <xdr:colOff>1047750</xdr:colOff>
                <xdr:row>2</xdr:row>
                <xdr:rowOff>19050</xdr:rowOff>
              </from>
              <to>
                <xdr:col>62</xdr:col>
                <xdr:colOff>190500</xdr:colOff>
                <xdr:row>4</xdr:row>
                <xdr:rowOff>419100</xdr:rowOff>
              </to>
            </anchor>
          </commentPr>
        </mc:Fallback>
      </mc:AlternateContent>
    </comment>
    <comment ref="AS4" authorId="0" shapeId="18436" xr:uid="{00000000-0006-0000-0C00-000002000000}">
      <text>
        <r>
          <rPr>
            <b/>
            <sz val="10"/>
            <color rgb="FF000000"/>
            <rFont val="Tahoma"/>
            <family val="2"/>
          </rPr>
          <t xml:space="preserve">Qué pasa con las observaciones o desviaciones:
</t>
        </r>
        <r>
          <rPr>
            <b/>
            <sz val="10"/>
            <color rgb="FF000000"/>
            <rFont val="Tahoma"/>
            <family val="2"/>
          </rPr>
          <t xml:space="preserve">1. Se Investigan y se resuleven
</t>
        </r>
        <r>
          <rPr>
            <b/>
            <sz val="10"/>
            <color rgb="FF000000"/>
            <rFont val="Tahoma"/>
            <family val="2"/>
          </rPr>
          <t xml:space="preserve">2. No se Investigan ni se resuelven
</t>
        </r>
      </text>
      <mc:AlternateContent xmlns:mc="http://schemas.openxmlformats.org/markup-compatibility/2006">
        <mc:Choice Requires="v"/>
        <mc:Fallback>
          <commentPr defaultSize="0" autoFill="0" autoLine="0">
            <anchor>
              <from>
                <xdr:col>62</xdr:col>
                <xdr:colOff>590550</xdr:colOff>
                <xdr:row>2</xdr:row>
                <xdr:rowOff>19050</xdr:rowOff>
              </from>
              <to>
                <xdr:col>63</xdr:col>
                <xdr:colOff>819150</xdr:colOff>
                <xdr:row>3</xdr:row>
                <xdr:rowOff>152400</xdr:rowOff>
              </to>
            </anchor>
          </commentPr>
        </mc:Fallback>
      </mc:AlternateContent>
    </comment>
    <comment ref="AU4" authorId="0" shapeId="18437" xr:uid="{00000000-0006-0000-0C00-000003000000}">
      <text>
        <r>
          <rPr>
            <b/>
            <sz val="10"/>
            <color rgb="FF000000"/>
            <rFont val="Tahoma"/>
            <family val="2"/>
          </rPr>
          <t>Evidencia de la Ejecución del Control</t>
        </r>
      </text>
      <mc:AlternateContent xmlns:mc="http://schemas.openxmlformats.org/markup-compatibility/2006">
        <mc:Choice Requires="v"/>
        <mc:Fallback>
          <commentPr defaultSize="0" autoFill="0" autoLine="0">
            <anchor>
              <from>
                <xdr:col>63</xdr:col>
                <xdr:colOff>304800</xdr:colOff>
                <xdr:row>2</xdr:row>
                <xdr:rowOff>19050</xdr:rowOff>
              </from>
              <to>
                <xdr:col>64</xdr:col>
                <xdr:colOff>228600</xdr:colOff>
                <xdr:row>4</xdr:row>
                <xdr:rowOff>419100</xdr:rowOff>
              </to>
            </anchor>
          </commentPr>
        </mc:Fallback>
      </mc:AlternateContent>
    </comment>
    <comment ref="BP4" authorId="0" shapeId="18438" xr:uid="{00000000-0006-0000-0C00-000004000000}">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mc:AlternateContent xmlns:mc="http://schemas.openxmlformats.org/markup-compatibility/2006">
        <mc:Choice Requires="v"/>
        <mc:Fallback>
          <commentPr defaultSize="0" autoFill="0" autoLine="0">
            <anchor>
              <from>
                <xdr:col>75</xdr:col>
                <xdr:colOff>12077700</xdr:colOff>
                <xdr:row>2</xdr:row>
                <xdr:rowOff>19050</xdr:rowOff>
              </from>
              <to>
                <xdr:col>78</xdr:col>
                <xdr:colOff>247650</xdr:colOff>
                <xdr:row>4</xdr:row>
                <xdr:rowOff>438150</xdr:rowOff>
              </to>
            </anchor>
          </commentPr>
        </mc:Fallback>
      </mc:AlternateContent>
    </comment>
  </commentList>
</comments>
</file>

<file path=xl/comments2.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Microsoft Office User</author>
  </authors>
  <commentList>
    <comment ref="AQ4" authorId="0" shapeId="4099" xr:uid="{00000000-0006-0000-0100-000001000000}">
      <text>
        <r>
          <rPr>
            <sz val="10"/>
            <color rgb="FF000000"/>
            <rFont val="Tahoma"/>
            <family val="2"/>
          </rPr>
          <t>Cómo se Ejecuta el Control</t>
        </r>
      </text>
      <mc:AlternateContent xmlns:mc="http://schemas.openxmlformats.org/markup-compatibility/2006">
        <mc:Choice Requires="v"/>
        <mc:Fallback>
          <commentPr defaultSize="0" autoFill="0" autoLine="0">
            <anchor>
              <from>
                <xdr:col>62</xdr:col>
                <xdr:colOff>304800</xdr:colOff>
                <xdr:row>3</xdr:row>
                <xdr:rowOff>0</xdr:rowOff>
              </from>
              <to>
                <xdr:col>63</xdr:col>
                <xdr:colOff>495300</xdr:colOff>
                <xdr:row>8</xdr:row>
                <xdr:rowOff>361950</xdr:rowOff>
              </to>
            </anchor>
          </commentPr>
        </mc:Fallback>
      </mc:AlternateContent>
    </comment>
    <comment ref="AS4" authorId="0" shapeId="4100" xr:uid="{00000000-0006-0000-0100-000002000000}">
      <text>
        <r>
          <rPr>
            <b/>
            <sz val="10"/>
            <color rgb="FF000000"/>
            <rFont val="Tahoma"/>
            <family val="2"/>
          </rPr>
          <t xml:space="preserve">Qué pasa con las observaciones o desviaciones:
</t>
        </r>
        <r>
          <rPr>
            <b/>
            <sz val="10"/>
            <color rgb="FF000000"/>
            <rFont val="Tahoma"/>
            <family val="2"/>
          </rPr>
          <t xml:space="preserve">1. Se Investigan y se resuleven
</t>
        </r>
        <r>
          <rPr>
            <b/>
            <sz val="10"/>
            <color rgb="FF000000"/>
            <rFont val="Tahoma"/>
            <family val="2"/>
          </rPr>
          <t xml:space="preserve">2. No se Investigan ni se resuelven
</t>
        </r>
      </text>
      <mc:AlternateContent xmlns:mc="http://schemas.openxmlformats.org/markup-compatibility/2006">
        <mc:Choice Requires="v"/>
        <mc:Fallback>
          <commentPr defaultSize="0" autoFill="0" autoLine="0">
            <anchor>
              <from>
                <xdr:col>63</xdr:col>
                <xdr:colOff>914400</xdr:colOff>
                <xdr:row>3</xdr:row>
                <xdr:rowOff>0</xdr:rowOff>
              </from>
              <to>
                <xdr:col>65</xdr:col>
                <xdr:colOff>552450</xdr:colOff>
                <xdr:row>3</xdr:row>
                <xdr:rowOff>152400</xdr:rowOff>
              </to>
            </anchor>
          </commentPr>
        </mc:Fallback>
      </mc:AlternateContent>
    </comment>
    <comment ref="AU4" authorId="0" shapeId="4101" xr:uid="{00000000-0006-0000-0100-000003000000}">
      <text>
        <r>
          <rPr>
            <b/>
            <sz val="10"/>
            <color rgb="FF000000"/>
            <rFont val="Tahoma"/>
            <family val="2"/>
          </rPr>
          <t>Evidencia de la Ejecución del Control</t>
        </r>
      </text>
      <mc:AlternateContent xmlns:mc="http://schemas.openxmlformats.org/markup-compatibility/2006">
        <mc:Choice Requires="v"/>
        <mc:Fallback>
          <commentPr defaultSize="0" autoFill="0" autoLine="0">
            <anchor>
              <from>
                <xdr:col>65</xdr:col>
                <xdr:colOff>19050</xdr:colOff>
                <xdr:row>3</xdr:row>
                <xdr:rowOff>0</xdr:rowOff>
              </from>
              <to>
                <xdr:col>66</xdr:col>
                <xdr:colOff>400050</xdr:colOff>
                <xdr:row>8</xdr:row>
                <xdr:rowOff>361950</xdr:rowOff>
              </to>
            </anchor>
          </commentPr>
        </mc:Fallback>
      </mc:AlternateContent>
    </comment>
    <comment ref="BP4" authorId="0" shapeId="4102" xr:uid="{00000000-0006-0000-0100-000004000000}">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mc:AlternateContent xmlns:mc="http://schemas.openxmlformats.org/markup-compatibility/2006">
        <mc:Choice Requires="v"/>
        <mc:Fallback>
          <commentPr defaultSize="0" autoFill="0" autoLine="0">
            <anchor>
              <from>
                <xdr:col>78</xdr:col>
                <xdr:colOff>1676400</xdr:colOff>
                <xdr:row>3</xdr:row>
                <xdr:rowOff>0</xdr:rowOff>
              </from>
              <to>
                <xdr:col>81</xdr:col>
                <xdr:colOff>590550</xdr:colOff>
                <xdr:row>8</xdr:row>
                <xdr:rowOff>400050</xdr:rowOff>
              </to>
            </anchor>
          </commentPr>
        </mc:Fallback>
      </mc:AlternateContent>
    </comment>
  </commentList>
</comments>
</file>

<file path=xl/comments3.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Microsoft Office User</author>
  </authors>
  <commentList>
    <comment ref="AQ4" authorId="0" shapeId="7170" xr:uid="{00000000-0006-0000-0200-000001000000}">
      <text>
        <r>
          <rPr>
            <sz val="10"/>
            <color rgb="FF000000"/>
            <rFont val="Tahoma"/>
            <family val="2"/>
          </rPr>
          <t>Cómo se Ejecuta el Control</t>
        </r>
      </text>
      <mc:AlternateContent xmlns:mc="http://schemas.openxmlformats.org/markup-compatibility/2006">
        <mc:Choice Requires="v"/>
        <mc:Fallback>
          <commentPr defaultSize="0" autoFill="0" autoLine="0">
            <anchor>
              <from>
                <xdr:col>67</xdr:col>
                <xdr:colOff>819150</xdr:colOff>
                <xdr:row>3</xdr:row>
                <xdr:rowOff>19050</xdr:rowOff>
              </from>
              <to>
                <xdr:col>68</xdr:col>
                <xdr:colOff>1200150</xdr:colOff>
                <xdr:row>4</xdr:row>
                <xdr:rowOff>438150</xdr:rowOff>
              </to>
            </anchor>
          </commentPr>
        </mc:Fallback>
      </mc:AlternateContent>
    </comment>
    <comment ref="AS4" authorId="0" shapeId="7171" xr:uid="{00000000-0006-0000-0200-000002000000}">
      <text>
        <r>
          <rPr>
            <b/>
            <sz val="10"/>
            <color rgb="FF000000"/>
            <rFont val="Tahoma"/>
            <family val="2"/>
          </rPr>
          <t xml:space="preserve">Qué pasa con las observaciones o desviaciones:
</t>
        </r>
        <r>
          <rPr>
            <b/>
            <sz val="10"/>
            <color rgb="FF000000"/>
            <rFont val="Tahoma"/>
            <family val="2"/>
          </rPr>
          <t xml:space="preserve">1. Se Investigan y se resuleven
</t>
        </r>
        <r>
          <rPr>
            <b/>
            <sz val="10"/>
            <color rgb="FF000000"/>
            <rFont val="Tahoma"/>
            <family val="2"/>
          </rPr>
          <t xml:space="preserve">2. No se Investigan ni se resuelven
</t>
        </r>
      </text>
      <mc:AlternateContent xmlns:mc="http://schemas.openxmlformats.org/markup-compatibility/2006">
        <mc:Choice Requires="v"/>
        <mc:Fallback>
          <commentPr defaultSize="0" autoFill="0" autoLine="0">
            <anchor>
              <from>
                <xdr:col>68</xdr:col>
                <xdr:colOff>1600200</xdr:colOff>
                <xdr:row>3</xdr:row>
                <xdr:rowOff>19050</xdr:rowOff>
              </from>
              <to>
                <xdr:col>70</xdr:col>
                <xdr:colOff>57150</xdr:colOff>
                <xdr:row>3</xdr:row>
                <xdr:rowOff>190500</xdr:rowOff>
              </to>
            </anchor>
          </commentPr>
        </mc:Fallback>
      </mc:AlternateContent>
    </comment>
    <comment ref="AU4" authorId="0" shapeId="7172" xr:uid="{00000000-0006-0000-0200-000003000000}">
      <text>
        <r>
          <rPr>
            <b/>
            <sz val="10"/>
            <color rgb="FF000000"/>
            <rFont val="Tahoma"/>
            <family val="2"/>
          </rPr>
          <t>Evidencia de la Ejecución del Control</t>
        </r>
      </text>
      <mc:AlternateContent xmlns:mc="http://schemas.openxmlformats.org/markup-compatibility/2006">
        <mc:Choice Requires="v"/>
        <mc:Fallback>
          <commentPr defaultSize="0" autoFill="0" autoLine="0">
            <anchor>
              <from>
                <xdr:col>69</xdr:col>
                <xdr:colOff>571500</xdr:colOff>
                <xdr:row>3</xdr:row>
                <xdr:rowOff>19050</xdr:rowOff>
              </from>
              <to>
                <xdr:col>70</xdr:col>
                <xdr:colOff>495300</xdr:colOff>
                <xdr:row>4</xdr:row>
                <xdr:rowOff>438150</xdr:rowOff>
              </to>
            </anchor>
          </commentPr>
        </mc:Fallback>
      </mc:AlternateContent>
    </comment>
    <comment ref="BP4" authorId="0" shapeId="7173" xr:uid="{00000000-0006-0000-0200-000004000000}">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mc:AlternateContent xmlns:mc="http://schemas.openxmlformats.org/markup-compatibility/2006">
        <mc:Choice Requires="v"/>
        <mc:Fallback>
          <commentPr defaultSize="0" autoFill="0" autoLine="0">
            <anchor>
              <from>
                <xdr:col>86</xdr:col>
                <xdr:colOff>19050</xdr:colOff>
                <xdr:row>3</xdr:row>
                <xdr:rowOff>19050</xdr:rowOff>
              </from>
              <to>
                <xdr:col>95</xdr:col>
                <xdr:colOff>483870</xdr:colOff>
                <xdr:row>4</xdr:row>
                <xdr:rowOff>457200</xdr:rowOff>
              </to>
            </anchor>
          </commentPr>
        </mc:Fallback>
      </mc:AlternateContent>
    </comment>
  </commentList>
</comments>
</file>

<file path=xl/comments4.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Microsoft Office User</author>
  </authors>
  <commentList>
    <comment ref="AQ4" authorId="0" shapeId="9219" xr:uid="{00000000-0006-0000-0300-000001000000}">
      <text>
        <r>
          <rPr>
            <sz val="10"/>
            <color rgb="FF000000"/>
            <rFont val="Tahoma"/>
            <family val="2"/>
          </rPr>
          <t>Cómo se Ejecuta el Control</t>
        </r>
      </text>
      <mc:AlternateContent xmlns:mc="http://schemas.openxmlformats.org/markup-compatibility/2006">
        <mc:Choice Requires="v"/>
        <mc:Fallback>
          <commentPr defaultSize="0" autoFill="0" autoLine="0">
            <anchor>
              <from>
                <xdr:col>62</xdr:col>
                <xdr:colOff>323850</xdr:colOff>
                <xdr:row>2</xdr:row>
                <xdr:rowOff>19050</xdr:rowOff>
              </from>
              <to>
                <xdr:col>63</xdr:col>
                <xdr:colOff>514350</xdr:colOff>
                <xdr:row>4</xdr:row>
                <xdr:rowOff>419100</xdr:rowOff>
              </to>
            </anchor>
          </commentPr>
        </mc:Fallback>
      </mc:AlternateContent>
    </comment>
    <comment ref="AS4" authorId="0" shapeId="9220" xr:uid="{00000000-0006-0000-0300-000002000000}">
      <text>
        <r>
          <rPr>
            <b/>
            <sz val="10"/>
            <color rgb="FF000000"/>
            <rFont val="Tahoma"/>
            <family val="2"/>
          </rPr>
          <t xml:space="preserve">Qué pasa con las observaciones o desviaciones:
</t>
        </r>
        <r>
          <rPr>
            <b/>
            <sz val="10"/>
            <color rgb="FF000000"/>
            <rFont val="Tahoma"/>
            <family val="2"/>
          </rPr>
          <t xml:space="preserve">1. Se Investigan y se resuleven
</t>
        </r>
        <r>
          <rPr>
            <b/>
            <sz val="10"/>
            <color rgb="FF000000"/>
            <rFont val="Tahoma"/>
            <family val="2"/>
          </rPr>
          <t xml:space="preserve">2. No se Investigan ni se resuelven
</t>
        </r>
      </text>
      <mc:AlternateContent xmlns:mc="http://schemas.openxmlformats.org/markup-compatibility/2006">
        <mc:Choice Requires="v"/>
        <mc:Fallback>
          <commentPr defaultSize="0" autoFill="0" autoLine="0">
            <anchor>
              <from>
                <xdr:col>63</xdr:col>
                <xdr:colOff>914400</xdr:colOff>
                <xdr:row>2</xdr:row>
                <xdr:rowOff>19050</xdr:rowOff>
              </from>
              <to>
                <xdr:col>65</xdr:col>
                <xdr:colOff>552450</xdr:colOff>
                <xdr:row>3</xdr:row>
                <xdr:rowOff>152400</xdr:rowOff>
              </to>
            </anchor>
          </commentPr>
        </mc:Fallback>
      </mc:AlternateContent>
    </comment>
    <comment ref="AU4" authorId="0" shapeId="9221" xr:uid="{00000000-0006-0000-0300-000003000000}">
      <text>
        <r>
          <rPr>
            <b/>
            <sz val="10"/>
            <color rgb="FF000000"/>
            <rFont val="Tahoma"/>
            <family val="2"/>
          </rPr>
          <t>Evidencia de la Ejecución del Control</t>
        </r>
      </text>
      <mc:AlternateContent xmlns:mc="http://schemas.openxmlformats.org/markup-compatibility/2006">
        <mc:Choice Requires="v"/>
        <mc:Fallback>
          <commentPr defaultSize="0" autoFill="0" autoLine="0">
            <anchor>
              <from>
                <xdr:col>65</xdr:col>
                <xdr:colOff>38100</xdr:colOff>
                <xdr:row>2</xdr:row>
                <xdr:rowOff>19050</xdr:rowOff>
              </from>
              <to>
                <xdr:col>66</xdr:col>
                <xdr:colOff>400050</xdr:colOff>
                <xdr:row>4</xdr:row>
                <xdr:rowOff>419100</xdr:rowOff>
              </to>
            </anchor>
          </commentPr>
        </mc:Fallback>
      </mc:AlternateContent>
    </comment>
    <comment ref="BP4" authorId="0" shapeId="9222" xr:uid="{00000000-0006-0000-0300-000004000000}">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mc:AlternateContent xmlns:mc="http://schemas.openxmlformats.org/markup-compatibility/2006">
        <mc:Choice Requires="v"/>
        <mc:Fallback>
          <commentPr defaultSize="0" autoFill="0" autoLine="0">
            <anchor>
              <from>
                <xdr:col>79</xdr:col>
                <xdr:colOff>628650</xdr:colOff>
                <xdr:row>2</xdr:row>
                <xdr:rowOff>19050</xdr:rowOff>
              </from>
              <to>
                <xdr:col>89</xdr:col>
                <xdr:colOff>266700</xdr:colOff>
                <xdr:row>4</xdr:row>
                <xdr:rowOff>438150</xdr:rowOff>
              </to>
            </anchor>
          </commentPr>
        </mc:Fallback>
      </mc:AlternateContent>
    </comment>
  </commentList>
</comments>
</file>

<file path=xl/comments5.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Microsoft Office User</author>
  </authors>
  <commentList>
    <comment ref="AQ4" authorId="0" shapeId="10243" xr:uid="{00000000-0006-0000-0400-000001000000}">
      <text>
        <r>
          <rPr>
            <sz val="10"/>
            <color rgb="FF000000"/>
            <rFont val="Tahoma"/>
            <family val="2"/>
          </rPr>
          <t>Cómo se Ejecuta el Control</t>
        </r>
      </text>
      <mc:AlternateContent xmlns:mc="http://schemas.openxmlformats.org/markup-compatibility/2006">
        <mc:Choice Requires="v"/>
        <mc:Fallback>
          <commentPr defaultSize="0" autoFill="0" autoLine="0">
            <anchor>
              <from>
                <xdr:col>62</xdr:col>
                <xdr:colOff>323850</xdr:colOff>
                <xdr:row>2</xdr:row>
                <xdr:rowOff>19050</xdr:rowOff>
              </from>
              <to>
                <xdr:col>63</xdr:col>
                <xdr:colOff>514350</xdr:colOff>
                <xdr:row>4</xdr:row>
                <xdr:rowOff>419100</xdr:rowOff>
              </to>
            </anchor>
          </commentPr>
        </mc:Fallback>
      </mc:AlternateContent>
    </comment>
    <comment ref="AS4" authorId="0" shapeId="10244" xr:uid="{00000000-0006-0000-0400-000002000000}">
      <text>
        <r>
          <rPr>
            <b/>
            <sz val="10"/>
            <color rgb="FF000000"/>
            <rFont val="Tahoma"/>
            <family val="2"/>
          </rPr>
          <t xml:space="preserve">Qué pasa con las observaciones o desviaciones:
</t>
        </r>
        <r>
          <rPr>
            <b/>
            <sz val="10"/>
            <color rgb="FF000000"/>
            <rFont val="Tahoma"/>
            <family val="2"/>
          </rPr>
          <t xml:space="preserve">1. Se Investigan y se resuleven
</t>
        </r>
        <r>
          <rPr>
            <b/>
            <sz val="10"/>
            <color rgb="FF000000"/>
            <rFont val="Tahoma"/>
            <family val="2"/>
          </rPr>
          <t xml:space="preserve">2. No se Investigan ni se resuelven
</t>
        </r>
      </text>
      <mc:AlternateContent xmlns:mc="http://schemas.openxmlformats.org/markup-compatibility/2006">
        <mc:Choice Requires="v"/>
        <mc:Fallback>
          <commentPr defaultSize="0" autoFill="0" autoLine="0">
            <anchor>
              <from>
                <xdr:col>63</xdr:col>
                <xdr:colOff>914400</xdr:colOff>
                <xdr:row>2</xdr:row>
                <xdr:rowOff>19050</xdr:rowOff>
              </from>
              <to>
                <xdr:col>65</xdr:col>
                <xdr:colOff>552450</xdr:colOff>
                <xdr:row>3</xdr:row>
                <xdr:rowOff>152400</xdr:rowOff>
              </to>
            </anchor>
          </commentPr>
        </mc:Fallback>
      </mc:AlternateContent>
    </comment>
    <comment ref="AU4" authorId="0" shapeId="10245" xr:uid="{00000000-0006-0000-0400-000003000000}">
      <text>
        <r>
          <rPr>
            <b/>
            <sz val="10"/>
            <color rgb="FF000000"/>
            <rFont val="Tahoma"/>
            <family val="2"/>
          </rPr>
          <t>Evidencia de la Ejecución del Control</t>
        </r>
      </text>
      <mc:AlternateContent xmlns:mc="http://schemas.openxmlformats.org/markup-compatibility/2006">
        <mc:Choice Requires="v"/>
        <mc:Fallback>
          <commentPr defaultSize="0" autoFill="0" autoLine="0">
            <anchor>
              <from>
                <xdr:col>65</xdr:col>
                <xdr:colOff>38100</xdr:colOff>
                <xdr:row>2</xdr:row>
                <xdr:rowOff>19050</xdr:rowOff>
              </from>
              <to>
                <xdr:col>66</xdr:col>
                <xdr:colOff>400050</xdr:colOff>
                <xdr:row>4</xdr:row>
                <xdr:rowOff>419100</xdr:rowOff>
              </to>
            </anchor>
          </commentPr>
        </mc:Fallback>
      </mc:AlternateContent>
    </comment>
    <comment ref="BP4" authorId="0" shapeId="10246" xr:uid="{00000000-0006-0000-0400-000004000000}">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mc:AlternateContent xmlns:mc="http://schemas.openxmlformats.org/markup-compatibility/2006">
        <mc:Choice Requires="v"/>
        <mc:Fallback>
          <commentPr defaultSize="0" autoFill="0" autoLine="0">
            <anchor>
              <from>
                <xdr:col>81</xdr:col>
                <xdr:colOff>160020</xdr:colOff>
                <xdr:row>2</xdr:row>
                <xdr:rowOff>19050</xdr:rowOff>
              </from>
              <to>
                <xdr:col>90</xdr:col>
                <xdr:colOff>598170</xdr:colOff>
                <xdr:row>4</xdr:row>
                <xdr:rowOff>438150</xdr:rowOff>
              </to>
            </anchor>
          </commentPr>
        </mc:Fallback>
      </mc:AlternateContent>
    </comment>
  </commentList>
</comments>
</file>

<file path=xl/comments6.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Microsoft Office User</author>
  </authors>
  <commentList>
    <comment ref="AQ4" authorId="0" shapeId="11267" xr:uid="{00000000-0006-0000-0500-000001000000}">
      <text>
        <r>
          <rPr>
            <sz val="10"/>
            <color rgb="FF000000"/>
            <rFont val="Tahoma"/>
            <family val="2"/>
          </rPr>
          <t>Cómo se Ejecuta el Control</t>
        </r>
      </text>
      <mc:AlternateContent xmlns:mc="http://schemas.openxmlformats.org/markup-compatibility/2006">
        <mc:Choice Requires="v"/>
        <mc:Fallback>
          <commentPr defaultSize="0" autoFill="0" autoLine="0">
            <anchor>
              <from>
                <xdr:col>62</xdr:col>
                <xdr:colOff>323850</xdr:colOff>
                <xdr:row>3</xdr:row>
                <xdr:rowOff>0</xdr:rowOff>
              </from>
              <to>
                <xdr:col>63</xdr:col>
                <xdr:colOff>514350</xdr:colOff>
                <xdr:row>4</xdr:row>
                <xdr:rowOff>419100</xdr:rowOff>
              </to>
            </anchor>
          </commentPr>
        </mc:Fallback>
      </mc:AlternateContent>
    </comment>
    <comment ref="AS4" authorId="0" shapeId="11268" xr:uid="{00000000-0006-0000-0500-000002000000}">
      <text>
        <r>
          <rPr>
            <b/>
            <sz val="10"/>
            <color rgb="FF000000"/>
            <rFont val="Tahoma"/>
            <family val="2"/>
          </rPr>
          <t xml:space="preserve">Qué pasa con las observaciones o desviaciones:
</t>
        </r>
        <r>
          <rPr>
            <b/>
            <sz val="10"/>
            <color rgb="FF000000"/>
            <rFont val="Tahoma"/>
            <family val="2"/>
          </rPr>
          <t xml:space="preserve">1. Se Investigan y se resuleven
</t>
        </r>
        <r>
          <rPr>
            <b/>
            <sz val="10"/>
            <color rgb="FF000000"/>
            <rFont val="Tahoma"/>
            <family val="2"/>
          </rPr>
          <t xml:space="preserve">2. No se Investigan ni se resuelven
</t>
        </r>
      </text>
      <mc:AlternateContent xmlns:mc="http://schemas.openxmlformats.org/markup-compatibility/2006">
        <mc:Choice Requires="v"/>
        <mc:Fallback>
          <commentPr defaultSize="0" autoFill="0" autoLine="0">
            <anchor>
              <from>
                <xdr:col>63</xdr:col>
                <xdr:colOff>933450</xdr:colOff>
                <xdr:row>3</xdr:row>
                <xdr:rowOff>0</xdr:rowOff>
              </from>
              <to>
                <xdr:col>65</xdr:col>
                <xdr:colOff>571500</xdr:colOff>
                <xdr:row>3</xdr:row>
                <xdr:rowOff>171450</xdr:rowOff>
              </to>
            </anchor>
          </commentPr>
        </mc:Fallback>
      </mc:AlternateContent>
    </comment>
    <comment ref="AU4" authorId="0" shapeId="11269" xr:uid="{00000000-0006-0000-0500-000003000000}">
      <text>
        <r>
          <rPr>
            <b/>
            <sz val="10"/>
            <color rgb="FF000000"/>
            <rFont val="Tahoma"/>
            <family val="2"/>
          </rPr>
          <t>Evidencia de la Ejecución del Control</t>
        </r>
      </text>
      <mc:AlternateContent xmlns:mc="http://schemas.openxmlformats.org/markup-compatibility/2006">
        <mc:Choice Requires="v"/>
        <mc:Fallback>
          <commentPr defaultSize="0" autoFill="0" autoLine="0">
            <anchor>
              <from>
                <xdr:col>65</xdr:col>
                <xdr:colOff>38100</xdr:colOff>
                <xdr:row>3</xdr:row>
                <xdr:rowOff>0</xdr:rowOff>
              </from>
              <to>
                <xdr:col>66</xdr:col>
                <xdr:colOff>419100</xdr:colOff>
                <xdr:row>4</xdr:row>
                <xdr:rowOff>419100</xdr:rowOff>
              </to>
            </anchor>
          </commentPr>
        </mc:Fallback>
      </mc:AlternateContent>
    </comment>
    <comment ref="BP4" authorId="0" shapeId="11270" xr:uid="{00000000-0006-0000-0500-000004000000}">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mc:AlternateContent xmlns:mc="http://schemas.openxmlformats.org/markup-compatibility/2006">
        <mc:Choice Requires="v"/>
        <mc:Fallback>
          <commentPr defaultSize="0" autoFill="0" autoLine="0">
            <anchor>
              <from>
                <xdr:col>78</xdr:col>
                <xdr:colOff>2971800</xdr:colOff>
                <xdr:row>3</xdr:row>
                <xdr:rowOff>0</xdr:rowOff>
              </from>
              <to>
                <xdr:col>87</xdr:col>
                <xdr:colOff>400050</xdr:colOff>
                <xdr:row>4</xdr:row>
                <xdr:rowOff>457200</xdr:rowOff>
              </to>
            </anchor>
          </commentPr>
        </mc:Fallback>
      </mc:AlternateContent>
    </comment>
  </commentList>
</comments>
</file>

<file path=xl/comments7.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Microsoft Office User</author>
  </authors>
  <commentList>
    <comment ref="AQ4" authorId="0" shapeId="12291" xr:uid="{00000000-0006-0000-0600-000001000000}">
      <text>
        <r>
          <rPr>
            <sz val="10"/>
            <color rgb="FF000000"/>
            <rFont val="Tahoma"/>
            <family val="2"/>
          </rPr>
          <t>Cómo se Ejecuta el Control</t>
        </r>
      </text>
      <mc:AlternateContent xmlns:mc="http://schemas.openxmlformats.org/markup-compatibility/2006">
        <mc:Choice Requires="v"/>
        <mc:Fallback>
          <commentPr defaultSize="0" autoFill="0" autoLine="0">
            <anchor>
              <from>
                <xdr:col>62</xdr:col>
                <xdr:colOff>323850</xdr:colOff>
                <xdr:row>2</xdr:row>
                <xdr:rowOff>19050</xdr:rowOff>
              </from>
              <to>
                <xdr:col>63</xdr:col>
                <xdr:colOff>514350</xdr:colOff>
                <xdr:row>4</xdr:row>
                <xdr:rowOff>419100</xdr:rowOff>
              </to>
            </anchor>
          </commentPr>
        </mc:Fallback>
      </mc:AlternateContent>
    </comment>
    <comment ref="AS4" authorId="0" shapeId="12292" xr:uid="{00000000-0006-0000-0600-000002000000}">
      <text>
        <r>
          <rPr>
            <b/>
            <sz val="10"/>
            <color rgb="FF000000"/>
            <rFont val="Tahoma"/>
            <family val="2"/>
          </rPr>
          <t xml:space="preserve">Qué pasa con las observaciones o desviaciones:
</t>
        </r>
        <r>
          <rPr>
            <b/>
            <sz val="10"/>
            <color rgb="FF000000"/>
            <rFont val="Tahoma"/>
            <family val="2"/>
          </rPr>
          <t xml:space="preserve">1. Se Investigan y se resuleven
</t>
        </r>
        <r>
          <rPr>
            <b/>
            <sz val="10"/>
            <color rgb="FF000000"/>
            <rFont val="Tahoma"/>
            <family val="2"/>
          </rPr>
          <t xml:space="preserve">2. No se Investigan ni se resuelven
</t>
        </r>
      </text>
      <mc:AlternateContent xmlns:mc="http://schemas.openxmlformats.org/markup-compatibility/2006">
        <mc:Choice Requires="v"/>
        <mc:Fallback>
          <commentPr defaultSize="0" autoFill="0" autoLine="0">
            <anchor>
              <from>
                <xdr:col>63</xdr:col>
                <xdr:colOff>914400</xdr:colOff>
                <xdr:row>2</xdr:row>
                <xdr:rowOff>19050</xdr:rowOff>
              </from>
              <to>
                <xdr:col>65</xdr:col>
                <xdr:colOff>552450</xdr:colOff>
                <xdr:row>3</xdr:row>
                <xdr:rowOff>152400</xdr:rowOff>
              </to>
            </anchor>
          </commentPr>
        </mc:Fallback>
      </mc:AlternateContent>
    </comment>
    <comment ref="AU4" authorId="0" shapeId="12293" xr:uid="{00000000-0006-0000-0600-000003000000}">
      <text>
        <r>
          <rPr>
            <b/>
            <sz val="10"/>
            <color rgb="FF000000"/>
            <rFont val="Tahoma"/>
            <family val="2"/>
          </rPr>
          <t>Evidencia de la Ejecución del Control</t>
        </r>
      </text>
      <mc:AlternateContent xmlns:mc="http://schemas.openxmlformats.org/markup-compatibility/2006">
        <mc:Choice Requires="v"/>
        <mc:Fallback>
          <commentPr defaultSize="0" autoFill="0" autoLine="0">
            <anchor>
              <from>
                <xdr:col>65</xdr:col>
                <xdr:colOff>38100</xdr:colOff>
                <xdr:row>2</xdr:row>
                <xdr:rowOff>19050</xdr:rowOff>
              </from>
              <to>
                <xdr:col>66</xdr:col>
                <xdr:colOff>400050</xdr:colOff>
                <xdr:row>4</xdr:row>
                <xdr:rowOff>419100</xdr:rowOff>
              </to>
            </anchor>
          </commentPr>
        </mc:Fallback>
      </mc:AlternateContent>
    </comment>
    <comment ref="BP4" authorId="0" shapeId="12294" xr:uid="{00000000-0006-0000-0600-000004000000}">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mc:AlternateContent xmlns:mc="http://schemas.openxmlformats.org/markup-compatibility/2006">
        <mc:Choice Requires="v"/>
        <mc:Fallback>
          <commentPr defaultSize="0" autoFill="0" autoLine="0">
            <anchor>
              <from>
                <xdr:col>80</xdr:col>
                <xdr:colOff>190500</xdr:colOff>
                <xdr:row>2</xdr:row>
                <xdr:rowOff>19050</xdr:rowOff>
              </from>
              <to>
                <xdr:col>89</xdr:col>
                <xdr:colOff>647700</xdr:colOff>
                <xdr:row>4</xdr:row>
                <xdr:rowOff>438150</xdr:rowOff>
              </to>
            </anchor>
          </commentPr>
        </mc:Fallback>
      </mc:AlternateContent>
    </comment>
  </commentList>
</comments>
</file>

<file path=xl/comments8.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Microsoft Office User</author>
  </authors>
  <commentList>
    <comment ref="AQ4" authorId="0" shapeId="13316" xr:uid="{00000000-0006-0000-0700-000001000000}">
      <text>
        <r>
          <rPr>
            <sz val="10"/>
            <color rgb="FF000000"/>
            <rFont val="Tahoma"/>
            <family val="2"/>
          </rPr>
          <t>Cómo se Ejecuta el Control</t>
        </r>
      </text>
      <mc:AlternateContent xmlns:mc="http://schemas.openxmlformats.org/markup-compatibility/2006">
        <mc:Choice Requires="v"/>
        <mc:Fallback>
          <commentPr defaultSize="0" autoFill="0" autoLine="0">
            <anchor>
              <from>
                <xdr:col>62</xdr:col>
                <xdr:colOff>323850</xdr:colOff>
                <xdr:row>2</xdr:row>
                <xdr:rowOff>19050</xdr:rowOff>
              </from>
              <to>
                <xdr:col>63</xdr:col>
                <xdr:colOff>514350</xdr:colOff>
                <xdr:row>4</xdr:row>
                <xdr:rowOff>419100</xdr:rowOff>
              </to>
            </anchor>
          </commentPr>
        </mc:Fallback>
      </mc:AlternateContent>
    </comment>
    <comment ref="AS4" authorId="0" shapeId="13317" xr:uid="{00000000-0006-0000-0700-000002000000}">
      <text>
        <r>
          <rPr>
            <b/>
            <sz val="10"/>
            <color rgb="FF000000"/>
            <rFont val="Tahoma"/>
            <family val="2"/>
          </rPr>
          <t xml:space="preserve">Qué pasa con las observaciones o desviaciones:
</t>
        </r>
        <r>
          <rPr>
            <b/>
            <sz val="10"/>
            <color rgb="FF000000"/>
            <rFont val="Tahoma"/>
            <family val="2"/>
          </rPr>
          <t xml:space="preserve">1. Se Investigan y se resuleven
</t>
        </r>
        <r>
          <rPr>
            <b/>
            <sz val="10"/>
            <color rgb="FF000000"/>
            <rFont val="Tahoma"/>
            <family val="2"/>
          </rPr>
          <t xml:space="preserve">2. No se Investigan ni se resuelven
</t>
        </r>
      </text>
      <mc:AlternateContent xmlns:mc="http://schemas.openxmlformats.org/markup-compatibility/2006">
        <mc:Choice Requires="v"/>
        <mc:Fallback>
          <commentPr defaultSize="0" autoFill="0" autoLine="0">
            <anchor>
              <from>
                <xdr:col>63</xdr:col>
                <xdr:colOff>914400</xdr:colOff>
                <xdr:row>2</xdr:row>
                <xdr:rowOff>19050</xdr:rowOff>
              </from>
              <to>
                <xdr:col>65</xdr:col>
                <xdr:colOff>552450</xdr:colOff>
                <xdr:row>3</xdr:row>
                <xdr:rowOff>152400</xdr:rowOff>
              </to>
            </anchor>
          </commentPr>
        </mc:Fallback>
      </mc:AlternateContent>
    </comment>
    <comment ref="AU4" authorId="0" shapeId="13318" xr:uid="{00000000-0006-0000-0700-000003000000}">
      <text>
        <r>
          <rPr>
            <b/>
            <sz val="10"/>
            <color rgb="FF000000"/>
            <rFont val="Tahoma"/>
            <family val="2"/>
          </rPr>
          <t>Evidencia de la Ejecución del Control</t>
        </r>
      </text>
      <mc:AlternateContent xmlns:mc="http://schemas.openxmlformats.org/markup-compatibility/2006">
        <mc:Choice Requires="v"/>
        <mc:Fallback>
          <commentPr defaultSize="0" autoFill="0" autoLine="0">
            <anchor>
              <from>
                <xdr:col>65</xdr:col>
                <xdr:colOff>38100</xdr:colOff>
                <xdr:row>2</xdr:row>
                <xdr:rowOff>19050</xdr:rowOff>
              </from>
              <to>
                <xdr:col>66</xdr:col>
                <xdr:colOff>400050</xdr:colOff>
                <xdr:row>4</xdr:row>
                <xdr:rowOff>419100</xdr:rowOff>
              </to>
            </anchor>
          </commentPr>
        </mc:Fallback>
      </mc:AlternateContent>
    </comment>
    <comment ref="BP4" authorId="0" shapeId="13319" xr:uid="{00000000-0006-0000-0700-000004000000}">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mc:AlternateContent xmlns:mc="http://schemas.openxmlformats.org/markup-compatibility/2006">
        <mc:Choice Requires="v"/>
        <mc:Fallback>
          <commentPr defaultSize="0" autoFill="0" autoLine="0">
            <anchor>
              <from>
                <xdr:col>78</xdr:col>
                <xdr:colOff>1409700</xdr:colOff>
                <xdr:row>2</xdr:row>
                <xdr:rowOff>19050</xdr:rowOff>
              </from>
              <to>
                <xdr:col>86</xdr:col>
                <xdr:colOff>438150</xdr:colOff>
                <xdr:row>4</xdr:row>
                <xdr:rowOff>438150</xdr:rowOff>
              </to>
            </anchor>
          </commentPr>
        </mc:Fallback>
      </mc:AlternateContent>
    </comment>
  </commentList>
</comments>
</file>

<file path=xl/comments9.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Microsoft Office User</author>
  </authors>
  <commentList>
    <comment ref="AQ4" authorId="0" shapeId="14339" xr:uid="{00000000-0006-0000-0800-000001000000}">
      <text>
        <r>
          <rPr>
            <sz val="10"/>
            <color rgb="FF000000"/>
            <rFont val="Tahoma"/>
            <family val="2"/>
          </rPr>
          <t>Cómo se Ejecuta el Control</t>
        </r>
      </text>
      <mc:AlternateContent xmlns:mc="http://schemas.openxmlformats.org/markup-compatibility/2006">
        <mc:Choice Requires="v"/>
        <mc:Fallback>
          <commentPr defaultSize="0" autoFill="0" autoLine="0">
            <anchor>
              <from>
                <xdr:col>62</xdr:col>
                <xdr:colOff>323850</xdr:colOff>
                <xdr:row>2</xdr:row>
                <xdr:rowOff>19050</xdr:rowOff>
              </from>
              <to>
                <xdr:col>63</xdr:col>
                <xdr:colOff>514350</xdr:colOff>
                <xdr:row>4</xdr:row>
                <xdr:rowOff>419100</xdr:rowOff>
              </to>
            </anchor>
          </commentPr>
        </mc:Fallback>
      </mc:AlternateContent>
    </comment>
    <comment ref="AS4" authorId="0" shapeId="14340" xr:uid="{00000000-0006-0000-0800-000002000000}">
      <text>
        <r>
          <rPr>
            <b/>
            <sz val="10"/>
            <color rgb="FF000000"/>
            <rFont val="Tahoma"/>
            <family val="2"/>
          </rPr>
          <t xml:space="preserve">Qué pasa con las observaciones o desviaciones:
</t>
        </r>
        <r>
          <rPr>
            <b/>
            <sz val="10"/>
            <color rgb="FF000000"/>
            <rFont val="Tahoma"/>
            <family val="2"/>
          </rPr>
          <t xml:space="preserve">1. Se Investigan y se resuleven
</t>
        </r>
        <r>
          <rPr>
            <b/>
            <sz val="10"/>
            <color rgb="FF000000"/>
            <rFont val="Tahoma"/>
            <family val="2"/>
          </rPr>
          <t xml:space="preserve">2. No se Investigan ni se resuelven
</t>
        </r>
      </text>
      <mc:AlternateContent xmlns:mc="http://schemas.openxmlformats.org/markup-compatibility/2006">
        <mc:Choice Requires="v"/>
        <mc:Fallback>
          <commentPr defaultSize="0" autoFill="0" autoLine="0">
            <anchor>
              <from>
                <xdr:col>63</xdr:col>
                <xdr:colOff>914400</xdr:colOff>
                <xdr:row>2</xdr:row>
                <xdr:rowOff>19050</xdr:rowOff>
              </from>
              <to>
                <xdr:col>65</xdr:col>
                <xdr:colOff>552450</xdr:colOff>
                <xdr:row>3</xdr:row>
                <xdr:rowOff>152400</xdr:rowOff>
              </to>
            </anchor>
          </commentPr>
        </mc:Fallback>
      </mc:AlternateContent>
    </comment>
    <comment ref="AU4" authorId="0" shapeId="14341" xr:uid="{00000000-0006-0000-0800-000003000000}">
      <text>
        <r>
          <rPr>
            <b/>
            <sz val="10"/>
            <color rgb="FF000000"/>
            <rFont val="Tahoma"/>
            <family val="2"/>
          </rPr>
          <t>Evidencia de la Ejecución del Control</t>
        </r>
      </text>
      <mc:AlternateContent xmlns:mc="http://schemas.openxmlformats.org/markup-compatibility/2006">
        <mc:Choice Requires="v"/>
        <mc:Fallback>
          <commentPr defaultSize="0" autoFill="0" autoLine="0">
            <anchor>
              <from>
                <xdr:col>65</xdr:col>
                <xdr:colOff>38100</xdr:colOff>
                <xdr:row>2</xdr:row>
                <xdr:rowOff>19050</xdr:rowOff>
              </from>
              <to>
                <xdr:col>66</xdr:col>
                <xdr:colOff>400050</xdr:colOff>
                <xdr:row>4</xdr:row>
                <xdr:rowOff>419100</xdr:rowOff>
              </to>
            </anchor>
          </commentPr>
        </mc:Fallback>
      </mc:AlternateContent>
    </comment>
    <comment ref="BP4" authorId="0" shapeId="14342" xr:uid="{00000000-0006-0000-0800-000004000000}">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mc:AlternateContent xmlns:mc="http://schemas.openxmlformats.org/markup-compatibility/2006">
        <mc:Choice Requires="v"/>
        <mc:Fallback>
          <commentPr defaultSize="0" autoFill="0" autoLine="0">
            <anchor>
              <from>
                <xdr:col>78</xdr:col>
                <xdr:colOff>2781300</xdr:colOff>
                <xdr:row>2</xdr:row>
                <xdr:rowOff>19050</xdr:rowOff>
              </from>
              <to>
                <xdr:col>87</xdr:col>
                <xdr:colOff>800100</xdr:colOff>
                <xdr:row>4</xdr:row>
                <xdr:rowOff>438150</xdr:rowOff>
              </to>
            </anchor>
          </commentPr>
        </mc:Fallback>
      </mc:AlternateContent>
    </comment>
  </commentList>
</comments>
</file>

<file path=xl/sharedStrings.xml><?xml version="1.0" encoding="utf-8"?>
<sst xmlns="http://purl.oclc.org/ooxml/spreadsheetml/main" count="6204" uniqueCount="822">
  <si>
    <t>DESCRIPCIÓN DEL PROCESO</t>
  </si>
  <si>
    <t>DESCRIPCIÓN DEL RIESGO</t>
  </si>
  <si>
    <t>CRITERIOS PARA CALIFICAR EL RIESGO (Aplica solo para riesgos de corrupción)</t>
  </si>
  <si>
    <t>EVALUACIÓN DEL RIESGO</t>
  </si>
  <si>
    <t>CONTROLES EXISTENTES - CRITERIOS DE EVALUACIÓN</t>
  </si>
  <si>
    <t>ANÁLISIS DE LA EVALUACIÓN DEL CONTROL</t>
  </si>
  <si>
    <t>PLAN DEL MANEJO DEL RIESGO</t>
  </si>
  <si>
    <t>CRONOGRAMA DE IMPLEMENTACIÓN DE LA ACCIÓN</t>
  </si>
  <si>
    <t>Autoevaluación de la dependencia responsable</t>
  </si>
  <si>
    <t>Seguimiento de la Oficina de Control Interno</t>
  </si>
  <si>
    <t>NATURALEZA DEL PROCESO</t>
  </si>
  <si>
    <t>PROCESO</t>
  </si>
  <si>
    <t>OBJETIVO DEL PROCESO</t>
  </si>
  <si>
    <t>RIESGO</t>
  </si>
  <si>
    <t>TIPO</t>
  </si>
  <si>
    <t>CAUSAS</t>
  </si>
  <si>
    <t>CONSECUENCIAS</t>
  </si>
  <si>
    <t>Pregunta 1. Afecta al grupo de funcionarios del proceso?</t>
  </si>
  <si>
    <t>Pregunta 2. Afecta el cumplimiento de metas y objetivos de la dependencia?</t>
  </si>
  <si>
    <t>Pregunta 3. Afecta el cumplimiento de la misión de la entidad?</t>
  </si>
  <si>
    <t>Pregunta 4. Afecta el cumplimiento de la misión del sector?</t>
  </si>
  <si>
    <t>Pregunta 5. Genera pérdida de confianza de la entidad, afectando su reputación?</t>
  </si>
  <si>
    <t>Pregunta 6. Genera pérdida de recursos económicos?</t>
  </si>
  <si>
    <t>Pregunta 7. Afecta la prestación del servicio?</t>
  </si>
  <si>
    <t>Pregunta 8. Dar lugar al detrimento de calidad de vida de la comunidad por la pérdida del bien, servicios o recursos públicos?</t>
  </si>
  <si>
    <t>Pregunta 9. Generar pérdida de información de la entidad?</t>
  </si>
  <si>
    <t>Pregunta 10. Generar intervención de los órganos de control, de la Fiscalía u otro ente?</t>
  </si>
  <si>
    <t>Pregunta 11. Da lugar a procesos sancionatorios?</t>
  </si>
  <si>
    <t>Pregunta 12. Da lugar a procesos disciplinarios?</t>
  </si>
  <si>
    <t>Pregunta 13. Da lugar a procesos fiscales?</t>
  </si>
  <si>
    <t>Pregunta 14. Da lugar a procesos penales?</t>
  </si>
  <si>
    <t>Pregunta 15. Generar pérdida de credibilidad del sector?</t>
  </si>
  <si>
    <t>Pregunt a 16. ocasiona lesiones físicas o pérdida de vidas humanas?</t>
  </si>
  <si>
    <t>Pregunta  17. Afecta la imagen regional?</t>
  </si>
  <si>
    <t>Pregunta  18. Afecta la imagen nacional?</t>
  </si>
  <si>
    <t>Pregunta  19. Genera daño ambiental?</t>
  </si>
  <si>
    <t>Puntaje total</t>
  </si>
  <si>
    <t>PROBABILIDAD</t>
  </si>
  <si>
    <t>IMPACTO</t>
  </si>
  <si>
    <t>ZONA DE RIESGO INHERENTE</t>
  </si>
  <si>
    <t>DESCRIPCIÓN DEL CONTROL</t>
  </si>
  <si>
    <t>TIPO ( P o D)</t>
  </si>
  <si>
    <t>Responsable</t>
  </si>
  <si>
    <t>Oportunidad</t>
  </si>
  <si>
    <t>Propósito</t>
  </si>
  <si>
    <t>Ejecución</t>
  </si>
  <si>
    <t>Desviaciones</t>
  </si>
  <si>
    <t>Evidencias</t>
  </si>
  <si>
    <t>Calificación del Diseño Control</t>
  </si>
  <si>
    <t>Estado de la Evaluación del Diseño del Control</t>
  </si>
  <si>
    <t>Estado de la Ejecución del Control</t>
  </si>
  <si>
    <t>Solidez Individual del Control</t>
  </si>
  <si>
    <t>Aplica plan de
acción para
fortalecer el control</t>
  </si>
  <si>
    <t>Solidez del conjunto de Controles</t>
  </si>
  <si>
    <t>Incidencia del Control frente a la probabilidad</t>
  </si>
  <si>
    <t>Incidencia del Control frente a la Impacto</t>
  </si>
  <si>
    <t>Desplazamiento / Probabilidad</t>
  </si>
  <si>
    <t>Desplazamiento / Impacto</t>
  </si>
  <si>
    <t>ZONA DE RIESGO RESIDUAL</t>
  </si>
  <si>
    <t>Tratamiento del Riesgo</t>
  </si>
  <si>
    <t>CONTROL PROPUESTO O ACCIONES A TOMAR</t>
  </si>
  <si>
    <t>EVIDENCIA DE LA ACCIÓN DE CONTROL</t>
  </si>
  <si>
    <t>RESPONSABLE</t>
  </si>
  <si>
    <t>FECHA DE INICIO</t>
  </si>
  <si>
    <t>FECHA FINAL</t>
  </si>
  <si>
    <t>INDICADOR</t>
  </si>
  <si>
    <t>Fecha</t>
  </si>
  <si>
    <t>Descripción</t>
  </si>
  <si>
    <t>Observaciones</t>
  </si>
  <si>
    <t>Estratégico</t>
  </si>
  <si>
    <t>Direccionamiento Estratégico</t>
  </si>
  <si>
    <t>Definir los lineamientos estratégicos y el modelo de operación a corto, mediano y largo plazo acorde a las necesidades y expectativas de los grupos de interés.</t>
  </si>
  <si>
    <r>
      <rPr>
        <b/>
        <sz val="12"/>
        <color theme="1"/>
        <rFont val="Calibri"/>
        <family val="2"/>
        <scheme val="minor"/>
      </rPr>
      <t>R1:</t>
    </r>
    <r>
      <rPr>
        <sz val="12"/>
        <color theme="1"/>
        <rFont val="Calibri"/>
        <family val="2"/>
        <scheme val="minor"/>
      </rPr>
      <t xml:space="preserve"> Incumplimiento de los lineamientos estratégicos asociados al desarrollo de las metas, planes, programas, proyectos y Modelos de gestión definidos en el actuar institucional</t>
    </r>
  </si>
  <si>
    <t>Incumplimiento de los requisitos definidos en el proceso a través de la definición y desarrollo de los diferentes planes,  programas y proyectos gestionados por la Unidad.</t>
  </si>
  <si>
    <t>Riesgos Estratégico</t>
  </si>
  <si>
    <r>
      <rPr>
        <b/>
        <sz val="12"/>
        <color theme="1"/>
        <rFont val="Calibri (Cuerpo)_x0000_"/>
      </rPr>
      <t>CA:1</t>
    </r>
    <r>
      <rPr>
        <sz val="12"/>
        <color theme="1"/>
        <rFont val="Calibri (Cuerpo)_x0000_"/>
      </rPr>
      <t xml:space="preserve"> Desconocimiento del plan estratégico de la entidad por parte de las diferentes dependencias de la Unidad.
</t>
    </r>
    <r>
      <rPr>
        <b/>
        <sz val="12"/>
        <color theme="1"/>
        <rFont val="Calibri (Cuerpo)_x0000_"/>
      </rPr>
      <t>CA:2</t>
    </r>
    <r>
      <rPr>
        <sz val="12"/>
        <color theme="1"/>
        <rFont val="Calibri (Cuerpo)_x0000_"/>
      </rPr>
      <t xml:space="preserve"> Inconsistencia en los reportes de la información de seguimiento para las partes interesadas.
</t>
    </r>
    <r>
      <rPr>
        <b/>
        <sz val="12"/>
        <color theme="1"/>
        <rFont val="Calibri (Cuerpo)_x0000_"/>
      </rPr>
      <t>CA:3</t>
    </r>
    <r>
      <rPr>
        <sz val="12"/>
        <color theme="1"/>
        <rFont val="Calibri (Cuerpo)_x0000_"/>
      </rPr>
      <t xml:space="preserve"> Debilidad en la formulación de los planes, programas, proyectos y las metas.
</t>
    </r>
    <r>
      <rPr>
        <b/>
        <sz val="12"/>
        <color theme="1"/>
        <rFont val="Calibri (Cuerpo)_x0000_"/>
      </rPr>
      <t>CA:4</t>
    </r>
    <r>
      <rPr>
        <sz val="12"/>
        <color theme="1"/>
        <rFont val="Calibri (Cuerpo)_x0000_"/>
      </rPr>
      <t xml:space="preserve"> Falta de compromiso Institucional en el desarrollo de los lineamientos Institucionales</t>
    </r>
  </si>
  <si>
    <r>
      <rPr>
        <b/>
        <sz val="12"/>
        <color theme="1"/>
        <rFont val="Calibri (Cuerpo)_x0000_"/>
      </rPr>
      <t>CO:1</t>
    </r>
    <r>
      <rPr>
        <sz val="12"/>
        <color theme="1"/>
        <rFont val="Calibri (Cuerpo)_x0000_"/>
      </rPr>
      <t xml:space="preserve"> Inadecuada toma de decisiones estratégicas de la Unidad
</t>
    </r>
    <r>
      <rPr>
        <sz val="12"/>
        <color theme="1"/>
        <rFont val="Calibri"/>
        <family val="2"/>
        <scheme val="minor"/>
      </rPr>
      <t xml:space="preserve">
</t>
    </r>
    <r>
      <rPr>
        <b/>
        <sz val="12"/>
        <color theme="1"/>
        <rFont val="Calibri (Cuerpo)_x0000_"/>
      </rPr>
      <t>CO:2</t>
    </r>
    <r>
      <rPr>
        <sz val="12"/>
        <color theme="1"/>
        <rFont val="Calibri (Cuerpo)_x0000_"/>
      </rPr>
      <t xml:space="preserve"> Afectación en la asignación de recursos de inversión</t>
    </r>
    <r>
      <rPr>
        <sz val="12"/>
        <color theme="1"/>
        <rFont val="Calibri"/>
        <family val="2"/>
        <scheme val="minor"/>
      </rPr>
      <t xml:space="preserve">
</t>
    </r>
    <r>
      <rPr>
        <b/>
        <sz val="12"/>
        <color theme="1"/>
        <rFont val="Calibri (Cuerpo)_x0000_"/>
      </rPr>
      <t>CO:3</t>
    </r>
    <r>
      <rPr>
        <sz val="12"/>
        <color theme="1"/>
        <rFont val="Calibri (Cuerpo)_x0000_"/>
      </rPr>
      <t xml:space="preserve"> Incumplimiento a las metas de los proyectos o de los programas del PDD</t>
    </r>
    <r>
      <rPr>
        <sz val="12"/>
        <color theme="1"/>
        <rFont val="Calibri"/>
        <family val="2"/>
        <scheme val="minor"/>
      </rPr>
      <t xml:space="preserve">
</t>
    </r>
    <r>
      <rPr>
        <b/>
        <sz val="12"/>
        <color theme="1"/>
        <rFont val="Calibri (Cuerpo)_x0000_"/>
      </rPr>
      <t>CO:4</t>
    </r>
    <r>
      <rPr>
        <sz val="12"/>
        <color theme="1"/>
        <rFont val="Calibri (Cuerpo)_x0000_"/>
      </rPr>
      <t xml:space="preserve"> Perdida de Imagen Institucional
</t>
    </r>
    <r>
      <rPr>
        <b/>
        <sz val="12"/>
        <color theme="1"/>
        <rFont val="Calibri (Cuerpo)_x0000_"/>
      </rPr>
      <t xml:space="preserve">
CO:5</t>
    </r>
    <r>
      <rPr>
        <sz val="12"/>
        <color theme="1"/>
        <rFont val="Calibri (Cuerpo)_x0000_"/>
      </rPr>
      <t xml:space="preserve"> Sanciones y procesos disciplinarios</t>
    </r>
  </si>
  <si>
    <t>Casi seguro</t>
  </si>
  <si>
    <t>Catastrófico</t>
  </si>
  <si>
    <r>
      <rPr>
        <b/>
        <sz val="12"/>
        <color theme="1"/>
        <rFont val="Calibri"/>
        <family val="2"/>
        <scheme val="minor"/>
      </rPr>
      <t>C:1</t>
    </r>
    <r>
      <rPr>
        <sz val="12"/>
        <color theme="1"/>
        <rFont val="Calibri"/>
        <family val="2"/>
        <scheme val="minor"/>
      </rPr>
      <t xml:space="preserve"> Seguimiento a planes de acción y mejoramiento  </t>
    </r>
    <r>
      <rPr>
        <b/>
        <sz val="12"/>
        <color theme="1"/>
        <rFont val="Calibri"/>
        <family val="2"/>
        <scheme val="minor"/>
      </rPr>
      <t>(CA:2 / CA:3 / CA:4 )</t>
    </r>
  </si>
  <si>
    <t>P</t>
  </si>
  <si>
    <t>Asignado</t>
  </si>
  <si>
    <t>Adecuado</t>
  </si>
  <si>
    <t>Oportuna</t>
  </si>
  <si>
    <t>Prevenir</t>
  </si>
  <si>
    <t>Confiable</t>
  </si>
  <si>
    <t>Se_Investigan</t>
  </si>
  <si>
    <t>Completa</t>
  </si>
  <si>
    <t>FUERTE</t>
  </si>
  <si>
    <t>Directamente</t>
  </si>
  <si>
    <t>Posible</t>
  </si>
  <si>
    <t>Moderado</t>
  </si>
  <si>
    <t>Reducir el riesgo</t>
  </si>
  <si>
    <t>Matriz plan de acción Institucional
Matriz del plan de mejoramiento</t>
  </si>
  <si>
    <t xml:space="preserve">Oficina Asesora de Planeación  / Profesional 
</t>
  </si>
  <si>
    <t>(Seguimiento realizado / seguimiento Programado)*100</t>
  </si>
  <si>
    <r>
      <rPr>
        <b/>
        <sz val="12"/>
        <color theme="1"/>
        <rFont val="Calibri"/>
        <family val="2"/>
        <scheme val="minor"/>
      </rPr>
      <t>C:2</t>
    </r>
    <r>
      <rPr>
        <sz val="12"/>
        <color theme="1"/>
        <rFont val="Calibri"/>
        <family val="2"/>
        <scheme val="minor"/>
      </rPr>
      <t xml:space="preserve">  Verificación de acciones para la formulación de los planes, programas y proyectos de la Unidad </t>
    </r>
    <r>
      <rPr>
        <b/>
        <sz val="12"/>
        <color theme="1"/>
        <rFont val="Calibri"/>
        <family val="2"/>
        <scheme val="minor"/>
      </rPr>
      <t>(CA:2 / CA:3)</t>
    </r>
  </si>
  <si>
    <t>Fichas EBID</t>
  </si>
  <si>
    <t>(Verificaciones realizadas/verificaciones programadas)*100</t>
  </si>
  <si>
    <t xml:space="preserve">C:3 Verificar y validar el cargue de la información en el Sistema SEGPLAN </t>
  </si>
  <si>
    <t>Reporte plan de acción SEGPLAN</t>
  </si>
  <si>
    <r>
      <rPr>
        <b/>
        <sz val="12"/>
        <color theme="1"/>
        <rFont val="Calibri"/>
        <family val="2"/>
        <scheme val="minor"/>
      </rPr>
      <t>C:4</t>
    </r>
    <r>
      <rPr>
        <sz val="12"/>
        <color theme="1"/>
        <rFont val="Calibri"/>
        <family val="2"/>
        <scheme val="minor"/>
      </rPr>
      <t xml:space="preserve"> Verificar la públicación de los diferentes planes de acción de la Unidad </t>
    </r>
    <r>
      <rPr>
        <b/>
        <sz val="12"/>
        <color theme="1"/>
        <rFont val="Calibri"/>
        <family val="2"/>
        <scheme val="minor"/>
      </rPr>
      <t>(CA:3)</t>
    </r>
  </si>
  <si>
    <t>Correo electrónico institucional</t>
  </si>
  <si>
    <t>(Verificaciones publicadas/verificaciones programadas)*100</t>
  </si>
  <si>
    <r>
      <rPr>
        <b/>
        <sz val="12"/>
        <color theme="1"/>
        <rFont val="Calibri"/>
        <family val="2"/>
        <scheme val="minor"/>
      </rPr>
      <t>C5:</t>
    </r>
    <r>
      <rPr>
        <sz val="12"/>
        <color theme="1"/>
        <rFont val="Calibri"/>
        <family val="2"/>
        <scheme val="minor"/>
      </rPr>
      <t xml:space="preserve"> Verificación de los compromisos a través del Comité primario de las dependencia </t>
    </r>
    <r>
      <rPr>
        <b/>
        <sz val="12"/>
        <color theme="1"/>
        <rFont val="Calibri"/>
        <family val="2"/>
        <scheme val="minor"/>
      </rPr>
      <t>(CA:4)</t>
    </r>
  </si>
  <si>
    <t>Actas de reunión o Grabación virtual</t>
  </si>
  <si>
    <r>
      <rPr>
        <b/>
        <sz val="12"/>
        <color theme="1"/>
        <rFont val="Calibri"/>
        <family val="2"/>
        <scheme val="minor"/>
      </rPr>
      <t>C:6</t>
    </r>
    <r>
      <rPr>
        <sz val="12"/>
        <color theme="1"/>
        <rFont val="Calibri"/>
        <family val="2"/>
        <scheme val="minor"/>
      </rPr>
      <t xml:space="preserve"> Seguimiento al Plan de acción del MIPG  </t>
    </r>
    <r>
      <rPr>
        <b/>
        <sz val="12"/>
        <color theme="1"/>
        <rFont val="Calibri"/>
        <family val="2"/>
        <scheme val="minor"/>
      </rPr>
      <t>(CA:1 / CA:2 / CA:3)</t>
    </r>
  </si>
  <si>
    <t>Matriz plan de acción MIPG</t>
  </si>
  <si>
    <r>
      <rPr>
        <b/>
        <sz val="12"/>
        <rFont val="Arial Narrow"/>
        <family val="2"/>
      </rPr>
      <t>R1:</t>
    </r>
    <r>
      <rPr>
        <sz val="12"/>
        <rFont val="Arial Narrow"/>
        <family val="2"/>
      </rPr>
      <t xml:space="preserve"> Uso Inadecuado de la autoridad para beneficio personal.</t>
    </r>
  </si>
  <si>
    <t>Se refiere al abuso del poder público para beneficio personal y/o privado, o  la influencia que pueden emplear los directivos con cierto nivel jerárquico para lograr beneficios propios o a terceros.</t>
  </si>
  <si>
    <t>Riesgo de Corrupción</t>
  </si>
  <si>
    <t>CA:1- Presión en la toma de decisiones a favor de un tercero
CA:2 Manipulación de la Información
CA:3 Desconocimiento normativo</t>
  </si>
  <si>
    <t>1. Pérdida de credibilidad
2. Pérdida de imagen
3. Sanciones e investigaciones
4. Detrimento patrimoniales
5. Incumplimiento normativo</t>
  </si>
  <si>
    <t>Si</t>
  </si>
  <si>
    <t>No</t>
  </si>
  <si>
    <r>
      <rPr>
        <b/>
        <sz val="12"/>
        <rFont val="Arial Narrow"/>
        <family val="2"/>
      </rPr>
      <t>C:1 -</t>
    </r>
    <r>
      <rPr>
        <sz val="12"/>
        <rFont val="Arial Narrow"/>
        <family val="2"/>
      </rPr>
      <t xml:space="preserve"> Seguimiento a los Mapas de riesgos - corrupción</t>
    </r>
  </si>
  <si>
    <t>Matriz Mapa de riesgos - Corrupción
Informe consolidado de los riesgos de corrupción</t>
  </si>
  <si>
    <t>(Seguimiento realizado al reporte de los riesgos de corrupción / seguimiento Programado)*100</t>
  </si>
  <si>
    <t>Improbable</t>
  </si>
  <si>
    <t>Rara vez</t>
  </si>
  <si>
    <t>PROCESOS</t>
  </si>
  <si>
    <t>Preguntas Corrupcion</t>
  </si>
  <si>
    <t xml:space="preserve">RIESGO INHERENTE </t>
  </si>
  <si>
    <t>TIPO (P o D)</t>
  </si>
  <si>
    <t>ASIGNADO</t>
  </si>
  <si>
    <t>NO_ASIGNADO</t>
  </si>
  <si>
    <t>FUNCIONES</t>
  </si>
  <si>
    <t>ADECUADO</t>
  </si>
  <si>
    <t>INADECUADO</t>
  </si>
  <si>
    <t>PERIODICIDAD</t>
  </si>
  <si>
    <t>OPORTUNA</t>
  </si>
  <si>
    <t>INOPORTUNA</t>
  </si>
  <si>
    <t>PROPOSITO</t>
  </si>
  <si>
    <t>PREVENIR</t>
  </si>
  <si>
    <t>DETECTAR</t>
  </si>
  <si>
    <t>NO_ES_CONTROL</t>
  </si>
  <si>
    <t>EJECUCIÓN</t>
  </si>
  <si>
    <t>CONFIABLE</t>
  </si>
  <si>
    <t>NO_CONFIABLES</t>
  </si>
  <si>
    <t>DESVIACIONES</t>
  </si>
  <si>
    <t>SE_INVESTIGAN</t>
  </si>
  <si>
    <t>NO_SE_INVESTIGAN</t>
  </si>
  <si>
    <t>EVIDENCIAS</t>
  </si>
  <si>
    <t>COMPLETA</t>
  </si>
  <si>
    <t>INCOMPLETA</t>
  </si>
  <si>
    <t>NO_EXISTE</t>
  </si>
  <si>
    <t>ESTADO DE LA EJECUCIÓN DEL CONTROL</t>
  </si>
  <si>
    <t>SOLIDEZ</t>
  </si>
  <si>
    <t>MODERADO</t>
  </si>
  <si>
    <t>DEBIL</t>
  </si>
  <si>
    <t xml:space="preserve">Incidencia del control en la probabilidad </t>
  </si>
  <si>
    <t>Incidencia del control en el impacto</t>
  </si>
  <si>
    <t># COLUMNAS EN LA MATRIZ DE RIESGO QUE SE DESPLAZA EN ELEJE DE LA PROBABILIDAD</t>
  </si>
  <si>
    <t># COLUMNAS EN LA MATRIZ DE RIESGO QUE SE DESPLAZA EN EL EJE DE IMPACTO</t>
  </si>
  <si>
    <t>ESTRATÉGICO</t>
  </si>
  <si>
    <t>Insignificante</t>
  </si>
  <si>
    <t>Bajo</t>
  </si>
  <si>
    <t>MISIONAL</t>
  </si>
  <si>
    <t>Gestión de las Comunicaciones</t>
  </si>
  <si>
    <t>Riesgos Gerencial</t>
  </si>
  <si>
    <t>Menor</t>
  </si>
  <si>
    <t>Misional</t>
  </si>
  <si>
    <t>D</t>
  </si>
  <si>
    <t>No_Asignado</t>
  </si>
  <si>
    <t>Inadecuado</t>
  </si>
  <si>
    <t>Inoportuna</t>
  </si>
  <si>
    <t>Detectar</t>
  </si>
  <si>
    <t>No_Confiable</t>
  </si>
  <si>
    <t>No_se_Investigan</t>
  </si>
  <si>
    <t>Incompleta</t>
  </si>
  <si>
    <t>No Disminuye</t>
  </si>
  <si>
    <t>Indirectamente</t>
  </si>
  <si>
    <t>APOYO</t>
  </si>
  <si>
    <t>Gestión Integral de Residuos</t>
  </si>
  <si>
    <t>Riesgo de Imagen o Reputacional</t>
  </si>
  <si>
    <t xml:space="preserve">Apoyo </t>
  </si>
  <si>
    <t>Gestión de la Innovación</t>
  </si>
  <si>
    <t>Riesgos Operativo</t>
  </si>
  <si>
    <t>Alto</t>
  </si>
  <si>
    <t>No_es_Control</t>
  </si>
  <si>
    <t>No_Existe</t>
  </si>
  <si>
    <t>EVALUACIÓN</t>
  </si>
  <si>
    <t>Gestión del Talento Humano</t>
  </si>
  <si>
    <t>Evaluación</t>
  </si>
  <si>
    <t>Gestión del Conocimiento</t>
  </si>
  <si>
    <t>Riesgos Financiero</t>
  </si>
  <si>
    <t>Probable</t>
  </si>
  <si>
    <t xml:space="preserve">Mayor </t>
  </si>
  <si>
    <t>Extremo</t>
  </si>
  <si>
    <t>Gestión Financiera</t>
  </si>
  <si>
    <t>Riesgo de Seguridad Digital</t>
  </si>
  <si>
    <t>Alumbrado Público</t>
  </si>
  <si>
    <t>Riesgo Tecnológico</t>
  </si>
  <si>
    <t>Gestión de Asuntos Legales</t>
  </si>
  <si>
    <t>Servicios Funerarios</t>
  </si>
  <si>
    <t>Riesgo de cumplimiento</t>
  </si>
  <si>
    <t>Gestión de Apoyo Logístico</t>
  </si>
  <si>
    <t>Gestión de Tecnológias y de la Información</t>
  </si>
  <si>
    <t>Gestión Documental</t>
  </si>
  <si>
    <t>Servicio al Ciudadano</t>
  </si>
  <si>
    <t>Gestión de la Evaluación y Mejora</t>
  </si>
  <si>
    <t>Gestión de la Evaluación y Control</t>
  </si>
  <si>
    <t>Lograr el posicionamiento y reconocimiento de la entidad en función de los diferentes grupos de interés por medio del el desarrollo de  herramientas y estrategias de comunicación.</t>
  </si>
  <si>
    <r>
      <rPr>
        <b/>
        <sz val="11"/>
        <color theme="1"/>
        <rFont val="Calibri (Cuerpo)_x0000_"/>
      </rPr>
      <t>R1:</t>
    </r>
    <r>
      <rPr>
        <sz val="11"/>
        <color theme="1"/>
        <rFont val="Calibri (Cuerpo)_x0000_"/>
      </rPr>
      <t xml:space="preserve"> Manejo inadecuado o perdida de la información que afecte la  imagen de la entidad en medios de comunicación, redes sociales y canales internos en el marco de las acciones comunicativas desarrolladas para el posicionaiento y reconocimiento de la Unidad</t>
    </r>
  </si>
  <si>
    <t xml:space="preserve">
El uso inadecuado o pérdida de la información puede generar la afectación de la imagen de la UAESP  afectando el buen nombre,  posicionamiento y reconocimiento de la misma.  </t>
  </si>
  <si>
    <r>
      <rPr>
        <b/>
        <sz val="11"/>
        <color theme="1"/>
        <rFont val="Calibri"/>
        <family val="2"/>
        <scheme val="minor"/>
      </rPr>
      <t>CA:1</t>
    </r>
    <r>
      <rPr>
        <sz val="11"/>
        <color theme="1"/>
        <rFont val="Calibri"/>
        <family val="2"/>
        <scheme val="minor"/>
      </rPr>
      <t xml:space="preserve">. Inadecuada verificación y validación de la información que requiere el proceso para su divulgación por parte de las areas que originan la información a tratar.
</t>
    </r>
    <r>
      <rPr>
        <b/>
        <sz val="11"/>
        <color theme="1"/>
        <rFont val="Calibri"/>
        <family val="2"/>
        <scheme val="minor"/>
      </rPr>
      <t>CA:2</t>
    </r>
    <r>
      <rPr>
        <sz val="11"/>
        <color theme="1"/>
        <rFont val="Calibri"/>
        <family val="2"/>
        <scheme val="minor"/>
      </rPr>
      <t xml:space="preserve">  Errores en la interpretación de la información a tratar en las acciones de comunicación.
</t>
    </r>
    <r>
      <rPr>
        <b/>
        <sz val="11"/>
        <color theme="1"/>
        <rFont val="Calibri"/>
        <family val="2"/>
        <scheme val="minor"/>
      </rPr>
      <t xml:space="preserve">
CA:3</t>
    </r>
    <r>
      <rPr>
        <sz val="11"/>
        <color theme="1"/>
        <rFont val="Calibri"/>
        <family val="2"/>
        <scheme val="minor"/>
      </rPr>
      <t xml:space="preserve">. Inoportuno acceso a la información y coonocimiento de las necesidades de las areas de la entidad.
</t>
    </r>
    <r>
      <rPr>
        <b/>
        <sz val="11"/>
        <color theme="1"/>
        <rFont val="Calibri"/>
        <family val="2"/>
        <scheme val="minor"/>
      </rPr>
      <t>CA:4</t>
    </r>
    <r>
      <rPr>
        <sz val="11"/>
        <color theme="1"/>
        <rFont val="Calibri"/>
        <family val="2"/>
        <scheme val="minor"/>
      </rPr>
      <t xml:space="preserve"> Desconocimiento del panorama de la imagen institucional en medios de comunicación y redes sociales</t>
    </r>
  </si>
  <si>
    <r>
      <rPr>
        <b/>
        <sz val="11"/>
        <color theme="1"/>
        <rFont val="Calibri"/>
        <family val="2"/>
        <scheme val="minor"/>
      </rPr>
      <t>CO:1</t>
    </r>
    <r>
      <rPr>
        <sz val="11"/>
        <color theme="1"/>
        <rFont val="Calibri"/>
        <family val="2"/>
        <scheme val="minor"/>
      </rPr>
      <t xml:space="preserve"> - Publicación de Información carente de veracidad
</t>
    </r>
    <r>
      <rPr>
        <b/>
        <sz val="11"/>
        <color theme="1"/>
        <rFont val="Calibri"/>
        <family val="2"/>
        <scheme val="minor"/>
      </rPr>
      <t>CO:2</t>
    </r>
    <r>
      <rPr>
        <sz val="11"/>
        <color theme="1"/>
        <rFont val="Calibri"/>
        <family val="2"/>
        <scheme val="minor"/>
      </rPr>
      <t xml:space="preserve"> Desinformación a los grupos de interes 
</t>
    </r>
    <r>
      <rPr>
        <b/>
        <sz val="11"/>
        <color theme="1"/>
        <rFont val="Calibri"/>
        <family val="2"/>
        <scheme val="minor"/>
      </rPr>
      <t>CO:·3</t>
    </r>
    <r>
      <rPr>
        <sz val="11"/>
        <color theme="1"/>
        <rFont val="Calibri"/>
        <family val="2"/>
        <scheme val="minor"/>
      </rPr>
      <t xml:space="preserve"> Demoras em la gestión de acciones comunicativas.</t>
    </r>
  </si>
  <si>
    <r>
      <rPr>
        <b/>
        <sz val="10"/>
        <color theme="1"/>
        <rFont val="Calibri (Cuerpo)_x0000_"/>
      </rPr>
      <t>C:1</t>
    </r>
    <r>
      <rPr>
        <sz val="10"/>
        <color theme="1"/>
        <rFont val="Calibri (Cuerpo)_x0000_"/>
      </rPr>
      <t xml:space="preserve"> Desarrollo del Consejo Redacción </t>
    </r>
    <r>
      <rPr>
        <b/>
        <sz val="10"/>
        <color theme="1"/>
        <rFont val="Calibri (Cuerpo)_x0000_"/>
      </rPr>
      <t>(CA:1) / (CA:3)</t>
    </r>
  </si>
  <si>
    <t>Actas de reunión.
Material publicado en los diferentes canales.(Web, redes socilaes, correo)</t>
  </si>
  <si>
    <t xml:space="preserve">Oficina Asesora de Comunicaciones  y relaciones Interinstitucionales </t>
  </si>
  <si>
    <t>Material publicado</t>
  </si>
  <si>
    <r>
      <rPr>
        <b/>
        <sz val="10"/>
        <color theme="1"/>
        <rFont val="Calibri (Cuerpo)_x0000_"/>
      </rPr>
      <t>C:2</t>
    </r>
    <r>
      <rPr>
        <sz val="10"/>
        <color theme="1"/>
        <rFont val="Calibri (Cuerpo)_x0000_"/>
      </rPr>
      <t xml:space="preserve"> Desarrollo del Comité primario  </t>
    </r>
    <r>
      <rPr>
        <b/>
        <sz val="10"/>
        <color theme="1"/>
        <rFont val="Calibri (Cuerpo)_x0000_"/>
      </rPr>
      <t>(CA:2)</t>
    </r>
  </si>
  <si>
    <t>Actas de reunión - Listados de asistencia</t>
  </si>
  <si>
    <t>Actas diligenciadas</t>
  </si>
  <si>
    <r>
      <rPr>
        <b/>
        <sz val="10"/>
        <color theme="1"/>
        <rFont val="Calibri"/>
        <family val="2"/>
        <scheme val="minor"/>
      </rPr>
      <t>C:3</t>
    </r>
    <r>
      <rPr>
        <sz val="10"/>
        <color theme="1"/>
        <rFont val="Calibri"/>
        <family val="2"/>
        <scheme val="minor"/>
      </rPr>
      <t xml:space="preserve"> Aprobaciones de contenidos </t>
    </r>
    <r>
      <rPr>
        <b/>
        <sz val="10"/>
        <color theme="1"/>
        <rFont val="Calibri"/>
        <family val="2"/>
        <scheme val="minor"/>
      </rPr>
      <t>(CA:1) / (CA:3)</t>
    </r>
  </si>
  <si>
    <t xml:space="preserve">Correo electronico con la aprobacion final del jefe de oficina y de la correctora de estilo. </t>
  </si>
  <si>
    <t>Correo electrónico con aprobación</t>
  </si>
  <si>
    <r>
      <rPr>
        <b/>
        <sz val="10"/>
        <color theme="1"/>
        <rFont val="Calibri"/>
        <family val="2"/>
        <scheme val="minor"/>
      </rPr>
      <t>C:4</t>
    </r>
    <r>
      <rPr>
        <sz val="10"/>
        <color theme="1"/>
        <rFont val="Calibri"/>
        <family val="2"/>
        <scheme val="minor"/>
      </rPr>
      <t xml:space="preserve"> Monitoreo de Medios  y redes sociales </t>
    </r>
    <r>
      <rPr>
        <b/>
        <sz val="10"/>
        <color theme="1"/>
        <rFont val="Calibri"/>
        <family val="2"/>
        <scheme val="minor"/>
      </rPr>
      <t>(CA:4)</t>
    </r>
  </si>
  <si>
    <t>Matriz se seguimiento a los mediosde comunicación</t>
  </si>
  <si>
    <t>N° de seguimiento a los medios de comunicación</t>
  </si>
  <si>
    <t>Lograr el posicionamiento y reconocimiento de la entidad en función de los diferentes grupos de interés por medio del el desarrollo de  herramientas y estrategias de comunicación</t>
  </si>
  <si>
    <r>
      <rPr>
        <b/>
        <sz val="12"/>
        <rFont val="Arial Narrow"/>
        <family val="2"/>
      </rPr>
      <t>R:1</t>
    </r>
    <r>
      <rPr>
        <sz val="12"/>
        <rFont val="Arial Narrow"/>
        <family val="2"/>
      </rPr>
      <t xml:space="preserve"> Pérdida y tergiversación de la información de la entidad en beneficio de un tercero</t>
    </r>
  </si>
  <si>
    <t>Se refiere a la manipulación o pérdida de la información para el favorecimiento de un tercero</t>
  </si>
  <si>
    <t>CA:1 - Manipulación de la información institucional sin consentimiento. 
CA:2 - Interpretación de la información en beneficio de terceros</t>
  </si>
  <si>
    <t xml:space="preserve">1.  Pérdida o deterioro  de la imagen institucional 
2- Desinformación a los grupos de interés
3 - Investigaciones y sanciones (particular e institucional)
</t>
  </si>
  <si>
    <t xml:space="preserve">C:1 - El líder del proceso o quien delegue adelantará el Consejo Editorial con el fin de revisar los temas propuestos con el equipo de trabajo. Cuando se presentan observaciones los colaboradores las toman en cuenta durante el proceso de producción de contenidos, la evidencia se encuentra en las actas del Consejo Editorial. (CA:1)
</t>
  </si>
  <si>
    <t xml:space="preserve">1. Seguimiento y monitoreo mensual de medios de comunicación
</t>
  </si>
  <si>
    <t xml:space="preserve">1. Monitoreo de medios de comunicación
</t>
  </si>
  <si>
    <t>Jefe Oficina Asesora de Comunicaciones y Relaciones Interinstitucionales</t>
  </si>
  <si>
    <t xml:space="preserve">(No de seguimientos realizados/ No de seguimientos programados)*100
</t>
  </si>
  <si>
    <t>C:2-  El colaborador que está generando el contenido valida la información con la fuente primaria, cuando se presenten observaciones se realizan los cambios correspondientes, se evidencia por correo electrónico. (CA:1; CA:2)</t>
  </si>
  <si>
    <t>2. Promover en el equipo de trabajo de la OAC el conocimiento de cada área y de la información que ésta genera por parte del grupo de trabajo de la Oficina de Comunicaciones.</t>
  </si>
  <si>
    <t>2. Actas de reunión</t>
  </si>
  <si>
    <t>(No de actividades realizadas/No de actividades programadas)*100</t>
  </si>
  <si>
    <t>C:3- El líder del proceso verifica y aprueba los contenidos previo a su publicación teniendo en cuenta las observaciones realizadas en el Comité Editorial. Si se presentan ajustes el colaborador responsable realiza los cambios. La evidencia se encuentra en correos electrónicos o documento que consta la aprobación del contenido. (CA:1; CA:2)</t>
  </si>
  <si>
    <t xml:space="preserve">Administrar la prestación efectiva de los servicios orientados a la gestión integral de los residuos sólidos, generando acciones de planeación, coordinación, control y supervisión en función del desarrollo y ejecución de las políticas, planes, programas y proyectos asociados al servicio de aseo en el Distrito Capital. </t>
  </si>
  <si>
    <r>
      <rPr>
        <b/>
        <sz val="10"/>
        <color theme="1"/>
        <rFont val="Arial Narrow"/>
        <family val="2"/>
      </rPr>
      <t xml:space="preserve">R:1. </t>
    </r>
    <r>
      <rPr>
        <sz val="10"/>
        <color theme="1"/>
        <rFont val="Arial Narrow"/>
        <family val="2"/>
      </rPr>
      <t>Autorizar el pago a los operadores y/o interventorías, sin el cumplimiento de las obligaciones contractuales.</t>
    </r>
  </si>
  <si>
    <t xml:space="preserve">Se refiere a la  autorización de la Unidad para realizar el pago por la prestación del servicio a los operadores y/o interventorías, sin el cumplimiento de las obligaciones contractuales en su beneficio.
</t>
  </si>
  <si>
    <t xml:space="preserve">CA:1 Tráfico de influencias
CA:2 Falta de revisión del cumplimiento de las obligaciones contractuales
</t>
  </si>
  <si>
    <t>CO 1  Detrimento patrimonial
CO 2  Deficiencias en la prestación de los servicios que garantiza la UAESP
CO 3  Sanciones por parte de entes de control</t>
  </si>
  <si>
    <t>no</t>
  </si>
  <si>
    <t xml:space="preserve">Mensualmente los supervisores de los contratos verifican a través de las interventorías, el cumplimiento de las obligaciones contractuales de los operadores de los servicios. En caso de presentarse observaciones los supervisores de los contratos las envían a las respectivas interventorías para que éstas tomen las medidas con los operadores de los servicios. La evidencia se encuentra en el sistema de gestión documental - ORFEO, actas de reunión, visitas administrativas y de campo, Informe de supervisión y control. </t>
  </si>
  <si>
    <t>p</t>
  </si>
  <si>
    <t xml:space="preserve">1. Realizar seguimiento a la supervisión del contrato
</t>
  </si>
  <si>
    <t>Informes de supervisión y control</t>
  </si>
  <si>
    <t>Subdirector de RBL 
Subdirector Dfinal</t>
  </si>
  <si>
    <t>6 informes de seguimiento</t>
  </si>
  <si>
    <r>
      <rPr>
        <b/>
        <sz val="10"/>
        <rFont val="Arial Narrow"/>
        <family val="2"/>
      </rPr>
      <t xml:space="preserve">R:1 </t>
    </r>
    <r>
      <rPr>
        <sz val="10"/>
        <rFont val="Arial Narrow"/>
        <family val="2"/>
      </rPr>
      <t>Inoportunidad en la administración de la prestación del servicio de aseo.</t>
    </r>
  </si>
  <si>
    <t>La inoportunidad en la administración de la prestación del servicio está asociada a la generación de acciones de planeación, coordinación, control y supervisión en función del desarrollo y ejecución de las políticas, planes, programas y proyectos  del servicio de aseo.</t>
  </si>
  <si>
    <t>CA:1 Deficiencias en la Planeación del servicio.
CA:2  Carencias en la información y registros documentales 
CA:3  Inadecuado uso de las herramientas de seguimiento y supervisión (Plan de Inclusión, PGIRS, Procedimiento de supervisión y control)</t>
  </si>
  <si>
    <t>CO:1  Investigaciones, sanciones disciplinarias, penales y fiscales. 
CO:2 Perdida de la imagen Institucional 
CO:3  Reprocesos en el desarrollo de la operación asociada al proceso de GIR</t>
  </si>
  <si>
    <t xml:space="preserve">C:1 Seguimiento a los planes de acción institucional por dependencia asociadas al proceso (CA:1 / CA-:3)
</t>
  </si>
  <si>
    <t>Plan de acción institucional</t>
  </si>
  <si>
    <t>Subdirector de RBL 
Subdirector Dfinal 
Subdirector aprovechamiento</t>
  </si>
  <si>
    <t>6 seguimientos al plan de acción institucional</t>
  </si>
  <si>
    <t>C:2 Seguimiento al Plan de supervisión y control de las dependencias asociadas al proceso  (CA:1 / CA:3)</t>
  </si>
  <si>
    <t>Actas de reunión del comité primario</t>
  </si>
  <si>
    <t>6 seguimientos a través del acta del comité primario</t>
  </si>
  <si>
    <t>C:3  Verificar los informes de interventoria en función de los estandares contractuales (CA:2 / CA:3)</t>
  </si>
  <si>
    <t xml:space="preserve">
C:4 Verificar los informes de supervisión y seguimiento asociados a la gestión del proceso.(CA:2 / CA:3) </t>
  </si>
  <si>
    <t>informes de supervisión y control aprobados</t>
  </si>
  <si>
    <t>6 informes de seguimiento aprobados</t>
  </si>
  <si>
    <t>R1. Potencial detrimento de los recursos y/o bienes entregados a la población recicladora de oficio.</t>
  </si>
  <si>
    <t>Se refiere a la destinación que se le dan a los recursos y/o bienes entregados por la Entidad a la población recicladora de oficio.</t>
  </si>
  <si>
    <t>Falta de seguimiento, vigilancia y control, de a quienes se entregan estos recursos.</t>
  </si>
  <si>
    <t xml:space="preserve">Detrimento patrimonial.
Investigaciones y/o sanciones.
Incumplimiento de los objetivos trazados por la Entidad. 
</t>
  </si>
  <si>
    <t xml:space="preserve">C1. Seguimiento a los recursos y/o bienes entregados a la población recicladora de oficio. </t>
  </si>
  <si>
    <t xml:space="preserve">Informes de seguimiento </t>
  </si>
  <si>
    <t>Subdirector de Aprovechamiento</t>
  </si>
  <si>
    <t>(No de seguimientos realizados/ No de seguimientos programados)*100</t>
  </si>
  <si>
    <t>Se recomienda establecer en los informes de seguimiento un punto especifico que determine la correcta utilización y empleo que le han dado las organizaciones de reciclaje, con el fin de garantizar el fin para el cual fueron entregados.</t>
  </si>
  <si>
    <t xml:space="preserve">De otra parte, se sugiere modificar la redacción del riesgo de corrupción conforme, las orientaciones de la Guía DAFP para la Administración de Riesgos de Corrupción, de tal forma que  se identifique la posibilidad de que, por acción u omisión, se use el recurso para desviar la gestión de lo público hacia un beneficio privado diferente de los organizados en el RUOR. </t>
  </si>
  <si>
    <t>Garantizar la prestación de los servicios funerarios en los cementerios de propiedad del distrito capital</t>
  </si>
  <si>
    <r>
      <rPr>
        <b/>
        <sz val="12"/>
        <color theme="1"/>
        <rFont val="Arial Narrow"/>
        <family val="2"/>
      </rPr>
      <t xml:space="preserve">R1. </t>
    </r>
    <r>
      <rPr>
        <sz val="12"/>
        <color theme="1"/>
        <rFont val="Arial Narrow"/>
        <family val="2"/>
      </rPr>
      <t>Reconocer y otorgar subsidios de los servicios funerarios prestados en los cementerios de propiedad del Distrito, a personas que no cumplan con las condiciones de vulnerabilidad.</t>
    </r>
  </si>
  <si>
    <t>Entrega de subsidios funerarios sin el debido cumplimiento de los requisitos para favorecer a un tercero</t>
  </si>
  <si>
    <t xml:space="preserve">CA:1 Presentación de documentos falsos o adulterados como soportes con el fin de determinar la condición de vulnerabilidad requerida para el reconocimiento del subsidio a los servicios funerarios.
CA: 2 Omisión en el requerimiento y verificación de requisitos </t>
  </si>
  <si>
    <t>Incurrencia en un detrimento patrimonial, debilidad institucional e incidencias disciplinarias.</t>
  </si>
  <si>
    <t xml:space="preserve">Cada vez que un ciudadano solicita el servicio, el profesional asignado verifica los requisitos para adquirir el subsidio funerario en los cementerios de propiedad del Distrito capital a través de las bases de datos de la Fiscalía, Sisbén, SIRBE, Integración Social, la evidencia se encuentra en la solicitud radicada. En caso que durante la revisión presencial con el ciudadano, los documentos no cumpla con los requisitos estos se devuelven al mismo para que complemente y una cumpla se radica la solicitud. </t>
  </si>
  <si>
    <t>CO:1 Divulgar el programa de subsidios funerarios y asesoría de trámites legales</t>
  </si>
  <si>
    <t>Registro fotográfico, piezas publicitarias e informes</t>
  </si>
  <si>
    <t>Subdirector de Servicios Funerarios y Alumbrado Público / Profesionales de servicios complementarios</t>
  </si>
  <si>
    <t>1. Eficacia: (No de divulgaciones realizadas / No de divulgaciones programadas )*100
2. (No de casos presentados por hechos de corrupción muestral/ No de solicitudes radicada)*100</t>
  </si>
  <si>
    <t xml:space="preserve">
Definir las actividades necesarias para el reconocimiento, oportunidad en la prestación, seguimiento y pago de los subsidios de los servicios funerarios prestados en los cementerios de propiedad del Distrito Capital, a la población en condición der vulnerabilidad reconocida en al menos una de las bases de datos de las entidades  de orden Nacional o Distrital, que realice ese tipo de caracterización poblacional </t>
  </si>
  <si>
    <t>Reconocer y otorgar subsidios de los servicios funerarios prestados en los cementerios de propiedad del Distrito, a personas que no cumplan con las condiciones de vulnerabilidad.</t>
  </si>
  <si>
    <t>Presentación de documentos falsos o adulterados como soportes con el fin de determinar la condición de vulnerabilidad requerida para el reconocimiento del subsidio a los servicios funerarios.</t>
  </si>
  <si>
    <t>1. Imcumplimiento de la Normatividad Vigente
 2..Uso indebido de recursos publicos
3 Detrimento Patrimonial
4 Aprobacion de Subsidio Funerario sin el cumplimiento de los requisitos 
5. Actualización del Normograma
6  Debilidad institucional
7  incidencias fiscales y  disciplinarias.</t>
  </si>
  <si>
    <t xml:space="preserve">
Verificación en la Base de datos del Sisben y otras bases para determinar la población vulnerable así mismo que la autorización de la fiscalia en los casos que se requiera verificando los requisitos para adquirir el subsidio funerario en los cementerios de propiedad del distrito capital</t>
  </si>
  <si>
    <t>Reducir</t>
  </si>
  <si>
    <t xml:space="preserve">Verificación de los requisitos para acceder  al subsidio funerari, esta verificación se debe hacer desde el momento de la radicación de los ducumentos.
Radicación de la solicitud en orfeo.
Verificación del profesional de Subsidios de los documentos y requisitos radicados.
firma del acto administrativo de autorización.
Base de datos Drive.
</t>
  </si>
  <si>
    <t>Autorización del Subsidio Funerario.
Actualización de la base de datos de los subsidios funerarios en el Drive.</t>
  </si>
  <si>
    <t xml:space="preserve">Profesionales de subsidios funerarios. </t>
  </si>
  <si>
    <t>Indicador de subsidios funerarios.</t>
  </si>
  <si>
    <t>Garantizar la prestación del alumbrado público en el Distrito Capital</t>
  </si>
  <si>
    <r>
      <rPr>
        <b/>
        <sz val="12"/>
        <color theme="1"/>
        <rFont val="Arial Narrow"/>
        <family val="2"/>
      </rPr>
      <t xml:space="preserve">R1. </t>
    </r>
    <r>
      <rPr>
        <sz val="12"/>
        <color theme="1"/>
        <rFont val="Arial Narrow"/>
        <family val="2"/>
      </rPr>
      <t>Autorización del servicio de alumbrado público sin el cumplimiento de los requisitos para el beneficio de un tercero</t>
    </r>
  </si>
  <si>
    <t>Autorizar los diseños fotométricos sin el debido cumplimiento de los requisitos para favorecer a un tercero</t>
  </si>
  <si>
    <t xml:space="preserve">CA:1 Fallas en el control en la verificación de los requisitos y las zonas donde se debe entregar el servicio
CA:2 Manipulación de la georreferenciación del requerimiento </t>
  </si>
  <si>
    <t>Debilidad institucional e incidencias disciplinarias, detrimento patrimonial.</t>
  </si>
  <si>
    <t xml:space="preserve">Cada vez que llega un trámite, es revisado por los profesionales destinados frente al cumplimiento de la normatividad vigente y validado por la Interventoría para la prestación del servicio para aprobación del Subdirector de Servicios Funerarios y Alumbrado Público, la evidencia se encuentra en los expedientes virtuales de la solicitud. En caso que se presenten observaciones son remitidas al constructor para los ajustes correspondientes. </t>
  </si>
  <si>
    <t>CO:1  Divulgar el trámite a los grupos de interés</t>
  </si>
  <si>
    <t xml:space="preserve">Registro fotográfico, piezas publicitarias </t>
  </si>
  <si>
    <t xml:space="preserve">Subdirector de Servicios Funerarios y Alumbrado Público </t>
  </si>
  <si>
    <t>30/92020</t>
  </si>
  <si>
    <t xml:space="preserve">Establecer las actividades para la revisión, verificación y aprobación de los Diseños Fotométricos de propyectos de Alumbrado Público en las etapas de competencia de la Unidad Administrativa Especial de Servicios Públicos. </t>
  </si>
  <si>
    <t xml:space="preserve">Entrega del servicio sin el cumplimiento de los requisitos para el beneficio de un tercero
</t>
  </si>
  <si>
    <t>En la autorizacion de los diseños fotométricos el riesgo que se presenta  es aprobar los diseños sin cumplir con la normatividad en beneficio propio o de un tercero.</t>
  </si>
  <si>
    <t xml:space="preserve">Fallas en el control en la verificación de los requisitos y las zonas donde se debe entregar el servicio
Manipulación de la georeferenciación del requerimiento 
</t>
  </si>
  <si>
    <t xml:space="preserve">1 Imcumplimiento de la Normatividad Vigente
2 Uso indebido de recursos publicos
3 Detrimento Patrimonial
4 Aprobacion de diseños que no cumplen con las especificaciones técnicas. 
5. Actualización del Normograma
6 Perdida de imagen institucional
7  Incidencias fiscales y disciplinarias. 
</t>
  </si>
  <si>
    <t xml:space="preserve">Validar que todos los diseños fotométricos sean revisados y aprobados por parte de la UAESP en conjunto con la Interventoría y con el cumplimiento de la normatividad vigente.
 - Radicación Sistema Orfeo. 
  -verificcion soportes
- Base de Datos
- Informe Interventoria al servicio de Alumbrado Público
- Comunicación Oficial de Aprobación.  
- informe financiero
</t>
  </si>
  <si>
    <t>Establecimientos demecanismos de verificación de los requisitos legales y tecnicos de la solicitud deldiseño fotométrico</t>
  </si>
  <si>
    <t>Acta de aprobación del diseño fotometrico en conjuntocon la interventoría.</t>
  </si>
  <si>
    <t>Profesionales de diseños fotométricos</t>
  </si>
  <si>
    <t>Indicador de diseños fotométricos</t>
  </si>
  <si>
    <t>Administrar lo recursos financieros asignados al presupuesto de la UAESP</t>
  </si>
  <si>
    <r>
      <rPr>
        <b/>
        <sz val="12"/>
        <color theme="1"/>
        <rFont val="Arial Narrow"/>
        <family val="2"/>
      </rPr>
      <t xml:space="preserve">R1. </t>
    </r>
    <r>
      <rPr>
        <sz val="12"/>
        <color theme="1"/>
        <rFont val="Arial Narrow"/>
        <family val="2"/>
      </rPr>
      <t>Destinación indebido de los recursos públicos</t>
    </r>
  </si>
  <si>
    <t>Realizar giros o pagos sin el cumplimiento de los requisitos establecidos</t>
  </si>
  <si>
    <t>CA:1 Desconocer los procedimientos establecidos
CA:2 Falencias de los controles
CA:3 Transferencias sin el cumplimiento de los requisitos exigidos</t>
  </si>
  <si>
    <t>Estados financieros no confiables
Pérdida de recursos económicos de la  Unidad en función de un tercero
Sanciones e investigaciones por parte de los órganos de control, detrimento patrimonial</t>
  </si>
  <si>
    <t xml:space="preserve">a. Cada vez que se requiera, se verifica el cumplimiento de los requisitos establecidos por la normatividad y lo definido en los procedimientos internos del proceso, realizado por los profesionales asignados para llevar a cabo  la operación del proceso (presupuesto, contabilidad y tesorería) de acuerdo con los usuarios y roles establecidos en los aplicativos. Los registros se encuentran en los módulos del aplicativo SICAPITAL, Secretaría de Hacienda y en el Sistema de Gestión Documental. En caso que se encuentre alguna inconsistencia se devuelve a la dependencia solicitante.
</t>
  </si>
  <si>
    <t>1. - Realizar los giros institucionales de acuerdo con los procedimientos y controles establecidos</t>
  </si>
  <si>
    <t>Orden de pago, boletín de tesorería, conciliación bancaria</t>
  </si>
  <si>
    <t>Subdirector Administrativo y Financiero / Equipo de Gestión Financiera</t>
  </si>
  <si>
    <t>(No de giros realizados sin el cumplimiento de requisitos / No de giros realizados durante el mes) *100</t>
  </si>
  <si>
    <t>Administrar los recursos financieros asignados al presupuesto de la UAESP.</t>
  </si>
  <si>
    <r>
      <rPr>
        <b/>
        <sz val="11"/>
        <rFont val="Calibri (Cuerpo)_x0000_"/>
      </rPr>
      <t>R:1 -</t>
    </r>
    <r>
      <rPr>
        <sz val="11"/>
        <rFont val="Calibri (Cuerpo)_x0000_"/>
      </rPr>
      <t xml:space="preserve"> Incumplimiento de las obligaciones financieras de la unidad </t>
    </r>
  </si>
  <si>
    <t>La Uaesp, no pueda atender sus obligaciones por falta de recursos o errores en la programación y ejecución de pagos.</t>
  </si>
  <si>
    <r>
      <rPr>
        <b/>
        <sz val="11"/>
        <rFont val="Calibri (Cuerpo)_x0000_"/>
      </rPr>
      <t>CA:1</t>
    </r>
    <r>
      <rPr>
        <sz val="11"/>
        <rFont val="Calibri (Cuerpo)_x0000_"/>
      </rPr>
      <t xml:space="preserve"> Bajo recaudo en los  ingresos de la Unidad
</t>
    </r>
    <r>
      <rPr>
        <b/>
        <sz val="11"/>
        <rFont val="Calibri (Cuerpo)_x0000_"/>
      </rPr>
      <t>CA:2</t>
    </r>
    <r>
      <rPr>
        <sz val="11"/>
        <rFont val="Calibri (Cuerpo)_x0000_"/>
      </rPr>
      <t xml:space="preserve"> Elaboración de OPs con información inexacta  relacionada en el informe de supervisión.
</t>
    </r>
    <r>
      <rPr>
        <b/>
        <sz val="11"/>
        <rFont val="Calibri (Cuerpo)_x0000_"/>
      </rPr>
      <t>CA:3</t>
    </r>
    <r>
      <rPr>
        <sz val="11"/>
        <rFont val="Calibri (Cuerpo)_x0000_"/>
      </rPr>
      <t xml:space="preserve"> Incumplimiento en la programación del Plan Anual mensualizado de Caja (PAC).</t>
    </r>
  </si>
  <si>
    <r>
      <rPr>
        <b/>
        <sz val="11"/>
        <rFont val="Calibri"/>
        <family val="2"/>
        <scheme val="minor"/>
      </rPr>
      <t>CO:1</t>
    </r>
    <r>
      <rPr>
        <sz val="11"/>
        <rFont val="Calibri"/>
        <family val="2"/>
        <scheme val="minor"/>
      </rPr>
      <t xml:space="preserve"> - Baja ejecución presupuestal
</t>
    </r>
    <r>
      <rPr>
        <b/>
        <sz val="11"/>
        <rFont val="Calibri"/>
        <family val="2"/>
        <scheme val="minor"/>
      </rPr>
      <t>CO:2</t>
    </r>
    <r>
      <rPr>
        <sz val="11"/>
        <rFont val="Calibri"/>
        <family val="2"/>
        <scheme val="minor"/>
      </rPr>
      <t xml:space="preserve"> - Observaciones de los entes de control
</t>
    </r>
    <r>
      <rPr>
        <b/>
        <sz val="11"/>
        <rFont val="Calibri"/>
        <family val="2"/>
        <scheme val="minor"/>
      </rPr>
      <t>CO:3</t>
    </r>
    <r>
      <rPr>
        <sz val="11"/>
        <rFont val="Calibri"/>
        <family val="2"/>
        <scheme val="minor"/>
      </rPr>
      <t xml:space="preserve"> - Investigaciones, sanciones disciplinarias, penales y fiscales. 
</t>
    </r>
    <r>
      <rPr>
        <b/>
        <sz val="11"/>
        <rFont val="Calibri"/>
        <family val="2"/>
        <scheme val="minor"/>
      </rPr>
      <t>CO:4</t>
    </r>
    <r>
      <rPr>
        <sz val="11"/>
        <rFont val="Calibri"/>
        <family val="2"/>
        <scheme val="minor"/>
      </rPr>
      <t xml:space="preserve"> - Reprocesos en el cumplimiento de la obligación
</t>
    </r>
    <r>
      <rPr>
        <b/>
        <sz val="11"/>
        <rFont val="Calibri"/>
        <family val="2"/>
        <scheme val="minor"/>
      </rPr>
      <t>CO:5</t>
    </r>
    <r>
      <rPr>
        <sz val="11"/>
        <rFont val="Calibri"/>
        <family val="2"/>
        <scheme val="minor"/>
      </rPr>
      <t xml:space="preserve"> - Pagos realizados de manera inoportuna</t>
    </r>
  </si>
  <si>
    <r>
      <rPr>
        <b/>
        <sz val="10"/>
        <color theme="1"/>
        <rFont val="Calibri"/>
        <family val="2"/>
        <scheme val="minor"/>
      </rPr>
      <t>C:1</t>
    </r>
    <r>
      <rPr>
        <sz val="10"/>
        <color theme="1"/>
        <rFont val="Calibri"/>
        <family val="2"/>
        <scheme val="minor"/>
      </rPr>
      <t xml:space="preserve"> - Seguimiento presupuestal al recaudo de los ingresos</t>
    </r>
  </si>
  <si>
    <t>Reporte de ejecución de ingresos</t>
  </si>
  <si>
    <t>(Recaudo acumulado/recaudo esperado)* 100</t>
  </si>
  <si>
    <r>
      <rPr>
        <b/>
        <sz val="10"/>
        <color theme="1"/>
        <rFont val="Calibri"/>
        <family val="2"/>
        <scheme val="minor"/>
      </rPr>
      <t>C:2 -</t>
    </r>
    <r>
      <rPr>
        <sz val="10"/>
        <color theme="1"/>
        <rFont val="Calibri"/>
        <family val="2"/>
        <scheme val="minor"/>
      </rPr>
      <t xml:space="preserve"> Seguimiento a la ejecución  de gasto mediante la actulización</t>
    </r>
    <r>
      <rPr>
        <sz val="10"/>
        <color theme="1"/>
        <rFont val="Calibri (Cuerpo)_x0000_"/>
      </rPr>
      <t xml:space="preserve"> de la información presupuestal.</t>
    </r>
  </si>
  <si>
    <t>Reporte de ejecución de gastos</t>
  </si>
  <si>
    <t>(Compromisos ejecutado/presupuesto vigente)*100</t>
  </si>
  <si>
    <r>
      <rPr>
        <b/>
        <sz val="10"/>
        <color theme="1"/>
        <rFont val="Calibri"/>
        <family val="2"/>
        <scheme val="minor"/>
      </rPr>
      <t>C:3 -</t>
    </r>
    <r>
      <rPr>
        <sz val="10"/>
        <color theme="1"/>
        <rFont val="Calibri"/>
        <family val="2"/>
        <scheme val="minor"/>
      </rPr>
      <t xml:space="preserve"> Seguimiento a los indicadores Presupuestales</t>
    </r>
  </si>
  <si>
    <t>Hoja de vida de indicadores presupuestales</t>
  </si>
  <si>
    <t>(Indicadores presupuestales reportados/12)*100</t>
  </si>
  <si>
    <r>
      <rPr>
        <b/>
        <sz val="10"/>
        <color theme="1"/>
        <rFont val="Calibri"/>
        <family val="2"/>
        <scheme val="minor"/>
      </rPr>
      <t>C:4 -</t>
    </r>
    <r>
      <rPr>
        <sz val="10"/>
        <color theme="1"/>
        <rFont val="Calibri"/>
        <family val="2"/>
        <scheme val="minor"/>
      </rPr>
      <t xml:space="preserve">  Validación de  la solicitud de pago en el sistema mediante el radicado</t>
    </r>
  </si>
  <si>
    <t>Informe de giros mensual</t>
  </si>
  <si>
    <t>(Radicado devueltos/radicados tramitados)*100</t>
  </si>
  <si>
    <r>
      <rPr>
        <b/>
        <sz val="10"/>
        <color theme="1"/>
        <rFont val="Calibri"/>
        <family val="2"/>
        <scheme val="minor"/>
      </rPr>
      <t>C:5 -</t>
    </r>
    <r>
      <rPr>
        <sz val="10"/>
        <color theme="1"/>
        <rFont val="Calibri"/>
        <family val="2"/>
        <scheme val="minor"/>
      </rPr>
      <t xml:space="preserve"> Seguimiento a los indicadores de  programación mensual de PAC</t>
    </r>
  </si>
  <si>
    <t>PAC mensualizado</t>
  </si>
  <si>
    <t>(PAC ejecutado/PAC programado)*100</t>
  </si>
  <si>
    <r>
      <rPr>
        <b/>
        <sz val="11"/>
        <rFont val="Calibri (Cuerpo)_x0000_"/>
      </rPr>
      <t>R:2</t>
    </r>
    <r>
      <rPr>
        <sz val="11"/>
        <rFont val="Calibri (Cuerpo)_x0000_"/>
      </rPr>
      <t xml:space="preserve"> Elaboración de informes financieros sin la debida oportunidad, veracidad y confiabilidad</t>
    </r>
  </si>
  <si>
    <t xml:space="preserve">No reflejar la realidad financiera de la Unidad al no contar con información veraz y oportuna. </t>
  </si>
  <si>
    <r>
      <rPr>
        <b/>
        <sz val="11"/>
        <rFont val="Calibri (Cuerpo)_x0000_"/>
      </rPr>
      <t xml:space="preserve">CA:1 </t>
    </r>
    <r>
      <rPr>
        <sz val="11"/>
        <rFont val="Calibri (Cuerpo)_x0000_"/>
      </rPr>
      <t xml:space="preserve">Entrega inoportuna por parte de las areas de la información sujeta de registro financiero.
</t>
    </r>
    <r>
      <rPr>
        <b/>
        <sz val="11"/>
        <rFont val="Calibri (Cuerpo)_x0000_"/>
      </rPr>
      <t xml:space="preserve">CA:2 </t>
    </r>
    <r>
      <rPr>
        <sz val="11"/>
        <rFont val="Calibri (Cuerpo)_x0000_"/>
      </rPr>
      <t xml:space="preserve">Error en el registro de la información financiera
</t>
    </r>
    <r>
      <rPr>
        <b/>
        <sz val="11"/>
        <rFont val="Calibri (Cuerpo)_x0000_"/>
      </rPr>
      <t xml:space="preserve">CA:3 </t>
    </r>
    <r>
      <rPr>
        <sz val="11"/>
        <rFont val="Calibri (Cuerpo)_x0000_"/>
      </rPr>
      <t>Incorrecta identificación de los hechos económicos en los estados financieros.</t>
    </r>
  </si>
  <si>
    <r>
      <rPr>
        <b/>
        <sz val="11"/>
        <rFont val="Calibri (Cuerpo)_x0000_"/>
      </rPr>
      <t>CO:1 -</t>
    </r>
    <r>
      <rPr>
        <sz val="11"/>
        <rFont val="Calibri (Cuerpo)_x0000_"/>
      </rPr>
      <t xml:space="preserve"> Investigaciones, sanciones disciplinarias, penales y fiscales. 
</t>
    </r>
    <r>
      <rPr>
        <b/>
        <sz val="11"/>
        <rFont val="Calibri (Cuerpo)_x0000_"/>
      </rPr>
      <t>CO:2 -</t>
    </r>
    <r>
      <rPr>
        <sz val="11"/>
        <rFont val="Calibri (Cuerpo)_x0000_"/>
      </rPr>
      <t xml:space="preserve"> No contar con información confiable para la toma de decisiones.
</t>
    </r>
    <r>
      <rPr>
        <b/>
        <sz val="11"/>
        <rFont val="Calibri (Cuerpo)_x0000_"/>
      </rPr>
      <t>CO:3 -</t>
    </r>
    <r>
      <rPr>
        <sz val="11"/>
        <rFont val="Calibri (Cuerpo)_x0000_"/>
      </rPr>
      <t xml:space="preserve"> No fenecimiento de la Cuenta.</t>
    </r>
  </si>
  <si>
    <r>
      <rPr>
        <b/>
        <sz val="10"/>
        <color theme="1"/>
        <rFont val="Calibri"/>
        <family val="2"/>
        <scheme val="minor"/>
      </rPr>
      <t>C:1 -</t>
    </r>
    <r>
      <rPr>
        <sz val="10"/>
        <color theme="1"/>
        <rFont val="Calibri"/>
        <family val="2"/>
        <scheme val="minor"/>
      </rPr>
      <t xml:space="preserve"> Seguimiento a las dependencias de la Unidad en el reporte oportuno de la información sujeta de registro.</t>
    </r>
  </si>
  <si>
    <t>Soporte de la información sujeto de registro contable</t>
  </si>
  <si>
    <t>(Reportes  recibidos/N° de dependencias)*100</t>
  </si>
  <si>
    <r>
      <rPr>
        <b/>
        <sz val="10"/>
        <color theme="1"/>
        <rFont val="Calibri"/>
        <family val="2"/>
        <scheme val="minor"/>
      </rPr>
      <t>C:2 -</t>
    </r>
    <r>
      <rPr>
        <sz val="10"/>
        <color theme="1"/>
        <rFont val="Calibri"/>
        <family val="2"/>
        <scheme val="minor"/>
      </rPr>
      <t xml:space="preserve"> Veficicar confiabilidad de la información en los Reportes generados por los Modulos del aplicativo SICAPITAL</t>
    </r>
  </si>
  <si>
    <t>Reportes del SICAPITAL</t>
  </si>
  <si>
    <t>Reuniones trimestrales realizadas</t>
  </si>
  <si>
    <r>
      <rPr>
        <b/>
        <sz val="10"/>
        <color theme="1"/>
        <rFont val="Calibri"/>
        <family val="2"/>
        <scheme val="minor"/>
      </rPr>
      <t>C:3</t>
    </r>
    <r>
      <rPr>
        <sz val="10"/>
        <color theme="1"/>
        <rFont val="Calibri"/>
        <family val="2"/>
        <scheme val="minor"/>
      </rPr>
      <t xml:space="preserve"> - Seguimiento al Plan de Sostenibilidad Contable</t>
    </r>
  </si>
  <si>
    <t>Actas de comité</t>
  </si>
  <si>
    <t>(Reuniones realizadas/reuniones programadas)*100</t>
  </si>
  <si>
    <r>
      <rPr>
        <b/>
        <sz val="10"/>
        <color theme="1"/>
        <rFont val="Calibri"/>
        <family val="2"/>
        <scheme val="minor"/>
      </rPr>
      <t>C:4 -</t>
    </r>
    <r>
      <rPr>
        <sz val="10"/>
        <color theme="1"/>
        <rFont val="Calibri"/>
        <family val="2"/>
        <scheme val="minor"/>
      </rPr>
      <t xml:space="preserve"> Conciliación y análisis de la información   </t>
    </r>
  </si>
  <si>
    <t>Conciliaciones</t>
  </si>
  <si>
    <t>(Conciliaciones realizadas/12)*100</t>
  </si>
  <si>
    <r>
      <rPr>
        <b/>
        <sz val="10"/>
        <color theme="1"/>
        <rFont val="Calibri"/>
        <family val="2"/>
        <scheme val="minor"/>
      </rPr>
      <t>C:5 -</t>
    </r>
    <r>
      <rPr>
        <sz val="10"/>
        <color theme="1"/>
        <rFont val="Calibri"/>
        <family val="2"/>
        <scheme val="minor"/>
      </rPr>
      <t xml:space="preserve"> Validar con la Matriz establecida por la Contaduria General de la Nación y con el Validador de Bogota Consolida la consistencia de la información contable y financiera.</t>
    </r>
  </si>
  <si>
    <t>Reporte exitoso del envío de la información</t>
  </si>
  <si>
    <t>Reporte trimestral Contaduría General</t>
  </si>
  <si>
    <t>Suministrar y controlar los recursos físicos y servicios de apoyo logísticos de la UAESP</t>
  </si>
  <si>
    <r>
      <rPr>
        <b/>
        <sz val="12"/>
        <color theme="1"/>
        <rFont val="Arial Narrow"/>
        <family val="2"/>
      </rPr>
      <t>R1.</t>
    </r>
    <r>
      <rPr>
        <sz val="12"/>
        <color theme="1"/>
        <rFont val="Arial Narrow"/>
        <family val="2"/>
      </rPr>
      <t xml:space="preserve"> Uso indebido de bienes  y/o servicios de la Unidad</t>
    </r>
  </si>
  <si>
    <t>El uso de los bienes y servicios de la Entidad sean usados para el beneficio propio o de un tercero</t>
  </si>
  <si>
    <t>CA:1 Inoportunidad en la atención de las  
necesidades de bienes y servicios para el adecuado funcionamiento de la Unidad (C1,C5,C6,C9,C10,C12,C14,C20,C21,C24,C25
CA:2 Desactualización de  inventarios. (C1, C2,C4,C8,C9,C10,C11,C18
CA:3 Falta de reporte oportuno de traslados, ingresos, salidas, pérdidas, bajas de bienes y elementos.C2,C3,C6,C9,C10,C12,C13,C17,C19
CA:4  Incumplimiento de protocolos de seguridad de las partes implicadas(C4,C3,C7,C16
CA:5 Daño o deterioro de los bienes antes del cumplimiento de su vida útil(C9,C10,C11,C12,C22,C23</t>
  </si>
  <si>
    <t>Investigaciones o sanciones a la entidad y/o servidor público por parte de entes de control. 
Detrimento patrimonial</t>
  </si>
  <si>
    <t>NO</t>
  </si>
  <si>
    <t>De acuerdo con la programación, el profesional asignado verifica el inventario y los bienes validando los soportes de los mismos en cumplimiento de la normatividad y los procedimientos del proceso, el registro se encuentra en el archivo de gestión de la Subdirección Administrativa y Financiera. En caso de una desviación se corrige de inmediato dejando la trazabilidad del mismo</t>
  </si>
  <si>
    <t xml:space="preserve">1. Realizar socialización con el personal del proceso de Apoyo logístico (Cuatrimestral)
</t>
  </si>
  <si>
    <t>Listas de asistencia y acta de reunión</t>
  </si>
  <si>
    <t>Subdirector Administrativo y Financiero/ Apoyo logístico</t>
  </si>
  <si>
    <t>(No de sensibilizaciones realizadas / No de sensibilizaciones programadas)*100</t>
  </si>
  <si>
    <t>Pérdida de bienes</t>
  </si>
  <si>
    <t xml:space="preserve">Se presente perdida de bienes de propiedad de la Entidad </t>
  </si>
  <si>
    <t>Desactualización de  inventarios.
Falta de reporte oportuno de traslados, ingresos, salidas, pérdidas, bajas de bienes y elementos.
Incumplimiento de protocolos de seguridad</t>
  </si>
  <si>
    <t>Investigaciones, sanciones disciplinarias, penales y fiscales.</t>
  </si>
  <si>
    <t>Registros y seguimiento a  Ingresos y Egresos de almacén, Administración y Manejo de Inventarios.</t>
  </si>
  <si>
    <t>Formaros generados por el Aplicativo Si Capital</t>
  </si>
  <si>
    <t>Numero de movimientos/Numero de formatos generados</t>
  </si>
  <si>
    <t>Cronograma de tomas de inventarios.</t>
  </si>
  <si>
    <t>Cronograma de toma de inventarios</t>
  </si>
  <si>
    <t>Toma de Muestras Programadas/Toma de muestraas realizadas</t>
  </si>
  <si>
    <t>Paz y salvos de los bienes a cargo de los servidores públicos de la entidad</t>
  </si>
  <si>
    <t xml:space="preserve">Herramienta RunMyProsess-Formato Paz y salvo </t>
  </si>
  <si>
    <t>Numero de paz y salvos solicitados/Numero de paz y salvos generados</t>
  </si>
  <si>
    <t>Desarrollar las actividades de vinculación, permanencia y retiro de personal de la Unidad para el cumplimiento de la misión y objetivos institucionales</t>
  </si>
  <si>
    <r>
      <rPr>
        <b/>
        <sz val="12"/>
        <color theme="1"/>
        <rFont val="Arial Narrow"/>
        <family val="2"/>
      </rPr>
      <t xml:space="preserve">R1. </t>
    </r>
    <r>
      <rPr>
        <sz val="12"/>
        <color theme="1"/>
        <rFont val="Arial Narrow"/>
        <family val="2"/>
      </rPr>
      <t>Posibilidad de vincular personal no idóneo o que incumpla requisitos para el cargo - Tráfico de influencias</t>
    </r>
  </si>
  <si>
    <t>Falta de cumplimiento de los requisitos establecidos en el manual de funciones, y verificación de la documentación aportada por el aspirante al cargo</t>
  </si>
  <si>
    <t>CA:1  Influencias de terceros para la vinculación en la Entidad
CA: 2 Intereses personales para el favorecimiento de un tercero</t>
  </si>
  <si>
    <t>Investigaciones o sanciones a la entidad y/o servidor público por parte de entes de control.
Afectación institucional en el cumplimiento de los objetivos estratégicos.</t>
  </si>
  <si>
    <t>si</t>
  </si>
  <si>
    <t xml:space="preserve">C1. Verificación cumplimiento de requisitos de la hoja de vida establecidos en el manual de funciones.
</t>
  </si>
  <si>
    <t>Listas de verificación diligenciadas en expedientes laborales de los funcionarios</t>
  </si>
  <si>
    <t>Subdirector Administrativo y Financiero / Equipo de Talento Humano</t>
  </si>
  <si>
    <t>(No de verificaciones realizadas/No de ingresos de funcionarios)* 100</t>
  </si>
  <si>
    <t>C2. Verificación de los documentos del aspirante.</t>
  </si>
  <si>
    <t>Lista de documentos para la toma de posesión</t>
  </si>
  <si>
    <t>C3: Verificación de antecedentes fiscales, disciplinarios, penales y registro de contravenciones</t>
  </si>
  <si>
    <t>Certificados de antecedentes emitidos por autoridad competente</t>
  </si>
  <si>
    <t xml:space="preserve">Pérdida, daño o deterioro de los expedientes laborales
</t>
  </si>
  <si>
    <t xml:space="preserve">Recurrentes traslados de  los expedientes fisicos de los funcionarios  para atender  requerimientos. 
</t>
  </si>
  <si>
    <t>Traslado de expedientes entre sedes.</t>
  </si>
  <si>
    <t>Investigaciones disciplinarias</t>
  </si>
  <si>
    <t xml:space="preserve">
*Inventario de los expedientes laborales
</t>
  </si>
  <si>
    <t xml:space="preserve">Inventario </t>
  </si>
  <si>
    <t>(Registro de inventario / total de expedientes) * 100</t>
  </si>
  <si>
    <t>*Expedientes virtuales (orfeo)</t>
  </si>
  <si>
    <t>Expedientes virtuales creados en el Orfeo</t>
  </si>
  <si>
    <t>Expedientes virtuales creados</t>
  </si>
  <si>
    <t>Ocurrencia de Incidentes, Accidentes de trabajo y enfermedades laborales.</t>
  </si>
  <si>
    <t xml:space="preserve">Afectación por condiciones de trabajo subestándar y comportamientos inseguros.
</t>
  </si>
  <si>
    <t xml:space="preserve">C1. Falta de mantenimiento preventivo de la infraestructura
C2. Falta de dotación e insumos necesarios para el desarrollo de las actividades. 
C3. Incumplimiento de normas de Seguridad y Salud en Trabajo.
</t>
  </si>
  <si>
    <t xml:space="preserve">Investigaciones disciplinarias, penales y sancionatorias.
Responsabilidad patrimonial
</t>
  </si>
  <si>
    <t>Ejecución del Plan anual del Sistema de seguridad y salud en el trabajo conforme a la normatividad vigente.</t>
  </si>
  <si>
    <t>Plan anual del Sistema de seguridad y salud en el trabajo</t>
  </si>
  <si>
    <t>(Plan anual de seguridad y salud en trabajo ejecutado / programado)*100</t>
  </si>
  <si>
    <t>Ejecución del Plan anual de mantenimiento de infraestructura.</t>
  </si>
  <si>
    <t>Plan anual de mantenimiento de infraestructura</t>
  </si>
  <si>
    <t>Subdirector Administrativo y Financiero / Equipo de Apoyo logístico</t>
  </si>
  <si>
    <t>(plan anual de mantenimiento de infraestructura ejecutado/ programado)*100</t>
  </si>
  <si>
    <t>Establecer lineamientos orientados a la planificación, organización, administración, control y disposición final de la documentación recibida o producida por la Unidad, que garantice el acceso y uso a los usuarios internos y externos.</t>
  </si>
  <si>
    <r>
      <rPr>
        <b/>
        <sz val="12"/>
        <color theme="1"/>
        <rFont val="Arial Narrow"/>
        <family val="2"/>
      </rPr>
      <t xml:space="preserve">R1. </t>
    </r>
    <r>
      <rPr>
        <sz val="12"/>
        <color theme="1"/>
        <rFont val="Arial Narrow"/>
        <family val="2"/>
      </rPr>
      <t>Falsear, sustraer, ocultar y destruir documentación que afecte la memoria institucional y los objetivos de la Unidad.</t>
    </r>
  </si>
  <si>
    <t xml:space="preserve">Se refiere a la manipulación de la documentación e información de la Unidad para beneficiar a un tercero </t>
  </si>
  <si>
    <t>CA:1 Concentración de autoridad, exceso de poder o extralimitación de funciones.
CA:2 Incumplimiento del manual de funciones y procedimientos y/o obligaciones contractuales</t>
  </si>
  <si>
    <t>1. Pérdida de credibilidad e imagen de la UAESP          
2. Acciones legales y disciplinarias en contra de servidores públicos y la Entidad.</t>
  </si>
  <si>
    <t xml:space="preserve">CO:1 -Realizar capacitación y sensibilizaciones en el manejo adecuado de la información y documentación física como en el sistema de gestión documental </t>
  </si>
  <si>
    <t>CO:1 -Realizar capacitación y sensibilizaciones en el manejo adecuado de la información y documentación física como en el sistema de gestión documental</t>
  </si>
  <si>
    <t>Soportes que evidencien las sensibilizaciones de los procedimientos del proceso</t>
  </si>
  <si>
    <t>Subdirector Administrativo y Financiero / Equipo de Gestión Documental</t>
  </si>
  <si>
    <t xml:space="preserve">1. (No de sensibilizaciones realizadas sobre Gestión documental/ No de sensibilizaciones programadas sobre gestión documental)*100
</t>
  </si>
  <si>
    <t xml:space="preserve"> Pérdida de información.
</t>
  </si>
  <si>
    <t xml:space="preserve">Se refiere que si no se tiene claro los procedimientos y herramienta archivisticas, se pude dar el riesgo de perdida </t>
  </si>
  <si>
    <t xml:space="preserve">Desconocimiento en la aplicación de los procedimientos de gestión documental.
Desconocimiento en la aplicación de las Tablas de Retención Documental
</t>
  </si>
  <si>
    <t>Investigaciones, sanciones disciplinarias y fiscales. Posibles hechos de corrupción</t>
  </si>
  <si>
    <t>Procedimientos de  Gestión documental</t>
  </si>
  <si>
    <t>Revisar y actualizar los procedimientos de gestión documental.</t>
  </si>
  <si>
    <t>Procedimiento</t>
  </si>
  <si>
    <t>Procedimiento actualizado</t>
  </si>
  <si>
    <t>Instrumentos archivísticos</t>
  </si>
  <si>
    <t>Sensibilizar a los funcionarios de la UAESP en el adecuado manejo de la gestión documental (instrumentos archivísticos)</t>
  </si>
  <si>
    <t>Medios de comunicación (Correo, y/o actas y/o teams, entre otros)</t>
  </si>
  <si>
    <t>Sensibilizaciones realizadas</t>
  </si>
  <si>
    <t>Deterioro de los documentos de la entidad</t>
  </si>
  <si>
    <t>Se refiere a la documentación que es manipulada y  enviada y/o recibida por la Unidad</t>
  </si>
  <si>
    <t xml:space="preserve">Condiciones físicas  inadecuadas para  la custodia de la documentación de la Unidad.
Manipulación inadecuada de documentos. </t>
  </si>
  <si>
    <t>Revisiones periodicas a los espacios asignados para el archivo de gestión centralizado y el archivo central</t>
  </si>
  <si>
    <t xml:space="preserve">Correo electrónico y/o actas </t>
  </si>
  <si>
    <t xml:space="preserve">Revsiones realizadas </t>
  </si>
  <si>
    <t>Préstamos de documentos digitalizados</t>
  </si>
  <si>
    <t xml:space="preserve">Correo electrónico y/o Orfeo </t>
  </si>
  <si>
    <t>Prestamos realizados de los documentos digitalizados</t>
  </si>
  <si>
    <t>Atender las solicitudes registradas por los diferentes canales de comunicación dispuestos por la Entidad a las partes interesadas, mediante la gestión eficiente conforme al marco legal vigente, buscando siempre la satisfacción de las necesidades y requerimientos de las mismas</t>
  </si>
  <si>
    <r>
      <t xml:space="preserve">
</t>
    </r>
    <r>
      <rPr>
        <b/>
        <sz val="12"/>
        <color theme="1"/>
        <rFont val="Arial Narrow"/>
        <family val="2"/>
      </rPr>
      <t xml:space="preserve">R1. </t>
    </r>
    <r>
      <rPr>
        <sz val="12"/>
        <color theme="1"/>
        <rFont val="Arial Narrow"/>
        <family val="2"/>
      </rPr>
      <t>Influenciar el desarrollo normal del proceso de Servicio al ciudadano, para el beneficio propio o de un tercero</t>
    </r>
  </si>
  <si>
    <t>Retrasar ,agilizar o no recepcionar los requerimientos ciudadanos para el beneficio propio o de un tercero</t>
  </si>
  <si>
    <t>CA:1 - Intereses propios o particulares hacia un tercero
CA:2- Falta de controles en las herramientas dispuestas para la recepción de solicitudes</t>
  </si>
  <si>
    <t xml:space="preserve">1. Sanciones e investigaciones
2. Pérdida de credibilidad de la imagen de la entidad </t>
  </si>
  <si>
    <t>C:1- El equipo de servicio al ciudadano mensualmente, verifica la recepción de quejas y posibles denuncias de actos de corrupción filtrando lo relacionado a la prestación de la atención al ciudadano. En caso que se identifique se procede a lo definido en el protocolo de quejas y posibles denuncias de actos de corrupción, la evidencia se registra en el informe mensual de PAR publicada en página web y las investigaciones realizadas por el Grupo de Gestión Interno Disciplinario.</t>
  </si>
  <si>
    <t>1. Socializar el protocolo para gestionar las denuncias de actos de corrupción y medidas de protección al denunciante.
2. Divulgar los lineamientos de servicio al ciudadano</t>
  </si>
  <si>
    <t>1. Piezas o diseños divulgados por los canales institucionales (semestral)
2. Piezas o diseños divulgados por los canales institucionales (semestral)</t>
  </si>
  <si>
    <t>Subdirector Administrativo y Financiero / Equipo de Servicio al ciudadano</t>
  </si>
  <si>
    <t>1. Eficacia: (No de divulgaciones realizadas sobre servicio al ciudadano/ No de divulgaciones programadas sobre servicio al ciudadano)*100
2. No de casos presentados por hechos de corrupción sobre atención al ciudadano</t>
  </si>
  <si>
    <t>R:1 Incumplimiento de los requerimientos establecidos para  dar respuesta a las PQRSD</t>
  </si>
  <si>
    <t>Improcedencia en el desarrollo de la  gestión y respuesta de acuerdo a los tiempos establecidos para el tramite de PQRS</t>
  </si>
  <si>
    <t>CA:1 Desconocimiento por parte de funcionarios y contratistas de los tiempos de respuestas establecidos por la ley para el tratamiento de PQRS
CA:2 traslados por no competencia extemporáneos.
CA:3 Inconsistencias en el registro de las PQRSD (Errores y falta de trazabilidad en el registro de la PQRSD).
CA:4 Falta de conocimiento de los sistemas de información ORFEO y SDQS y de  el desarrollo de la operación de la Unidad.
CA:5 Capacidad de las áreas para la atención de PQRS en función del volumen radicado</t>
  </si>
  <si>
    <t>CO:1 Perdida legitimidad, mala percepción de la imagen, proceso legal
CO:2 Sanción disciplinaria, Acciones legales en contra de la entidad; Silencio administrativo; Tutela, demandas
CO:3 Insatisfacción y percepción negativa del ciudadana frente a la Unidad</t>
  </si>
  <si>
    <t>C:1 - Reporte estado mensual del SDQS (CA:3 /CA:5)</t>
  </si>
  <si>
    <t>Informe mensual</t>
  </si>
  <si>
    <t>12 Informes</t>
  </si>
  <si>
    <t>C:2 - Informe de Seguimiento a las áreas (CA:5) (CA:2)</t>
  </si>
  <si>
    <t>12 informes de seguimiento</t>
  </si>
  <si>
    <t>C:3 - Indicador de Gestión del PQRSD (CA:5)</t>
  </si>
  <si>
    <t>Informe indicador mensual</t>
  </si>
  <si>
    <t>12 informes indicador de gestion</t>
  </si>
  <si>
    <t>C:4 - Informe de Percepción ciudadana (CA:1)</t>
  </si>
  <si>
    <t>Informe de percepcion mensual</t>
  </si>
  <si>
    <t>12 Informes de percepcion</t>
  </si>
  <si>
    <t>Prestar asesoría jurídica a la UAESP para su adecuado funcionamiento</t>
  </si>
  <si>
    <r>
      <rPr>
        <b/>
        <sz val="12"/>
        <rFont val="Arial Narrow"/>
        <family val="2"/>
      </rPr>
      <t xml:space="preserve">R1. </t>
    </r>
    <r>
      <rPr>
        <sz val="12"/>
        <color rgb="FFFF0000"/>
        <rFont val="Arial Narrow"/>
        <family val="2"/>
      </rPr>
      <t xml:space="preserve"> </t>
    </r>
    <r>
      <rPr>
        <sz val="12"/>
        <color theme="1"/>
        <rFont val="Arial Narrow"/>
        <family val="2"/>
      </rPr>
      <t>Direccionamiento de la contratación para favorecimiento propio o de terceros</t>
    </r>
  </si>
  <si>
    <r>
      <t xml:space="preserve">
</t>
    </r>
    <r>
      <rPr>
        <sz val="12"/>
        <color theme="1"/>
        <rFont val="Arial Narrow"/>
        <family val="2"/>
      </rPr>
      <t>Desvío de la gestión contractual favoreciendo intereses propios  o de terceros, en detrimento del interés público.</t>
    </r>
  </si>
  <si>
    <r>
      <t xml:space="preserve">CA:1- Tráfico de influencias
CA:2- Interés indebido en la celebración de contratos
</t>
    </r>
    <r>
      <rPr>
        <sz val="12"/>
        <color theme="1"/>
        <rFont val="Arial Narrow"/>
        <family val="2"/>
      </rPr>
      <t xml:space="preserve">
</t>
    </r>
  </si>
  <si>
    <t>1.  Sanciones e investigaciones
2.  Pérdida de imagen hacia lo público
3.  Detrimento patrimonial
4.  Desgaste administrativo por reprocesos</t>
  </si>
  <si>
    <t>C:1- El líder del proceso de Gestión de Asuntos Legales cada vez que se inicie un proceso contractual aplica la normatividad, con el fin de verificar los requisitos de la modalidad de contratación, las excepciones se encuentran contenidas en la normatividad establecida, la evidencia se encuentra en los estudios previos del contrato y publicados en el SECOP y en la trazabilidad en el Sistema de Gestión Documental el inicio del proceso precontractual.</t>
  </si>
  <si>
    <t xml:space="preserve">1.  Sensibilización  encaminada a temas relacionados con la mitigación del riesgo descrito,  con las áreas encargadas de adelantar la gestión contractual de la entidad. 
2.  Revisión periódica de los documentos asociados a la gestión contractual  para su actualización, implementación, modificación, entre otros. 
3.  Divulgación de tips orientados a mejores prácticas de contratación. 
 </t>
  </si>
  <si>
    <t>1. Acta de socialización o sensibilización. 
2.  Documentos asociados al proceso de Gestión de Asuntos Legales  en revisión para su correspondiente aprobación en el Sistema Integrado de Gestión de la UAESP
.
3.  Piezas o diseños comunicativas divulgadas por los canales institucionales y/o listas de asistencia  y/o registros fotográficos</t>
  </si>
  <si>
    <t>Subdirector de Asuntos Legales</t>
  </si>
  <si>
    <t xml:space="preserve"> 1. Acta de sensibilización o socialización 
 2. Documentos aprobados del proceso.
 3. Piezas comunicativas   </t>
  </si>
  <si>
    <t>31/01/2021
28/02/2021</t>
  </si>
  <si>
    <t>Se recomienda continuar con las gestiones para la revisión y actualización de los documentos de contratación, como se indica en el control.</t>
  </si>
  <si>
    <t xml:space="preserve">C:2- El Comité de Contratación cada vez que sesione según el proceso contractual aplica la normatividad bajo el principio de la selección objetiva, con el fin de verificar el cumplimiento de los requisitos legales asociados a cada una de las modalidades de contratación descritas en las disposiciones legales que rigen la materia, las observaciones se remiten a la dependencia para que realicen las correcciones del caso para volver a revisar para su validación, la evidencia se registra en las respectivas actas de comité de contratación. </t>
  </si>
  <si>
    <r>
      <rPr>
        <b/>
        <sz val="12"/>
        <color theme="1"/>
        <rFont val="Arial Narrow"/>
        <family val="2"/>
      </rPr>
      <t xml:space="preserve">R2. </t>
    </r>
    <r>
      <rPr>
        <sz val="12"/>
        <color theme="1"/>
        <rFont val="Arial Narrow"/>
        <family val="2"/>
      </rPr>
      <t>Ejercicio de la función disciplinaria, ya sea por omisión, acción o  extralimitación de funciones buscando beneficio de los resultados del proceso, a favor  propio o beneficio  de un tercero.</t>
    </r>
  </si>
  <si>
    <t>Dilación del proceso disciplinario mediante interpretaciones que orienten la aplicación de la normatividad, favoreciendo intereses propios  o de terceros.</t>
  </si>
  <si>
    <t xml:space="preserve">CA:1- Manipulación de las actuaciones disciplinarias
CA 2- Incumplimiento de términos procesales
CA 3-  Desconocimiento de procedimientos 
</t>
  </si>
  <si>
    <r>
      <rPr>
        <sz val="12"/>
        <color theme="1"/>
        <rFont val="Arial Narrow"/>
        <family val="2"/>
      </rPr>
      <t>1.  Incidencias de carácter disciplinaria, penal y fiscal.
2. Desgaste administrativo
3. Ineficacia de la acción disciplinaria.
4.Perdida de imagen institucional y credibilidad.</t>
    </r>
    <r>
      <rPr>
        <sz val="12"/>
        <color rgb="FFFF0000"/>
        <rFont val="Arial Narrow"/>
        <family val="2"/>
      </rPr>
      <t xml:space="preserve">
</t>
    </r>
  </si>
  <si>
    <t xml:space="preserve">C:1- Cada vez que se radica una queja o informe relacionado con la función disciplinaria, el grupo formal de trabajo de control disciplinario interno entrega al profesional asignado mediante acta, copia de dichos documentos para su análisis y verificación a efectos de emitir el concepto emitido. Cuando existen observaciones del concepto emitido el Subdirector de Asuntos Legales determina la decisión a seguir. La evidencia se encuentra en los expedientes disciplinarios y en el consecutivo de los conceptos emitidos. </t>
  </si>
  <si>
    <t>1. Realizar semestralmente de forma preventiva al personal de la entidad,   divulgaciones de las políticas  que en ejercicio de la función disciplinaria,  emita la Dirección Distrital de Asuntos Disciplinarios de la Alcaldía Mayor de Bogotá D.C. 
2.Realizar actividad de orientación al  grupo formal de  Control Disciplinario Interno.</t>
  </si>
  <si>
    <t xml:space="preserve">1. Piezas o diseños divulgados por los canales institucionales y/o listas de asistencia  y/o registros fotográficos
2. Correos, listado de asistencia, ayudas visuales. </t>
  </si>
  <si>
    <t>Grupo formal de trabajo de Control Disciplinario Interno</t>
  </si>
  <si>
    <r>
      <t xml:space="preserve">1.(No de divulgaciones realizadas sobre prevención disciplinaria/ No de divulgaciones programadas sobre prevención disciplinaria)*100
2. (Orientación efectuada/Orientación programada)*100  </t>
    </r>
    <r>
      <rPr>
        <sz val="10"/>
        <color rgb="FFFF0000"/>
        <rFont val="Arial Narrow"/>
        <family val="2"/>
      </rPr>
      <t xml:space="preserve">
 </t>
    </r>
  </si>
  <si>
    <t>Prestar asesoría jurídica a la UAESP para su adecuado funcionamiento.</t>
  </si>
  <si>
    <r>
      <rPr>
        <b/>
        <sz val="12"/>
        <color indexed="8"/>
        <rFont val="Arial Narrow"/>
        <family val="2"/>
      </rPr>
      <t xml:space="preserve">R:1 </t>
    </r>
    <r>
      <rPr>
        <sz val="12"/>
        <color indexed="8"/>
        <rFont val="Arial Narrow"/>
        <family val="2"/>
      </rPr>
      <t>Contratación inoportuna en la a</t>
    </r>
    <r>
      <rPr>
        <sz val="12"/>
        <color theme="1"/>
        <rFont val="Arial Narrow"/>
        <family val="2"/>
      </rPr>
      <t>dquisición de los bienes y servicios requeridos  por la entidad.</t>
    </r>
  </si>
  <si>
    <t xml:space="preserve">La indebida planeación contractual puede  generar  inoportuna adquisición de bienes y servicios requeridos por la entidad.  </t>
  </si>
  <si>
    <r>
      <rPr>
        <b/>
        <sz val="12"/>
        <color indexed="8"/>
        <rFont val="Arial Narrow"/>
        <family val="2"/>
      </rPr>
      <t xml:space="preserve">CA: 1  </t>
    </r>
    <r>
      <rPr>
        <sz val="12"/>
        <color indexed="8"/>
        <rFont val="Arial Narrow"/>
        <family val="2"/>
      </rPr>
      <t xml:space="preserve">Debilidad  en la identificación de la necesidad a contratar.
</t>
    </r>
    <r>
      <rPr>
        <b/>
        <sz val="12"/>
        <color indexed="8"/>
        <rFont val="Arial Narrow"/>
        <family val="2"/>
      </rPr>
      <t xml:space="preserve">
CA: 2 </t>
    </r>
    <r>
      <rPr>
        <sz val="12"/>
        <color indexed="8"/>
        <rFont val="Arial Narrow"/>
        <family val="2"/>
      </rPr>
      <t xml:space="preserve"> Deficiencia en la elaboración de los estudios previos 
 </t>
    </r>
    <r>
      <rPr>
        <b/>
        <sz val="12"/>
        <color indexed="8"/>
        <rFont val="Arial Narrow"/>
        <family val="2"/>
      </rPr>
      <t xml:space="preserve">
CA:3 </t>
    </r>
    <r>
      <rPr>
        <sz val="12"/>
        <color indexed="8"/>
        <rFont val="Arial Narrow"/>
        <family val="2"/>
      </rPr>
      <t xml:space="preserve">Desconocimiento de los términos en los procesos contractuales según la modalidad de contratación.
</t>
    </r>
    <r>
      <rPr>
        <b/>
        <sz val="12"/>
        <color indexed="8"/>
        <rFont val="Arial Narrow"/>
        <family val="2"/>
      </rPr>
      <t xml:space="preserve">
CA:4 </t>
    </r>
    <r>
      <rPr>
        <sz val="12"/>
        <color indexed="8"/>
        <rFont val="Arial Narrow"/>
        <family val="2"/>
      </rPr>
      <t xml:space="preserve">Debilidad en el seguimiento al cumplimiento de las obligaciones  contractuales. 
</t>
    </r>
    <r>
      <rPr>
        <b/>
        <sz val="12"/>
        <color indexed="8"/>
        <rFont val="Arial Narrow"/>
        <family val="2"/>
      </rPr>
      <t xml:space="preserve">
CA 5 </t>
    </r>
    <r>
      <rPr>
        <sz val="12"/>
        <color indexed="8"/>
        <rFont val="Arial Narrow"/>
        <family val="2"/>
      </rPr>
      <t xml:space="preserve">Inoportunidad en el tramite de la etapa postcontractual.
</t>
    </r>
    <r>
      <rPr>
        <sz val="12"/>
        <color rgb="FFFF0000"/>
        <rFont val="Arial Narrow"/>
        <family val="2"/>
      </rPr>
      <t xml:space="preserve">
</t>
    </r>
  </si>
  <si>
    <r>
      <rPr>
        <b/>
        <sz val="12"/>
        <color indexed="8"/>
        <rFont val="Arial Narrow"/>
        <family val="2"/>
      </rPr>
      <t>CO:1 -</t>
    </r>
    <r>
      <rPr>
        <sz val="12"/>
        <color theme="1"/>
        <rFont val="Arial Narrow"/>
        <family val="2"/>
      </rPr>
      <t xml:space="preserve"> Demoras en el desarrollo de la operación de los procesos de la entidad.
</t>
    </r>
    <r>
      <rPr>
        <b/>
        <sz val="12"/>
        <color indexed="8"/>
        <rFont val="Arial Narrow"/>
        <family val="2"/>
      </rPr>
      <t xml:space="preserve">CO:2 - </t>
    </r>
    <r>
      <rPr>
        <sz val="12"/>
        <color theme="1"/>
        <rFont val="Arial Narrow"/>
        <family val="2"/>
      </rPr>
      <t xml:space="preserve">Hallazgos, Investigaciones, sanciones  disciplinarias
</t>
    </r>
    <r>
      <rPr>
        <b/>
        <sz val="12"/>
        <color indexed="8"/>
        <rFont val="Arial Narrow"/>
        <family val="2"/>
      </rPr>
      <t>CO: 3 -</t>
    </r>
    <r>
      <rPr>
        <sz val="12"/>
        <color theme="1"/>
        <rFont val="Arial Narrow"/>
        <family val="2"/>
      </rPr>
      <t xml:space="preserve">  No radicar los documentos requeridos, dentro de los plazos establecidos según la modalidad de contratación
</t>
    </r>
    <r>
      <rPr>
        <b/>
        <sz val="12"/>
        <color theme="1"/>
        <rFont val="Arial Narrow"/>
        <family val="2"/>
      </rPr>
      <t>CO: 4</t>
    </r>
    <r>
      <rPr>
        <sz val="12"/>
        <color theme="1"/>
        <rFont val="Arial Narrow"/>
        <family val="2"/>
      </rPr>
      <t xml:space="preserve">   Reprocesos
</t>
    </r>
    <r>
      <rPr>
        <b/>
        <sz val="12"/>
        <color theme="1"/>
        <rFont val="Arial Narrow"/>
        <family val="2"/>
      </rPr>
      <t>CO. 5</t>
    </r>
    <r>
      <rPr>
        <sz val="12"/>
        <color theme="1"/>
        <rFont val="Arial Narrow"/>
        <family val="2"/>
      </rPr>
      <t xml:space="preserve">  Afectación de la imagen institucional.. </t>
    </r>
  </si>
  <si>
    <r>
      <rPr>
        <b/>
        <sz val="12"/>
        <color indexed="8"/>
        <rFont val="Calibri"/>
        <family val="2"/>
      </rPr>
      <t>C:1</t>
    </r>
    <r>
      <rPr>
        <sz val="12"/>
        <color theme="1"/>
        <rFont val="Calibri"/>
        <family val="2"/>
        <scheme val="minor"/>
      </rPr>
      <t xml:space="preserve"> Verificación del Plan Anual de Adquisiciones frente a la información registrada de cada adquisición planeada  </t>
    </r>
    <r>
      <rPr>
        <b/>
        <sz val="12"/>
        <color indexed="8"/>
        <rFont val="Calibri"/>
        <family val="2"/>
      </rPr>
      <t>(CA:1)</t>
    </r>
  </si>
  <si>
    <t xml:space="preserve">Verificación de la coincidencia  entre lo registrado en PAA y el objeto a contratar. </t>
  </si>
  <si>
    <t>Correos electrónicos de la SAL informando o verificando registro de los procesos de contratación en el PAA.
Verificación de los profesionales del grupo de contratación al PAA en objetos contractuales, modalidad contractual y códigos que sean correctos.</t>
  </si>
  <si>
    <t>Subdirección de Asuntos Legales</t>
  </si>
  <si>
    <t xml:space="preserve">Correos enviados verificación PAA / Correos proyectados verificación PAA </t>
  </si>
  <si>
    <r>
      <rPr>
        <b/>
        <sz val="12"/>
        <color theme="1"/>
        <rFont val="Calibri"/>
        <family val="2"/>
        <scheme val="minor"/>
      </rPr>
      <t>31/01/2021:</t>
    </r>
    <r>
      <rPr>
        <sz val="12"/>
        <color theme="1"/>
        <rFont val="Calibri"/>
        <family val="2"/>
        <scheme val="minor"/>
      </rPr>
      <t xml:space="preserve"> Desde el grupo de contratación se realizó una verificación inicial del contenido del PAA, de manera que se establezca su consistencia. En desarrollo de esta actividad, se observan 2 archivos: el PAA V1,es el plan anual de adquisiciones inicialmente publicado; el PAA V2, es el generado luego de la revisión desde la Subdirección de Asuntos Legales y de mesas de trabajo realizadas con las diferentes dependencias, para darles las indicaciones frente a la coherencia y consistencia de la información inicialmente registrada y la necesidad de ajustarla. Igualmente, se sigue trabajando en su revisión y es posible que en los próximos días surja una Versión 3, que responderá nuevamente a las sugerencias que se realizan desde la S.A.L. y a las mesas de trabajo a realizar con las demás Subdirecciones u Oficinas.
De otro lado, desde el grupo de contratación, mediante correo electrónico se efectuaron observaciones y/o se realizó la verificación del PAA, respecto de los siguientes procesos contractuales, así: 
1. Contratación de Andrés Herrera - mesa de trabajo (en el numeral 4 se hace referencia el PAA).
2. Contratación Francisco Restrepo - mesa de trabajo. Al final del correo se hacen las observaciones relacionadas al PAA.
3. Contratación Francisco Suavita - mesa de trabajo. En el numeral 3º del correo, se hace referencia al PAA.
4. Contratación Lorena Trujillo - mesa de trabajo. En el numeral 2, se hace referencia al PAA.
5. Contratación John León - mesa técnica. En la tercera viñeta se hace referencia al PAA.
</t>
    </r>
    <r>
      <rPr>
        <b/>
        <sz val="12"/>
        <color theme="1"/>
        <rFont val="Calibri"/>
        <family val="2"/>
        <scheme val="minor"/>
      </rPr>
      <t xml:space="preserve">28/02/2021: 
</t>
    </r>
    <r>
      <rPr>
        <sz val="12"/>
        <color theme="1"/>
        <rFont val="Calibri"/>
        <family val="2"/>
        <scheme val="minor"/>
      </rPr>
      <t xml:space="preserve">El grupo de contratos continúa con la revisión y cotejo del PAA inicial, con la finalidad de realizar las recomendaciones y observaciones que se consideren necesarias. Como resultado de esta acción, se generó la versión 3 del PAA en cotejo (versión que resulta de la verificación realizada por la SAL).
De otro lado, desde el grupo de contratación, mediante correo electrónico se efectuaron observaciones y/o se realizó la verificación del PAA, respecto de los siguientes procesos contractuales (muestra), así: 
1. Contratación de Diego Soler numeral 4, ok PAA.
2. Contratación Jacqueline Muñoz numeral 4, ok PAA.
3. Contratación Juan Guillermo Castañeda, numeral 2 observaciones frente al PAA.
4. Contratación Diana Onofre PAA ok.
</t>
    </r>
    <r>
      <rPr>
        <b/>
        <sz val="12"/>
        <color theme="1"/>
        <rFont val="Calibri"/>
        <family val="2"/>
        <scheme val="minor"/>
      </rPr>
      <t xml:space="preserve">31/03/2021:
</t>
    </r>
    <r>
      <rPr>
        <sz val="12"/>
        <color theme="1"/>
        <rFont val="Calibri"/>
        <family val="2"/>
        <scheme val="minor"/>
      </rPr>
      <t>Se realizó la verificación y actualización de versión No 7 del PAA, logrando para este mes cargar los procesos en SECOP II, sin ningún inconveniente.</t>
    </r>
  </si>
  <si>
    <r>
      <rPr>
        <b/>
        <sz val="12"/>
        <color indexed="8"/>
        <rFont val="Calibri"/>
        <family val="2"/>
      </rPr>
      <t>C:2</t>
    </r>
    <r>
      <rPr>
        <sz val="12"/>
        <color theme="1"/>
        <rFont val="Calibri"/>
        <family val="2"/>
        <scheme val="minor"/>
      </rPr>
      <t xml:space="preserve"> Verificación de los estudios previos una vez sean radicados </t>
    </r>
    <r>
      <rPr>
        <b/>
        <sz val="12"/>
        <color indexed="8"/>
        <rFont val="Calibri"/>
        <family val="2"/>
      </rPr>
      <t>(CA:2) (CA:3) (CA:4)</t>
    </r>
  </si>
  <si>
    <t xml:space="preserve">Verificación del contenido de los estudios previos, con base en los requisitos establecidos en el Manual de Contratación y la  Normatividad  vigente. </t>
  </si>
  <si>
    <t xml:space="preserve">Correos electrónicos de la SAL realizando observaciones a las dependencias respecto de los estudios previos.
Unificación de estudios previos y pliegos de condiciones (pliegos tipo) en todas las modalidades contractuales para remisión a Sistema de Gestión De calidad </t>
  </si>
  <si>
    <t xml:space="preserve">Correos enviados verificación estudios previos / Correos proyectados verificación estudios previos 
Pliegos tipo </t>
  </si>
  <si>
    <r>
      <rPr>
        <b/>
        <sz val="12"/>
        <color indexed="8"/>
        <rFont val="Calibri"/>
        <family val="2"/>
      </rPr>
      <t xml:space="preserve">C:3 </t>
    </r>
    <r>
      <rPr>
        <sz val="12"/>
        <color theme="1"/>
        <rFont val="Calibri"/>
        <family val="2"/>
        <scheme val="minor"/>
      </rPr>
      <t>Verificación de cumplimiento de las obligaciones contractuales</t>
    </r>
    <r>
      <rPr>
        <b/>
        <sz val="12"/>
        <color indexed="8"/>
        <rFont val="Calibri"/>
        <family val="2"/>
      </rPr>
      <t>(CA:5)</t>
    </r>
  </si>
  <si>
    <t>Documento  o flujograma que emite lineamientos sobre los términos requeridos para iniciar y  atender de manera oportuna,  los procesos contractuales,  según la modalidad de contratación.</t>
  </si>
  <si>
    <t xml:space="preserve">Documento  o flujograma por los canales institucionales.  
</t>
  </si>
  <si>
    <t>Documento  o flujograma</t>
  </si>
  <si>
    <r>
      <rPr>
        <b/>
        <sz val="12"/>
        <color indexed="8"/>
        <rFont val="Calibri"/>
        <family val="2"/>
      </rPr>
      <t>C:4</t>
    </r>
    <r>
      <rPr>
        <sz val="12"/>
        <color theme="1"/>
        <rFont val="Calibri"/>
        <family val="2"/>
        <scheme val="minor"/>
      </rPr>
      <t xml:space="preserve"> Validación de la completitud de los procesos en el ejercicio del comité de contratación  </t>
    </r>
    <r>
      <rPr>
        <b/>
        <sz val="12"/>
        <color indexed="8"/>
        <rFont val="Calibri"/>
        <family val="2"/>
      </rPr>
      <t>(CA:4)</t>
    </r>
  </si>
  <si>
    <t xml:space="preserve">Socialización, mesa de trabajo o foro,   sobre  temas de supervisión contractual.  </t>
  </si>
  <si>
    <t xml:space="preserve">Planilla de asistencia socialización, mesa de trabajo o foro,  en  temas de supervisión contractual. 
</t>
  </si>
  <si>
    <t xml:space="preserve">Socialización, mesa de trabajo o foro efectuado/ Socialización, mesa de trabajo o foro programada </t>
  </si>
  <si>
    <r>
      <rPr>
        <b/>
        <sz val="12"/>
        <color indexed="8"/>
        <rFont val="Calibri"/>
        <family val="2"/>
      </rPr>
      <t>C:5</t>
    </r>
    <r>
      <rPr>
        <sz val="12"/>
        <color theme="1"/>
        <rFont val="Calibri"/>
        <family val="2"/>
        <scheme val="minor"/>
      </rPr>
      <t xml:space="preserve"> Verificación de los plazos previo al vencimiento para la liquidación de los contratos </t>
    </r>
    <r>
      <rPr>
        <b/>
        <sz val="12"/>
        <color indexed="8"/>
        <rFont val="Calibri"/>
        <family val="2"/>
      </rPr>
      <t>(CA:6)</t>
    </r>
  </si>
  <si>
    <t>Remisión mensual a todas las subdirecciones y oficinas informando la terminación de contratos para planeación oportuna de los mismos
Correos electrónicos dirigidos a las dependencias, generando alertas respecto del trámite de la liquidación de los contratos.</t>
  </si>
  <si>
    <t xml:space="preserve">
Correos electrónicos de la SAL dirigidos a las dependencias  
Correos electrónicos de la SAL dirigidos a las dependencias.
</t>
  </si>
  <si>
    <t xml:space="preserve">Correos remitidos  con las alertas 
Correos remitidos  con las alertas </t>
  </si>
  <si>
    <r>
      <rPr>
        <b/>
        <sz val="12"/>
        <color indexed="8"/>
        <rFont val="Arial Narrow"/>
        <family val="2"/>
      </rPr>
      <t xml:space="preserve">R:2 - </t>
    </r>
    <r>
      <rPr>
        <sz val="12"/>
        <color theme="1"/>
        <rFont val="Arial Narrow"/>
        <family val="2"/>
      </rPr>
      <t>Inadecuado manejo procesal y sustancial de la defensa Judicial, actuaciones administrativas y cobro coactivo.</t>
    </r>
  </si>
  <si>
    <t>Actuación inoportuna, improcedente o falta de actuación  por parte de los apoderados ante los diferentes despachos judiciales y autoridades administrativas  en los cuales la UAESP es sujeto procesal, así cómo a la falta de gestión en los procesos de cobro coactivo.</t>
  </si>
  <si>
    <r>
      <t xml:space="preserve">CA:1  </t>
    </r>
    <r>
      <rPr>
        <sz val="12"/>
        <color theme="1"/>
        <rFont val="Arial Narrow"/>
        <family val="2"/>
      </rPr>
      <t xml:space="preserve">Falta de designación de apoderado Judicial
</t>
    </r>
    <r>
      <rPr>
        <b/>
        <sz val="12"/>
        <color indexed="8"/>
        <rFont val="Arial Narrow"/>
        <family val="2"/>
      </rPr>
      <t>CA:2</t>
    </r>
    <r>
      <rPr>
        <sz val="12"/>
        <color theme="1"/>
        <rFont val="Arial Narrow"/>
        <family val="2"/>
      </rPr>
      <t xml:space="preserve"> Falta de seguimiento en los procesos judiciales, actuaciones administrativas y  en  los procesos de cobro coactivo.
</t>
    </r>
    <r>
      <rPr>
        <sz val="12"/>
        <color rgb="FFFF0000"/>
        <rFont val="Arial Narrow"/>
        <family val="2"/>
      </rPr>
      <t xml:space="preserve">
</t>
    </r>
    <r>
      <rPr>
        <b/>
        <sz val="12"/>
        <color theme="1"/>
        <rFont val="Arial Narrow"/>
        <family val="2"/>
      </rPr>
      <t>CA 3</t>
    </r>
    <r>
      <rPr>
        <sz val="12"/>
        <color rgb="FFFF0000"/>
        <rFont val="Arial Narrow"/>
        <family val="2"/>
      </rPr>
      <t>. I</t>
    </r>
    <r>
      <rPr>
        <sz val="12"/>
        <color theme="1"/>
        <rFont val="Arial Narrow"/>
        <family val="2"/>
      </rPr>
      <t>ndebida notificación</t>
    </r>
    <r>
      <rPr>
        <sz val="12"/>
        <color rgb="FFFF0000"/>
        <rFont val="Arial Narrow"/>
        <family val="2"/>
      </rPr>
      <t xml:space="preserve">  </t>
    </r>
  </si>
  <si>
    <r>
      <rPr>
        <b/>
        <sz val="12"/>
        <color indexed="8"/>
        <rFont val="Arial Narrow"/>
        <family val="2"/>
      </rPr>
      <t>CO:1 -</t>
    </r>
    <r>
      <rPr>
        <sz val="12"/>
        <color theme="1"/>
        <rFont val="Arial Narrow"/>
        <family val="2"/>
      </rPr>
      <t xml:space="preserve"> Condena Económica  u obligación de hacer en contra de la entidad. 
</t>
    </r>
    <r>
      <rPr>
        <b/>
        <sz val="12"/>
        <color indexed="8"/>
        <rFont val="Arial Narrow"/>
        <family val="2"/>
      </rPr>
      <t>CO:2</t>
    </r>
    <r>
      <rPr>
        <sz val="12"/>
        <color theme="1"/>
        <rFont val="Arial Narrow"/>
        <family val="2"/>
      </rPr>
      <t xml:space="preserve"> Pérdida de imagen Institucional
</t>
    </r>
    <r>
      <rPr>
        <b/>
        <sz val="12"/>
        <color theme="1"/>
        <rFont val="Arial Narrow"/>
        <family val="2"/>
      </rPr>
      <t>CO 3</t>
    </r>
    <r>
      <rPr>
        <sz val="12"/>
        <color theme="1"/>
        <rFont val="Arial Narrow"/>
        <family val="2"/>
      </rPr>
      <t xml:space="preserve">. Sanciones, disciplinarias, fiscales, penales.
</t>
    </r>
    <r>
      <rPr>
        <b/>
        <sz val="12"/>
        <color theme="1"/>
        <rFont val="Arial Narrow"/>
        <family val="2"/>
      </rPr>
      <t>CO 4</t>
    </r>
    <r>
      <rPr>
        <sz val="12"/>
        <color theme="1"/>
        <rFont val="Arial Narrow"/>
        <family val="2"/>
      </rPr>
      <t>. No realizar el recaudo y depuración de cartera.</t>
    </r>
  </si>
  <si>
    <r>
      <rPr>
        <b/>
        <sz val="12"/>
        <color indexed="8"/>
        <rFont val="Calibri"/>
        <family val="2"/>
      </rPr>
      <t>C:1 -</t>
    </r>
    <r>
      <rPr>
        <sz val="12"/>
        <color theme="1"/>
        <rFont val="Calibri"/>
        <family val="2"/>
        <scheme val="minor"/>
      </rPr>
      <t xml:space="preserve"> Verificar estado el reporte del estado de procesos judiciales SIPROJ </t>
    </r>
    <r>
      <rPr>
        <b/>
        <sz val="12"/>
        <color indexed="8"/>
        <rFont val="Calibri"/>
        <family val="2"/>
      </rPr>
      <t>CA:1 / CA:2 / CA:3</t>
    </r>
  </si>
  <si>
    <t xml:space="preserve">Reuniones de seguimiento, control y vigilancia de la gestión judicial, actuaciones administrativas  y cobro coactivo. </t>
  </si>
  <si>
    <t xml:space="preserve">Actas de reunión. </t>
  </si>
  <si>
    <t xml:space="preserve">Subdirección de Asuntos Legales </t>
  </si>
  <si>
    <t>Reuniones de seguimiento control y vigilancia  para la gestión judicial, extrajudicial, actuaciones administrativas y cobro coactivo  realizadas/  Reuniones de seguimiento control y vigilancia  para la gestión judicial, extrajudicial, actuaciones administrativas y cobro coactivo  convocadas</t>
  </si>
  <si>
    <r>
      <rPr>
        <b/>
        <sz val="12"/>
        <color indexed="8"/>
        <rFont val="Calibri"/>
        <family val="2"/>
      </rPr>
      <t>C:2</t>
    </r>
    <r>
      <rPr>
        <sz val="12"/>
        <color theme="1"/>
        <rFont val="Calibri"/>
        <family val="2"/>
        <scheme val="minor"/>
      </rPr>
      <t xml:space="preserve"> -Sesión de Comité de conciliación y defensa judicial  </t>
    </r>
    <r>
      <rPr>
        <b/>
        <sz val="12"/>
        <color indexed="8"/>
        <rFont val="Calibri"/>
        <family val="2"/>
      </rPr>
      <t>CA:1 /CA:3</t>
    </r>
  </si>
  <si>
    <t xml:space="preserve">Sesiones comité de conciliación  y defensa judicial </t>
  </si>
  <si>
    <t>Actas del Comité de Conciliación (Dichas actas gozan de la reserva de la cual trata el parágrafo del artículo 19 de la ley 1712 de 2014).</t>
  </si>
  <si>
    <t>Sesiones Comité Conciliación y Defensa Judicial realizadas/Sesiones Comité Conciliación y Defensa Judicial convocadas</t>
  </si>
  <si>
    <t>Administrar y brindar soluciones tecnológicas asegurando la integridad, disponibilidad y confiabilidad de la información</t>
  </si>
  <si>
    <r>
      <rPr>
        <b/>
        <sz val="12"/>
        <color theme="1"/>
        <rFont val="Arial Narrow"/>
        <family val="2"/>
      </rPr>
      <t xml:space="preserve">R1. </t>
    </r>
    <r>
      <rPr>
        <sz val="12"/>
        <color theme="1"/>
        <rFont val="Arial Narrow"/>
        <family val="2"/>
      </rPr>
      <t>Uso mal intencionado por parte de los servidores públicos en el manejo de la información contenida en los Sistemas de Información de la Unidad, en favorecimiento propio o de un tercero</t>
    </r>
  </si>
  <si>
    <t xml:space="preserve">Hacer uso de la información para obtener algún tipo de beneficio o torpedear el funcionamiento de la entidad. </t>
  </si>
  <si>
    <t xml:space="preserve">CA: 1 Omisión de cumplimiento de las políticas de seguridad de la información
CA:2 Debilidad en la seguridad de los sistemas de información 
</t>
  </si>
  <si>
    <t>1. Incapacidad de efectuar el
cumplimiento de las políticas
de seguridad de la información
2. Pérdida de la información institucional
3. Sanciones por parte de entes de control
 4. Deterioro de la imagen
institucional</t>
  </si>
  <si>
    <t xml:space="preserve">
-Verificar el cumplimiento de  politicas y procedimientos relacionados con perfiles de usuarios y control de acceso a la red.</t>
  </si>
  <si>
    <t>1. Revisar los logs de acceso a los sistemas de Información y a los perfiles de usuario</t>
  </si>
  <si>
    <t>Reporte logs generados por el software de monitoreo.</t>
  </si>
  <si>
    <t>Jefe Oficina TIC</t>
  </si>
  <si>
    <t>Total de reportes Generados</t>
  </si>
  <si>
    <t>Administrar y brindar soluciones tecnológicas asegurando la integridad, disponibilidad y confiabilidad de la información.</t>
  </si>
  <si>
    <r>
      <t xml:space="preserve">R:1 - </t>
    </r>
    <r>
      <rPr>
        <sz val="11"/>
        <color theme="1"/>
        <rFont val="Calibri (Cuerpo)_x0000_"/>
      </rPr>
      <t>Falencias en la operatividad de la infraestructura tecnológica de la unidad y las comunicaciones.</t>
    </r>
  </si>
  <si>
    <t>Perdida de los servicios de la entidad por problemas técnicos que conllevan a perdida de información, inestabilidad de computadores, inestabilidad o perdida de comunicaciones e inoperatividad de Sistemas de Información.</t>
  </si>
  <si>
    <r>
      <rPr>
        <b/>
        <sz val="11"/>
        <color theme="1"/>
        <rFont val="Calibri (Cuerpo)_x0000_"/>
      </rPr>
      <t>CA:1</t>
    </r>
    <r>
      <rPr>
        <sz val="11"/>
        <color theme="1"/>
        <rFont val="Calibri (Cuerpo)_x0000_"/>
      </rPr>
      <t xml:space="preserve"> - Falta de operatividad de la infraestructura (Servidores, pc, aires acondicionados, UPS) por problemas de obsolescencia tecnológica, software desactualizado o con fallas o terminación de vida util de componentes.
</t>
    </r>
    <r>
      <rPr>
        <b/>
        <sz val="11"/>
        <color theme="1"/>
        <rFont val="Calibri (Cuerpo)_x0000_"/>
      </rPr>
      <t>CA:2</t>
    </r>
    <r>
      <rPr>
        <sz val="11"/>
        <color theme="1"/>
        <rFont val="Calibri (Cuerpo)_x0000_"/>
      </rPr>
      <t xml:space="preserve"> - Problemas con el fluido eléctrico en términos de falta del mismo, sobrecargas y problemas de red eléctrica.
CA:3 - Falta de conectividad de red o problemas con infraestructura de red.</t>
    </r>
  </si>
  <si>
    <r>
      <rPr>
        <b/>
        <sz val="11"/>
        <color theme="1"/>
        <rFont val="Calibri (Cuerpo)_x0000_"/>
      </rPr>
      <t>CO:1 -</t>
    </r>
    <r>
      <rPr>
        <sz val="11"/>
        <color theme="1"/>
        <rFont val="Calibri (Cuerpo)_x0000_"/>
      </rPr>
      <t xml:space="preserve"> Disminución de la capacidad operativa.
</t>
    </r>
    <r>
      <rPr>
        <b/>
        <sz val="11"/>
        <color theme="1"/>
        <rFont val="Calibri (Cuerpo)_x0000_"/>
      </rPr>
      <t>CO:2 -</t>
    </r>
    <r>
      <rPr>
        <sz val="11"/>
        <color theme="1"/>
        <rFont val="Calibri (Cuerpo)_x0000_"/>
      </rPr>
      <t xml:space="preserve"> Perdida de imagen corporativa.
</t>
    </r>
    <r>
      <rPr>
        <b/>
        <sz val="11"/>
        <color theme="1"/>
        <rFont val="Calibri (Cuerpo)_x0000_"/>
      </rPr>
      <t>CO:3 -</t>
    </r>
    <r>
      <rPr>
        <sz val="11"/>
        <color theme="1"/>
        <rFont val="Calibri (Cuerpo)_x0000_"/>
      </rPr>
      <t xml:space="preserve"> Sanciones.</t>
    </r>
  </si>
  <si>
    <r>
      <rPr>
        <b/>
        <sz val="10"/>
        <rFont val="Calibri (Cuerpo)_x0000_"/>
      </rPr>
      <t>C:1 -</t>
    </r>
    <r>
      <rPr>
        <sz val="10"/>
        <rFont val="Calibri (Cuerpo)_x0000_"/>
      </rPr>
      <t xml:space="preserve"> Mantenimiento periódico de la infraestructura tecnológica.</t>
    </r>
    <r>
      <rPr>
        <b/>
        <sz val="10"/>
        <rFont val="Calibri"/>
        <family val="2"/>
        <scheme val="minor"/>
      </rPr>
      <t xml:space="preserve"> (CA:1 / CA:2 / CA:3 )</t>
    </r>
  </si>
  <si>
    <t>Reducir el Riesgo</t>
  </si>
  <si>
    <t>Realizar el proceso de contratación del mantenimiento de la infraestructura</t>
  </si>
  <si>
    <t>Contrato suscrito 
Supervisión de la ejecución del contrato</t>
  </si>
  <si>
    <t>Jefe de Tic
Profesional Universitario
Tecnico operativo</t>
  </si>
  <si>
    <t xml:space="preserve">Informes de ejecución Contrato </t>
  </si>
  <si>
    <r>
      <rPr>
        <b/>
        <sz val="10"/>
        <rFont val="Calibri"/>
        <family val="2"/>
        <scheme val="minor"/>
      </rPr>
      <t>C:2 -</t>
    </r>
    <r>
      <rPr>
        <sz val="10"/>
        <rFont val="Calibri"/>
        <family val="2"/>
        <scheme val="minor"/>
      </rPr>
      <t xml:space="preserve"> Elaboración y ejecución del Plan de contingencia. </t>
    </r>
    <r>
      <rPr>
        <b/>
        <sz val="10"/>
        <rFont val="Calibri"/>
        <family val="2"/>
        <scheme val="minor"/>
      </rPr>
      <t>(CA:1 / CA:2 / CA:3 )</t>
    </r>
  </si>
  <si>
    <t xml:space="preserve">Adelantar la definición e implementación del plan de contingencia de la entidad.
</t>
  </si>
  <si>
    <r>
      <t xml:space="preserve">
Plan de Contingencia 
</t>
    </r>
    <r>
      <rPr>
        <b/>
        <sz val="10"/>
        <rFont val="Calibri"/>
        <family val="2"/>
        <scheme val="minor"/>
      </rPr>
      <t xml:space="preserve">
</t>
    </r>
  </si>
  <si>
    <t>Jefe de Oficina
Profesional Especializado
Contratista</t>
  </si>
  <si>
    <t xml:space="preserve">Documento aprobado </t>
  </si>
  <si>
    <r>
      <rPr>
        <b/>
        <sz val="10"/>
        <rFont val="Calibri"/>
        <family val="2"/>
        <scheme val="minor"/>
      </rPr>
      <t>C:3 -</t>
    </r>
    <r>
      <rPr>
        <sz val="10"/>
        <rFont val="Calibri"/>
        <family val="2"/>
        <scheme val="minor"/>
      </rPr>
      <t xml:space="preserve"> Renovación permanente de la plataforma e infraestructura tecnológica dependiendo de la obsolescencia de la misma  </t>
    </r>
    <r>
      <rPr>
        <b/>
        <sz val="10"/>
        <rFont val="Calibri (Cuerpo)_x0000_"/>
      </rPr>
      <t>(CA:1 / CA:3 )</t>
    </r>
  </si>
  <si>
    <t>Asumir el riesgo</t>
  </si>
  <si>
    <t>Realizar un reporte de la infraestructura tecnologica</t>
  </si>
  <si>
    <t>Reporte de obsolecencia</t>
  </si>
  <si>
    <t>Jefe de Tic
Tecnico operativo</t>
  </si>
  <si>
    <t>Resolución obsolecencia infraestructura tecnologica</t>
  </si>
  <si>
    <r>
      <rPr>
        <b/>
        <sz val="10"/>
        <rFont val="Calibri"/>
        <family val="2"/>
        <scheme val="minor"/>
      </rPr>
      <t>C:4 -</t>
    </r>
    <r>
      <rPr>
        <sz val="10"/>
        <rFont val="Calibri"/>
        <family val="2"/>
        <scheme val="minor"/>
      </rPr>
      <t xml:space="preserve"> Actualización de las hojas de vida de la infraestructura dentro del aplicativo correspondiente. </t>
    </r>
    <r>
      <rPr>
        <b/>
        <sz val="10"/>
        <rFont val="Calibri (Cuerpo)_x0000_"/>
      </rPr>
      <t>(CA:1 / CA:3 )</t>
    </r>
  </si>
  <si>
    <t xml:space="preserve">Llevar Hojas de vida de la infraestructura de computo sobre OCS - GLPI. </t>
  </si>
  <si>
    <t>Reporte de hojas de vida</t>
  </si>
  <si>
    <t>Tecnico Operativo
Contratista</t>
  </si>
  <si>
    <t>Total reportes</t>
  </si>
  <si>
    <r>
      <rPr>
        <b/>
        <sz val="11"/>
        <color theme="1"/>
        <rFont val="Calibri (Cuerpo)_x0000_"/>
      </rPr>
      <t>R:2</t>
    </r>
    <r>
      <rPr>
        <sz val="11"/>
        <color theme="1"/>
        <rFont val="Calibri (Cuerpo)_x0000_"/>
      </rPr>
      <t xml:space="preserve"> - Falencias en el aseguramiento de la información propia de la UAESP</t>
    </r>
  </si>
  <si>
    <t>Problemas en la recepción de información, manejo de información en custodia de la oficina por la desinformacón existente dentro de la ejecución de los contratos y que deben pasar como información de resguardo de los mismos.</t>
  </si>
  <si>
    <r>
      <rPr>
        <b/>
        <sz val="11"/>
        <color theme="1"/>
        <rFont val="Calibri (Cuerpo)_x0000_"/>
      </rPr>
      <t>CA:1</t>
    </r>
    <r>
      <rPr>
        <sz val="11"/>
        <color theme="1"/>
        <rFont val="Calibri (Cuerpo)_x0000_"/>
      </rPr>
      <t xml:space="preserve"> - Contratistas que no entregan toda la información que hace parte del contrato como producto final del mismo.
</t>
    </r>
    <r>
      <rPr>
        <b/>
        <sz val="11"/>
        <color theme="1"/>
        <rFont val="Calibri (Cuerpo)_x0000_"/>
      </rPr>
      <t>CA:2</t>
    </r>
    <r>
      <rPr>
        <sz val="11"/>
        <color theme="1"/>
        <rFont val="Calibri (Cuerpo)_x0000_"/>
      </rPr>
      <t xml:space="preserve"> - Definición de Interventorías, contrataciones, convenios u otro tipo de proceso sin la definición de políticas de administración de información, entrega de la misma y propiedad intelectual de los productos de software y hardware.
</t>
    </r>
    <r>
      <rPr>
        <b/>
        <sz val="11"/>
        <color theme="1"/>
        <rFont val="Calibri (Cuerpo)_x0000_"/>
      </rPr>
      <t>CA:3</t>
    </r>
    <r>
      <rPr>
        <sz val="11"/>
        <color theme="1"/>
        <rFont val="Calibri (Cuerpo)_x0000_"/>
      </rPr>
      <t xml:space="preserve"> - Software que las áreas adquieren sin la supervisión y anailsis de la oficina TIC</t>
    </r>
  </si>
  <si>
    <r>
      <rPr>
        <b/>
        <sz val="11"/>
        <color theme="1"/>
        <rFont val="Calibri"/>
        <family val="2"/>
        <scheme val="minor"/>
      </rPr>
      <t>CO:1 -</t>
    </r>
    <r>
      <rPr>
        <sz val="11"/>
        <color theme="1"/>
        <rFont val="Calibri"/>
        <family val="2"/>
        <scheme val="minor"/>
      </rPr>
      <t xml:space="preserve"> Perdida de memoria Institucional de la Unidad
</t>
    </r>
    <r>
      <rPr>
        <b/>
        <sz val="11"/>
        <color theme="1"/>
        <rFont val="Calibri"/>
        <family val="2"/>
        <scheme val="minor"/>
      </rPr>
      <t>CO:2</t>
    </r>
    <r>
      <rPr>
        <sz val="11"/>
        <color theme="1"/>
        <rFont val="Calibri"/>
        <family val="2"/>
        <scheme val="minor"/>
      </rPr>
      <t xml:space="preserve"> - Problemas legales frente a propiedad Intelectual
</t>
    </r>
    <r>
      <rPr>
        <b/>
        <sz val="11"/>
        <color theme="1"/>
        <rFont val="Calibri"/>
        <family val="2"/>
        <scheme val="minor"/>
      </rPr>
      <t>CO:3</t>
    </r>
    <r>
      <rPr>
        <sz val="11"/>
        <color theme="1"/>
        <rFont val="Calibri"/>
        <family val="2"/>
        <scheme val="minor"/>
      </rPr>
      <t xml:space="preserve"> - Posibles detrimentos patrimoniales por adquisiciones de Software sin requisitos tecnicos que corraspondan a la arquitectura TI definida por la Unidad</t>
    </r>
  </si>
  <si>
    <r>
      <rPr>
        <b/>
        <sz val="10"/>
        <rFont val="Calibri"/>
        <family val="2"/>
        <scheme val="minor"/>
      </rPr>
      <t>C:1 -</t>
    </r>
    <r>
      <rPr>
        <sz val="10"/>
        <rFont val="Calibri"/>
        <family val="2"/>
        <scheme val="minor"/>
      </rPr>
      <t xml:space="preserve"> Políticas de propiedad intelectual sobre productos aprobadas por la Dirección para la unidad. </t>
    </r>
    <r>
      <rPr>
        <b/>
        <sz val="10"/>
        <rFont val="Calibri (Cuerpo)_x0000_"/>
      </rPr>
      <t>(CA:1 / CA:2)</t>
    </r>
  </si>
  <si>
    <t>Dar a conocer las políticas para propiedad intelectual que conlleven la generación de datos necesarios dentro de la misionalidad de la Unidad</t>
  </si>
  <si>
    <t xml:space="preserve">Sensibilizaciones sobre la Politica de Propiedad Intelectual </t>
  </si>
  <si>
    <t>Jefe de Oficina</t>
  </si>
  <si>
    <t>Cantidad sensibilizaciones realizadas</t>
  </si>
  <si>
    <r>
      <rPr>
        <b/>
        <sz val="10"/>
        <rFont val="Calibri"/>
        <family val="2"/>
        <scheme val="minor"/>
      </rPr>
      <t>C:2 -</t>
    </r>
    <r>
      <rPr>
        <sz val="10"/>
        <rFont val="Calibri"/>
        <family val="2"/>
        <scheme val="minor"/>
      </rPr>
      <t xml:space="preserve"> Expedición de Paz y Salvo a contratistas. </t>
    </r>
    <r>
      <rPr>
        <b/>
        <sz val="10"/>
        <rFont val="Calibri (Cuerpo)_x0000_"/>
      </rPr>
      <t>(CA:1)</t>
    </r>
  </si>
  <si>
    <t>Adelantar la expedición de paz y salvos por medio de la herramienta tecnologica definida para tal fin</t>
  </si>
  <si>
    <t>Reporte de paz y Salvo generados</t>
  </si>
  <si>
    <t>Profesional Universitario
Tecnico Operativo
Auxiliar Administrativo
Secretaria
Contratista</t>
  </si>
  <si>
    <t>Cantidad reportes generados</t>
  </si>
  <si>
    <r>
      <rPr>
        <b/>
        <sz val="10"/>
        <rFont val="Calibri"/>
        <family val="2"/>
        <scheme val="minor"/>
      </rPr>
      <t>C:3 -</t>
    </r>
    <r>
      <rPr>
        <sz val="10"/>
        <rFont val="Calibri"/>
        <family val="2"/>
        <scheme val="minor"/>
      </rPr>
      <t xml:space="preserve"> Revision de las solicitudes de analisis de software para adquisición. </t>
    </r>
    <r>
      <rPr>
        <b/>
        <sz val="10"/>
        <rFont val="Calibri (Cuerpo)_x0000_"/>
      </rPr>
      <t>(CA:3 )</t>
    </r>
  </si>
  <si>
    <t>Realizar un reporte de las solicitudes enviadas por las dependencias relacionadas con la adquisición de hardware o software</t>
  </si>
  <si>
    <t>Solicitudes recibidas por parte de las dependencias</t>
  </si>
  <si>
    <t>Profesional Universitario
Contratista</t>
  </si>
  <si>
    <t>Cantidad de solicitudes enviadas</t>
  </si>
  <si>
    <t>Aplica plan de acción para fortalecer el control</t>
  </si>
  <si>
    <t>Proporcionar a la entidad elementos que le permitan agregar valor al desempeño Institucional y Sistema de Control Interno a través del liderazgo estratégico, enfoque hacia la prevención, evaluación de la gestión del riesgo, evaluación y seguimiento y relación con entes externos de control, contribuyendo a la mejora continua, proporcionando los correctivos y acciones necesarias hacia el cumplimiento de los objetivos y metas institucionales</t>
  </si>
  <si>
    <r>
      <t xml:space="preserve">R1. </t>
    </r>
    <r>
      <rPr>
        <sz val="12"/>
        <color theme="1"/>
        <rFont val="Arial Narrow"/>
        <family val="2"/>
      </rPr>
      <t>Informes de auditorías internas
subjetivos, parcializados, ocultando y/u omitiendo información para
favorecer intereses particulares</t>
    </r>
  </si>
  <si>
    <t xml:space="preserve">Presiones sobre los trabajos de auditoria interna buscando intereses particulares, ofreciendo dadivas o intimidando para ocultar resultados de auditoria. </t>
  </si>
  <si>
    <t>CA:1 Influencia y presión por parte de terceros en el desarrollo de las auditorias, evaluaciones y/o seguimientos.
CA:2 Tráfico de influencias en el desarrollo de las auditorias, evaluaciones y/o seguimientos.
CA:3 Desconocimiento de la labor de las Oficinas de  Control Interno por inadecuado proceso de selección de Auditores Internos.</t>
  </si>
  <si>
    <t>1.  Investigaciones o sanciones a la entidad y/o servidor público por parte de entes de control. 
2. Incumplimiento de las normas y criterios de Auditoría.
3.  Pérdida de imagen institucional.
4. Perdida de credibilidad frente a la ejecución del trabajo de Auditoría Interna.</t>
  </si>
  <si>
    <r>
      <t>C</t>
    </r>
    <r>
      <rPr>
        <b/>
        <sz val="11"/>
        <color theme="1"/>
        <rFont val="Calibri"/>
        <family val="2"/>
        <scheme val="minor"/>
      </rPr>
      <t>:1 -</t>
    </r>
    <r>
      <rPr>
        <sz val="11"/>
        <color theme="1"/>
        <rFont val="Calibri"/>
        <family val="2"/>
        <scheme val="minor"/>
      </rPr>
      <t xml:space="preserve"> Cumplir con el Perfil de Auditor Interno definido por el Procedimiento</t>
    </r>
  </si>
  <si>
    <t xml:space="preserve">Realizar rotación de auditores en virtud de perfil y proceso designado. </t>
  </si>
  <si>
    <t>Acta de comité primario designando auditorias internas.</t>
  </si>
  <si>
    <t>Oficina de Control Interno</t>
  </si>
  <si>
    <t>No. De auditores internos que se designan proceso igual que la vigencia anterior/total de auditores internos *100</t>
  </si>
  <si>
    <r>
      <rPr>
        <b/>
        <sz val="11"/>
        <color theme="1"/>
        <rFont val="Calibri"/>
        <family val="2"/>
        <scheme val="minor"/>
      </rPr>
      <t>C:2 -</t>
    </r>
    <r>
      <rPr>
        <sz val="11"/>
        <color theme="1"/>
        <rFont val="Calibri"/>
        <family val="2"/>
        <scheme val="minor"/>
      </rPr>
      <t xml:space="preserve"> Desarrollar Evaluación de Auditorias Internas y Equipo Auditor</t>
    </r>
  </si>
  <si>
    <t>Informar al CICCI el evento para tomar las medidas necesarias</t>
  </si>
  <si>
    <t>Informes de Auditoría Según plan de Auditoría vigencia 2021</t>
  </si>
  <si>
    <t>Informes comunicados al CICCI</t>
  </si>
  <si>
    <r>
      <rPr>
        <b/>
        <sz val="11"/>
        <color theme="1"/>
        <rFont val="Calibri"/>
        <family val="2"/>
        <scheme val="minor"/>
      </rPr>
      <t>C:3 -</t>
    </r>
    <r>
      <rPr>
        <sz val="11"/>
        <color theme="1"/>
        <rFont val="Calibri"/>
        <family val="2"/>
        <scheme val="minor"/>
      </rPr>
      <t xml:space="preserve"> Solicitar la suscripción de Carta de Representación </t>
    </r>
  </si>
  <si>
    <t>Realizar jornada de sensibilización frente a los delitos de la administración publica y sus consecuencias.</t>
  </si>
  <si>
    <t>Memorias y listados de asistencia</t>
  </si>
  <si>
    <t>Sensibilización realizada</t>
  </si>
  <si>
    <r>
      <rPr>
        <b/>
        <sz val="11"/>
        <color theme="1"/>
        <rFont val="Calibri"/>
        <family val="2"/>
        <scheme val="minor"/>
      </rPr>
      <t>C:4 -</t>
    </r>
    <r>
      <rPr>
        <sz val="11"/>
        <color theme="1"/>
        <rFont val="Calibri"/>
        <family val="2"/>
        <scheme val="minor"/>
      </rPr>
      <t xml:space="preserve"> Suscribir compromiso del Auditor Interno conforme a estatuto de auditoría y codigo de etica  vigente</t>
    </r>
  </si>
  <si>
    <t>fuerte</t>
  </si>
  <si>
    <t xml:space="preserve">R:1 - Incumplir el Plan de Acción definido para el proceso "Evaluación y Mejora"
</t>
  </si>
  <si>
    <t>Incumplimiento de las Metas asociadas a las tareas del Plan de Acción vigente, e Inoportunidad en la presentación de Informes de Ley.</t>
  </si>
  <si>
    <t>CA:1 Presupuesto insuficiente para el desarrollo del Plan de Acción del proceso " Evaluación y Mejora".
CA:2. Equipo de trabajo insuficiente para el cumplimiento del Plan de Acción del proceso " Evaluación y Mejora".
CA:3 Equipo de trabajo sin competencias y habilidades para desarrollar actividades del Plan de Acción del proceso "Evaluación y Mejora".
CA:4 Falta de cooperación por parte del equipo de trabajo de los procesos del SIG para desarrollar Plan de Acción del Proceso "Evaluación y Mejora".
CA:5 Inadeacuada y/o falta de planificación para el desarrollo de actividades del Plan de Acción del Proceso "Evaluación y Mejora".</t>
  </si>
  <si>
    <t>1. Perdida de Imagen Institucional.
2. Afectación negativa al desempeño Institucional.
3. Sanciones de tipo Administrativo y  Disciplinario por incumplimiento a Informes de Ley.
4. Sistema de Control Interno Inefectivo.
5. Perdida de credibilidad frente a la ejecución del trabajo de Auditoría Interna.</t>
  </si>
  <si>
    <t>alto</t>
  </si>
  <si>
    <r>
      <rPr>
        <b/>
        <sz val="11"/>
        <color theme="1"/>
        <rFont val="Calibri"/>
        <family val="2"/>
        <scheme val="minor"/>
      </rPr>
      <t xml:space="preserve">C:1 - </t>
    </r>
    <r>
      <rPr>
        <sz val="11"/>
        <color theme="1"/>
        <rFont val="Calibri"/>
        <family val="2"/>
        <scheme val="minor"/>
      </rPr>
      <t xml:space="preserve">Comité Institucional de Coordinación de Control Interno, CICCI </t>
    </r>
    <r>
      <rPr>
        <b/>
        <sz val="11"/>
        <color theme="1"/>
        <rFont val="Calibri"/>
        <family val="2"/>
        <scheme val="minor"/>
      </rPr>
      <t xml:space="preserve"> (CA:1 / CA:2 / CA:3 / CA:5)</t>
    </r>
  </si>
  <si>
    <t>Priorización de Auditorías de obligatorio cumplimiento según normatividad vigente frente a las demas Auditorías planificadas.</t>
  </si>
  <si>
    <t>Plan anual de Auditorias Ajustado</t>
  </si>
  <si>
    <t>Plan de Auditoría anual Modificado</t>
  </si>
  <si>
    <r>
      <rPr>
        <b/>
        <sz val="11"/>
        <color theme="1"/>
        <rFont val="Calibri"/>
        <family val="2"/>
        <scheme val="minor"/>
      </rPr>
      <t>C:2 -</t>
    </r>
    <r>
      <rPr>
        <sz val="11"/>
        <color theme="1"/>
        <rFont val="Calibri"/>
        <family val="2"/>
        <scheme val="minor"/>
      </rPr>
      <t xml:space="preserve"> Plan Anual de Auditorías (</t>
    </r>
    <r>
      <rPr>
        <b/>
        <sz val="11"/>
        <color theme="1"/>
        <rFont val="Calibri"/>
        <family val="2"/>
        <scheme val="minor"/>
      </rPr>
      <t>CA:4 / CA:5)</t>
    </r>
  </si>
  <si>
    <t>Desarrollo de estrategias de sensibilización y comunicación en virtud Del ejercicio de la auditoria interna.</t>
  </si>
  <si>
    <t>Actividades de sensibilizacion desarrolladas</t>
  </si>
  <si>
    <t>Actividades programadas/ actividades realizads *100</t>
  </si>
  <si>
    <r>
      <rPr>
        <b/>
        <sz val="11"/>
        <color theme="1"/>
        <rFont val="Calibri"/>
        <family val="2"/>
        <scheme val="minor"/>
      </rPr>
      <t>C:3 -</t>
    </r>
    <r>
      <rPr>
        <sz val="11"/>
        <color theme="1"/>
        <rFont val="Calibri"/>
        <family val="2"/>
        <scheme val="minor"/>
      </rPr>
      <t xml:space="preserve"> Perfil Auditores Internos (</t>
    </r>
    <r>
      <rPr>
        <b/>
        <sz val="11"/>
        <color theme="1"/>
        <rFont val="Calibri"/>
        <family val="2"/>
        <scheme val="minor"/>
      </rPr>
      <t>CA:2 / CA:3)</t>
    </r>
  </si>
  <si>
    <r>
      <rPr>
        <b/>
        <sz val="11"/>
        <color theme="1"/>
        <rFont val="Calibri (Cuerpo)_x0000_"/>
      </rPr>
      <t>C:4 -</t>
    </r>
    <r>
      <rPr>
        <sz val="11"/>
        <color theme="1"/>
        <rFont val="Calibri"/>
        <family val="2"/>
        <scheme val="minor"/>
      </rPr>
      <t xml:space="preserve"> Expediente de Auditoría Interna (</t>
    </r>
    <r>
      <rPr>
        <b/>
        <sz val="11"/>
        <color theme="1"/>
        <rFont val="Calibri"/>
        <family val="2"/>
        <scheme val="minor"/>
      </rPr>
      <t>CA:5)</t>
    </r>
  </si>
  <si>
    <t>Comunicar al auditado de la ampliación, suspensión o cambio del equipo Auditor.</t>
  </si>
  <si>
    <t>Comunicación actualizando el plan de auditoria individual</t>
  </si>
  <si>
    <t>No. De comunicados de alcance de planes de auditoria individual/ Planes de auditoria afectados *100</t>
  </si>
  <si>
    <r>
      <t>C</t>
    </r>
    <r>
      <rPr>
        <b/>
        <sz val="11"/>
        <color theme="1"/>
        <rFont val="Calibri"/>
        <family val="2"/>
        <scheme val="minor"/>
      </rPr>
      <t>:5 -</t>
    </r>
    <r>
      <rPr>
        <sz val="11"/>
        <color theme="1"/>
        <rFont val="Calibri"/>
        <family val="2"/>
        <scheme val="minor"/>
      </rPr>
      <t xml:space="preserve">  Informes de seguimiento al Plan de Acción del Proceso </t>
    </r>
    <r>
      <rPr>
        <b/>
        <sz val="11"/>
        <color theme="1"/>
        <rFont val="Calibri"/>
        <family val="2"/>
        <scheme val="minor"/>
      </rPr>
      <t>(CA:5)</t>
    </r>
  </si>
  <si>
    <r>
      <rPr>
        <b/>
        <sz val="11"/>
        <color theme="1"/>
        <rFont val="Calibri"/>
        <family val="2"/>
        <scheme val="minor"/>
      </rPr>
      <t>C:6 -</t>
    </r>
    <r>
      <rPr>
        <sz val="11"/>
        <color theme="1"/>
        <rFont val="Calibri"/>
        <family val="2"/>
        <scheme val="minor"/>
      </rPr>
      <t xml:space="preserve"> Informe de seguimiento al Plan Anual de Auditorías vigente </t>
    </r>
    <r>
      <rPr>
        <b/>
        <sz val="11"/>
        <color theme="1"/>
        <rFont val="Calibri"/>
        <family val="2"/>
        <scheme val="minor"/>
      </rPr>
      <t>(CA:5)</t>
    </r>
  </si>
  <si>
    <t>Realizar comites primarios que permitan al equipo auditor conocer los estados de auditoría y ayudar a la ejecución de las mismas.</t>
  </si>
  <si>
    <t>Actas de reunion comité primario</t>
  </si>
  <si>
    <t>No. De  reuniones realizadas/ 11 reuniones programadas*100</t>
  </si>
  <si>
    <r>
      <rPr>
        <b/>
        <sz val="11"/>
        <color theme="1"/>
        <rFont val="Calibri"/>
        <family val="2"/>
        <scheme val="minor"/>
      </rPr>
      <t>C:7 -</t>
    </r>
    <r>
      <rPr>
        <sz val="11"/>
        <color theme="1"/>
        <rFont val="Calibri"/>
        <family val="2"/>
        <scheme val="minor"/>
      </rPr>
      <t xml:space="preserve"> Carta de Representación </t>
    </r>
    <r>
      <rPr>
        <b/>
        <sz val="11"/>
        <color theme="1"/>
        <rFont val="Calibri"/>
        <family val="2"/>
        <scheme val="minor"/>
      </rPr>
      <t>(CA:4)</t>
    </r>
  </si>
  <si>
    <t>debil</t>
  </si>
  <si>
    <t>TIPS PARA LA IDENTIFICACIÓN DEL RIESGO</t>
  </si>
  <si>
    <t>PAG 22</t>
  </si>
  <si>
    <t>IDENTIFICACIÓN DE RIESGOS</t>
  </si>
  <si>
    <t>PAG 28</t>
  </si>
  <si>
    <t>TIPOLOGIAS DE  RIESGO</t>
  </si>
  <si>
    <r>
      <rPr>
        <b/>
        <sz val="12"/>
        <color theme="1"/>
        <rFont val="Calibri"/>
        <family val="2"/>
        <scheme val="minor"/>
      </rPr>
      <t xml:space="preserve">¿QUÉ PUEDE SUCEDER? </t>
    </r>
    <r>
      <rPr>
        <sz val="12"/>
        <color theme="1"/>
        <rFont val="Calibri"/>
        <family val="2"/>
        <scheme val="minor"/>
      </rPr>
      <t>Identificar la afectación del cumplimiento del objetivo estratégico o del proceso según sea el caso.</t>
    </r>
  </si>
  <si>
    <r>
      <rPr>
        <b/>
        <sz val="11"/>
        <color theme="1"/>
        <rFont val="Calibri"/>
        <family val="2"/>
        <scheme val="minor"/>
      </rPr>
      <t xml:space="preserve">Riesgos estratégicos: </t>
    </r>
    <r>
      <rPr>
        <sz val="12"/>
        <color theme="1"/>
        <rFont val="Calibri"/>
        <family val="2"/>
        <scheme val="minor"/>
      </rPr>
      <t>posibilidad de ocurrencia de eventos que afecten los objetivos estratégicos de la organización pública y por tanto impactan toda la entidad.</t>
    </r>
  </si>
  <si>
    <r>
      <rPr>
        <b/>
        <sz val="12"/>
        <color theme="1"/>
        <rFont val="Calibri"/>
        <family val="2"/>
        <scheme val="minor"/>
      </rPr>
      <t>¿</t>
    </r>
    <r>
      <rPr>
        <b/>
        <sz val="12"/>
        <color theme="1"/>
        <rFont val="Calibri Light"/>
        <family val="2"/>
        <scheme val="major"/>
      </rPr>
      <t>CÓMO PUEDE SUCEDER?</t>
    </r>
    <r>
      <rPr>
        <sz val="12"/>
        <color theme="1"/>
        <rFont val="Calibri Light"/>
        <family val="2"/>
        <scheme val="major"/>
      </rPr>
      <t xml:space="preserve"> Establecer las causas a partir de los factores determinados en el contexto.</t>
    </r>
  </si>
  <si>
    <r>
      <rPr>
        <b/>
        <sz val="11"/>
        <color theme="1"/>
        <rFont val="Calibri"/>
        <family val="2"/>
        <scheme val="minor"/>
      </rPr>
      <t xml:space="preserve">Riesgos gerenciales: </t>
    </r>
    <r>
      <rPr>
        <sz val="12"/>
        <color theme="1"/>
        <rFont val="Calibri"/>
        <family val="2"/>
        <scheme val="minor"/>
      </rPr>
      <t>posibilidad de ocurrencia de eventos que afecten los procesos gerenciales y/o la alta dirección.</t>
    </r>
  </si>
  <si>
    <r>
      <rPr>
        <b/>
        <sz val="12"/>
        <color theme="1"/>
        <rFont val="Calibri"/>
        <family val="2"/>
        <scheme val="minor"/>
      </rPr>
      <t>¿CUÁNDO PUEDE SUCEDER?</t>
    </r>
    <r>
      <rPr>
        <sz val="12"/>
        <color theme="1"/>
        <rFont val="Calibri"/>
        <family val="2"/>
        <scheme val="minor"/>
      </rPr>
      <t xml:space="preserve"> Determinar de acuerdo con el desarrollo del proceso.</t>
    </r>
  </si>
  <si>
    <r>
      <rPr>
        <b/>
        <sz val="11"/>
        <color theme="1"/>
        <rFont val="Calibri"/>
        <family val="2"/>
        <scheme val="minor"/>
      </rPr>
      <t xml:space="preserve"> Riesgos operativos:</t>
    </r>
    <r>
      <rPr>
        <sz val="12"/>
        <color theme="1"/>
        <rFont val="Calibri"/>
        <family val="2"/>
        <scheme val="minor"/>
      </rPr>
      <t xml:space="preserve"> posibilidad de ocurrencia de eventos que afecten los
 procesos misionales de la entidad.</t>
    </r>
  </si>
  <si>
    <r>
      <rPr>
        <b/>
        <sz val="12"/>
        <color theme="1"/>
        <rFont val="Calibri"/>
        <family val="2"/>
        <scheme val="minor"/>
      </rPr>
      <t>¿QUÉ CONSECUENCIAS TENDRÍA SU MATERIALIZACIÓN?</t>
    </r>
    <r>
      <rPr>
        <sz val="12"/>
        <color theme="1"/>
        <rFont val="Calibri"/>
        <family val="2"/>
        <scheme val="minor"/>
      </rPr>
      <t xml:space="preserve"> Determinar los posibles efectos por la materialización del riesgo. </t>
    </r>
  </si>
  <si>
    <r>
      <rPr>
        <b/>
        <sz val="11"/>
        <color theme="1"/>
        <rFont val="Calibri"/>
        <family val="2"/>
        <scheme val="minor"/>
      </rPr>
      <t xml:space="preserve">Riesgos financieros: </t>
    </r>
    <r>
      <rPr>
        <sz val="12"/>
        <color theme="1"/>
        <rFont val="Calibri"/>
        <family val="2"/>
        <scheme val="minor"/>
      </rPr>
      <t>posibilidad de ocurrencia de eventos que afecten los estados financieros y todas aquellas áreas involucradas con el proceso financiero como presupuesto, tesorería, contabilidad, cartera, central de cuentas, costos, etc.</t>
    </r>
  </si>
  <si>
    <t xml:space="preserve"> IMPORTANTE</t>
  </si>
  <si>
    <r>
      <rPr>
        <b/>
        <sz val="11"/>
        <color theme="1"/>
        <rFont val="Calibri"/>
        <family val="2"/>
        <scheme val="minor"/>
      </rPr>
      <t>Riesgos tecnológicos:</t>
    </r>
    <r>
      <rPr>
        <sz val="12"/>
        <color theme="1"/>
        <rFont val="Calibri"/>
        <family val="2"/>
        <scheme val="minor"/>
      </rPr>
      <t xml:space="preserve"> posibilidad de ocurrencia de eventos que afecten la totalidad o parte de la infraestructura tecnológica (hardware, software, redes, etc.) de una entidad.</t>
    </r>
  </si>
  <si>
    <t>En la descripción del riesgo se deben tener en cuenta las respuestas a las preguntas arriba mencionadas.</t>
  </si>
  <si>
    <r>
      <rPr>
        <b/>
        <sz val="11"/>
        <color theme="1"/>
        <rFont val="Calibri"/>
        <family val="2"/>
        <scheme val="minor"/>
      </rPr>
      <t>Riesgos de cumplimiento</t>
    </r>
    <r>
      <rPr>
        <sz val="12"/>
        <color theme="1"/>
        <rFont val="Calibri"/>
        <family val="2"/>
        <scheme val="minor"/>
      </rPr>
      <t>: posibilidad de ocurrencia de eventos que afecten la situación jurídica o contractual de la organización debido a su incumplimiento o desacato a la normatividad legal y las obligaciones contractuales.</t>
    </r>
  </si>
  <si>
    <t>PAG 27</t>
  </si>
  <si>
    <t>REDACCIÓN DEL RIESGO</t>
  </si>
  <si>
    <r>
      <rPr>
        <sz val="18"/>
        <color theme="1"/>
        <rFont val="Calibri (Cuerpo)_x0000_"/>
      </rPr>
      <t xml:space="preserve"> Evitar</t>
    </r>
    <r>
      <rPr>
        <sz val="12"/>
        <color theme="1"/>
        <rFont val="Calibri"/>
        <family val="2"/>
        <scheme val="minor"/>
      </rPr>
      <t xml:space="preserve"> iniciar con palabras negativas como: “No...”, “Que no...”, o con palabras que denoten un factor de riesgo (causa) tales como: “ausencia de”, “falta de”, “poco(a)”, “escaso(a)”, “insuficiente”, “deficiente”, “debilidades en...”</t>
    </r>
  </si>
  <si>
    <r>
      <rPr>
        <b/>
        <sz val="11"/>
        <color theme="1"/>
        <rFont val="Calibri"/>
        <family val="2"/>
        <scheme val="minor"/>
      </rPr>
      <t>Riesgo de imagen o reputacional:</t>
    </r>
    <r>
      <rPr>
        <sz val="12"/>
        <color theme="1"/>
        <rFont val="Calibri"/>
        <family val="2"/>
        <scheme val="minor"/>
      </rPr>
      <t xml:space="preserve"> posibilidad de ocurrencia de un evento que afecte la imagen, buen nombre o reputación de una organización ante sus clientes y partes interesadas.</t>
    </r>
  </si>
  <si>
    <t xml:space="preserve"> Generar en el lector o escucha la imagen del evento como si ya estuviera sucediendo.</t>
  </si>
  <si>
    <r>
      <rPr>
        <b/>
        <sz val="11"/>
        <color theme="1"/>
        <rFont val="Calibri"/>
        <family val="2"/>
        <scheme val="minor"/>
      </rPr>
      <t>Riesgos de corrupción:</t>
    </r>
    <r>
      <rPr>
        <sz val="12"/>
        <color theme="1"/>
        <rFont val="Calibri"/>
        <family val="2"/>
        <scheme val="minor"/>
      </rPr>
      <t xml:space="preserve"> posibilidad de que, por acción u omisión, se use el poder para desviar la gestión de lo público hacia un beneficio privado.</t>
    </r>
  </si>
  <si>
    <t>EJEMPLO</t>
  </si>
  <si>
    <r>
      <rPr>
        <b/>
        <sz val="11"/>
        <color theme="1"/>
        <rFont val="Calibri"/>
        <family val="2"/>
        <scheme val="minor"/>
      </rPr>
      <t xml:space="preserve">Riesgos de Seguridad Digital: </t>
    </r>
    <r>
      <rPr>
        <sz val="12"/>
        <color theme="1"/>
        <rFont val="Calibri"/>
        <family val="2"/>
        <scheme val="minor"/>
      </rPr>
      <t>posibilidad de combinación de amenazas y vulnerabilidades en el entorno digital. Puede debilitar el logro de objetivos económicos y sociales, afectar la soberanía nacional, la integridad territorial, el orden constitucional y los intereses nacionales. Incluye as`pectos relacionados con el ambiente físico, digital y las personas</t>
    </r>
  </si>
  <si>
    <t>Objetivo del proceso: si el objetivo del proceso es “adquirir con oportunidad y calidad técnica los bienes y servicios requeridos por la entidad para su continua operación” un riesgo puede ser: 
“Inoportunidad en la adquisición de los bienes y servicios requeridos  por la entidad”.</t>
  </si>
  <si>
    <t>Pregúntese si el riesgo de gestión identificado está relacionado directamente con las características del objetivo. Si la respuesta es “no”, este puede ser la causa o la consecuencia.</t>
  </si>
  <si>
    <t>TIPS PARA LA VALORACIÓN DEL RIESGO</t>
  </si>
  <si>
    <t>PAG : 36</t>
  </si>
  <si>
    <t>¿EN QUÉ CONSISTE?</t>
  </si>
  <si>
    <t>HERRAMIENTAS PARA EL ANÁLISIS DE CAUSAS     -                                                               PRIORIZACIÓN DE CAUSAS</t>
  </si>
  <si>
    <t>Establecer la probabilidad de ocurrencia del riesgo y el nivel de consecuencia o impacto, con el fin de estimar la zona de riesgo inicial (RIESGO INHERENTE).</t>
  </si>
  <si>
    <t>Diagrama de Pareto</t>
  </si>
  <si>
    <t>ANÁLISIS DE RIESGO</t>
  </si>
  <si>
    <r>
      <t xml:space="preserve">• </t>
    </r>
    <r>
      <rPr>
        <sz val="12"/>
        <color theme="1"/>
        <rFont val="TimesNewRomanPSMT"/>
      </rPr>
      <t>5 porqué o 3 porqué</t>
    </r>
  </si>
  <si>
    <t>Se busca establecer la probabilidad de ocurrencia del riesgo y sus consecuencias o impacto, con el fin de estimar la zona de riesgo inicial (RIESGO INHERENTE).</t>
  </si>
  <si>
    <r>
      <t xml:space="preserve">• </t>
    </r>
    <r>
      <rPr>
        <sz val="12"/>
        <color theme="1"/>
        <rFont val="TimesNewRomanPSMT"/>
      </rPr>
      <t>Matriz de priorización</t>
    </r>
  </si>
  <si>
    <t>Aspectos a tener en cuenta:</t>
  </si>
  <si>
    <r>
      <t xml:space="preserve">• </t>
    </r>
    <r>
      <rPr>
        <sz val="12"/>
        <color theme="1"/>
        <rFont val="TimesNewRomanPSMT"/>
      </rPr>
      <t>Análisis de causa raíz RCA</t>
    </r>
  </si>
  <si>
    <r>
      <t xml:space="preserve">• </t>
    </r>
    <r>
      <rPr>
        <sz val="12"/>
        <color theme="1"/>
        <rFont val="TimesNewRomanPSMT"/>
      </rPr>
      <t>Espina de pescado</t>
    </r>
  </si>
  <si>
    <t>1. Tabla para determinar probabilidad</t>
  </si>
  <si>
    <r>
      <t xml:space="preserve">• </t>
    </r>
    <r>
      <rPr>
        <sz val="12"/>
        <color theme="0"/>
        <rFont val="TimesNewRomanPSMT"/>
      </rPr>
      <t>Tormenta de ideas</t>
    </r>
  </si>
  <si>
    <t>2. Tablas (s) para determinar el impacto o consecuencias (de acuerdo con la política de riesgos institucional)</t>
  </si>
  <si>
    <r>
      <t xml:space="preserve">• </t>
    </r>
    <r>
      <rPr>
        <sz val="12"/>
        <color theme="1"/>
        <rFont val="TimesNewRomanPSMT"/>
      </rPr>
      <t>Análisis de árbol de fallos</t>
    </r>
  </si>
  <si>
    <t>3. Matriz de evaluación de riesgos</t>
  </si>
  <si>
    <r>
      <t xml:space="preserve">• </t>
    </r>
    <r>
      <rPr>
        <sz val="12"/>
        <color theme="1"/>
        <rFont val="TimesNewRomanPSMT"/>
      </rPr>
      <t>Análisis de causa y efecto</t>
    </r>
  </si>
  <si>
    <r>
      <t xml:space="preserve">• </t>
    </r>
    <r>
      <rPr>
        <sz val="12"/>
        <color theme="1"/>
        <rFont val="TimesNewRomanPSMT"/>
      </rPr>
      <t>Análisis de árbol de eventos</t>
    </r>
  </si>
  <si>
    <r>
      <t xml:space="preserve">• </t>
    </r>
    <r>
      <rPr>
        <sz val="12"/>
        <color theme="1"/>
        <rFont val="TimesNewRomanPSMT"/>
      </rPr>
      <t>Análisis qué pasa si</t>
    </r>
  </si>
  <si>
    <r>
      <t xml:space="preserve">• </t>
    </r>
    <r>
      <rPr>
        <sz val="12"/>
        <color theme="1"/>
        <rFont val="TimesNewRomanPSMT"/>
      </rPr>
      <t>Árboles de decisión</t>
    </r>
  </si>
  <si>
    <r>
      <t xml:space="preserve">• </t>
    </r>
    <r>
      <rPr>
        <sz val="12"/>
        <color theme="1"/>
        <rFont val="TimesNewRomanPSMT"/>
      </rPr>
      <t xml:space="preserve">Análisis de modo y efecto de la falla </t>
    </r>
    <r>
      <rPr>
        <sz val="12"/>
        <color theme="1"/>
        <rFont val="Calibri"/>
        <family val="2"/>
        <scheme val="minor"/>
      </rPr>
      <t xml:space="preserve">• </t>
    </r>
    <r>
      <rPr>
        <sz val="12"/>
        <color theme="1"/>
        <rFont val="TimesNewRomanPSMT"/>
      </rPr>
      <t xml:space="preserve">Delphi </t>
    </r>
  </si>
  <si>
    <t>PAG : 37</t>
  </si>
  <si>
    <t>DETERMINA PROBALIDAD</t>
  </si>
  <si>
    <t>Por PROBABILIDAD se entiende la posibilidad de ocurrencia del riesgo, esta puede ser medida con criterios de frecuencia o factibilidad.</t>
  </si>
  <si>
    <t>Bajo el criterio de FRECUENCIA se analizan el número de eventos en un periodo determinado, se trata de hechos que se han materializado o se cuenta con un historial de situaciones o eventos asociados al riesgo.</t>
  </si>
  <si>
    <t>Bajo el criterio de FACTIBILIDAD se analiza la presencia de factores internos y externos que pueden propiciar el riesgo, se trata en este caso de un hecho que no se ha presentado pero es posible que se dé.</t>
  </si>
  <si>
    <t xml:space="preserve">Análisis de la probabilidad </t>
  </si>
  <si>
    <t xml:space="preserve">Se analiza qué tan posible es que ocurra el riesgo, se expresa en términos de frecuencia o factibilidad, donde frecuencia implica analizar el número de eventos en un periodo determinado, se trata de hechos que se han materializado o se cuenta con un historial de situaciones o eventos asociados al riesgo; factibilidad implica analizar la presencia de factores internos y externos que pueden propiciar el riesgo, se trata en este caso de un hecho que no se ha presentado pero es posible que suceda. </t>
  </si>
  <si>
    <t>IMPORTANTE</t>
  </si>
  <si>
    <t>En caso de que la entidad no cuente con datos históricos sobre el número de eventos que se hayan materializado en un periodo de tiempo, los integrantes del equipo de trabajo deben calificar en privado el nivel de probabilidad en términos de factibilidad, utilizando la siguiente matriz de priorización de probabilidad.</t>
  </si>
  <si>
    <t>PAG : 38</t>
  </si>
  <si>
    <t>DETERMINAR CONSECUENCIAS O NIVEL DE IMPACTO</t>
  </si>
  <si>
    <t>Por IMPACTO se entienden las consecuencias que puede ocasionar a la organización la materialización del riesgo.</t>
  </si>
  <si>
    <t>Se tienen en cuenta las consecuencias potenciales establecidas</t>
  </si>
  <si>
    <t>TIPS PARA LA IDENTIFICACIÓN DE CONTROLES Y SU VALORACIÓN</t>
  </si>
  <si>
    <t>PAG 49</t>
  </si>
  <si>
    <t xml:space="preserve"> VARIABLES A EVALUAR PARA EL ADECUADO DISEÑO DE CONTROLES</t>
  </si>
  <si>
    <t xml:space="preserve"> Debe tener definido el responsable de llevar a cabo la actividad de control.</t>
  </si>
  <si>
    <t xml:space="preserve"> Debe tener una periodicidad definida para su ejecución.</t>
  </si>
  <si>
    <t>Debe indicar cuál es el propósito del control.</t>
  </si>
  <si>
    <r>
      <t xml:space="preserve">Al momento de identificar los controles para mitigar el riesgo, debe- mos preguntarnos si es una actividad o un control, y para diferenciarlo es importante tener en cuenta que el control </t>
    </r>
    <r>
      <rPr>
        <b/>
        <sz val="11"/>
        <color theme="9"/>
        <rFont val="Calibri (Cuerpo)_x0000_"/>
      </rPr>
      <t>(verifica, valida, concilia, coteja, compara, etc.)</t>
    </r>
    <r>
      <rPr>
        <sz val="12"/>
        <color theme="1"/>
        <rFont val="Calibri"/>
        <family val="2"/>
        <scheme val="minor"/>
      </rPr>
      <t xml:space="preserve"> ayuda a la mitigación del riesgo, por eso es im- portante que pensemos primero en tener controles preventivos antes que detectivos.
</t>
    </r>
    <r>
      <rPr>
        <sz val="11"/>
        <color rgb="FFFF0000"/>
        <rFont val="Calibri (Cuerpo)_x0000_"/>
      </rPr>
      <t>El solo hecho de establecer un procedimiento o contar con una política por sí sola, no va a prevenir o detectar la materialización del riesgo o una de sus causas</t>
    </r>
  </si>
  <si>
    <t xml:space="preserve"> Debe establecer el cómo se realiza la actividad de control.</t>
  </si>
  <si>
    <t xml:space="preserve"> Debe indicar qué pasa con las observaciones o desviaciones resultantes de ejecutar el control.</t>
  </si>
  <si>
    <t>Debe dejar evidencia de la ejecución del control.</t>
  </si>
  <si>
    <t>Las acciones de tratamiento se agrupan en:
* Disminuir la probabilidad: acciones encaminadas a gestionar las causas del riesgo
* Disminuir el impacto: acciones encaminadas a disminuir las consecuencias del riesgo</t>
  </si>
  <si>
    <t>60,61,62</t>
  </si>
  <si>
    <t xml:space="preserve">ANÁLISIS Y EVALUACIÓN DEL DISEÑO DE LOS CONTROLES </t>
  </si>
  <si>
    <r>
      <t xml:space="preserve">Si el resultado de las calificaciones del control, o el promedio en el diseño de los controles, está por debajo de 96%, </t>
    </r>
    <r>
      <rPr>
        <sz val="14"/>
        <color rgb="FFFF0000"/>
        <rFont val="Calibri (Cuerpo)_x0000_"/>
      </rPr>
      <t>se debe establecer un plan de acción que permita tener un control o controles bien diseñados.</t>
    </r>
  </si>
  <si>
    <t xml:space="preserve">ANÁLISIS DE LA EJECUCIÓN DE LOS CONTROLES </t>
  </si>
  <si>
    <r>
      <t xml:space="preserve">No basta solo con tener controles bien diseñados, debe asegurarse por parte de la </t>
    </r>
    <r>
      <rPr>
        <b/>
        <sz val="11"/>
        <color rgb="FFFF0000"/>
        <rFont val="Calibri (Cuerpo)_x0000_"/>
      </rPr>
      <t>primera línea de defensa</t>
    </r>
    <r>
      <rPr>
        <sz val="11"/>
        <color theme="1"/>
        <rFont val="Calibri"/>
        <family val="2"/>
        <scheme val="minor"/>
      </rPr>
      <t xml:space="preserve"> que el control se ejecute. Al momento de determinar si el control se ejecuta, </t>
    </r>
    <r>
      <rPr>
        <sz val="11"/>
        <color rgb="FFFF0000"/>
        <rFont val="Calibri (Cuerpo)_x0000_"/>
      </rPr>
      <t>inicialmente, el responsable del proceso debe llevar a cabo una confirmación</t>
    </r>
    <r>
      <rPr>
        <sz val="11"/>
        <color theme="1"/>
        <rFont val="Calibri"/>
        <family val="2"/>
        <scheme val="minor"/>
      </rPr>
      <t xml:space="preserve">, </t>
    </r>
    <r>
      <rPr>
        <b/>
        <sz val="11"/>
        <color theme="9"/>
        <rFont val="Calibri (Cuerpo)_x0000_"/>
      </rPr>
      <t>posteriormente se confirma con las actividades de evaluación realizadas por auditoría interna o control interno.</t>
    </r>
  </si>
  <si>
    <t>ANÁLISIS Y EVALUACIÓN DE LOS CONTROLES PARA LA MITIGACIÓN DE LOS RIESGOS</t>
  </si>
  <si>
    <t>En la evaluación del diseño y ejecución de los controles las dos variables son importantes y significativas en el tratamiento de los riesgos y sus causas, por lo que siempre la calificación de la solidez de cada control asumirá la calificación del diseño o ejecución con menor calificación entre fuerte, moderado y débil, tal como se detalla en la siguiente tabla:</t>
  </si>
  <si>
    <t>SOLIDEZ DEL CONJUNTO DE CONTROLES</t>
  </si>
  <si>
    <t>Dado que un riesgo puede tener varias causas, a su vez varios controles y la calificación se realiza al riesgo, es importante evaluar el conjunto de controles asociados al riesgo.</t>
  </si>
  <si>
    <t>DESPLAZAMIENTO DEL RIESGO INHERENTE PARA CALCULAR EL RIESGO RESIDUAL</t>
  </si>
  <si>
    <t>NOTA 1</t>
  </si>
  <si>
    <t>Si la solidez del conjunto de los controles es débil, este no dismi- nuirá ningún cuadrante de impacto o probabilidad asociado al riesgo.</t>
  </si>
  <si>
    <t>NOTA 2</t>
  </si>
  <si>
    <t>Tratándose de riesgos de corrupción únicamente hay disminución de pro- babilidad. Es decir, para el impacto no opera el desplazamiento.</t>
  </si>
  <si>
    <t xml:space="preserve">Solidez del conjunto de controles </t>
  </si>
  <si>
    <t>CANT CONTROLES</t>
  </si>
  <si>
    <t>Controles Directamente</t>
  </si>
  <si>
    <t>No disminuye</t>
  </si>
  <si>
    <t>Resultado</t>
  </si>
  <si>
    <t>Nivel de aceptación</t>
  </si>
  <si>
    <t>Desplazamiento en Probabilidad</t>
  </si>
  <si>
    <t>Desplazamiento en Impacto</t>
  </si>
  <si>
    <t>09/09/2021
29/04/2021</t>
  </si>
  <si>
    <t xml:space="preserve"> 
03/09/2021
05/08/2021
01/07/2021
04/06/2021
10/05/2021
13/04/2021</t>
  </si>
  <si>
    <r>
      <rPr>
        <b/>
        <sz val="12"/>
        <rFont val="Arial Narrow"/>
        <family val="2"/>
      </rPr>
      <t>03/09/2021:</t>
    </r>
    <r>
      <rPr>
        <sz val="12"/>
        <rFont val="Arial Narrow"/>
        <family val="2"/>
      </rPr>
      <t xml:space="preserve"> en el mes de agosto ingresó servidor público: GLADYS AURORA VELASQUEZ; para la cual se aplicó el formato "Lista de chequeo para nombramiento y posesión".
Las evidencias reposan en el expediente laboral.
</t>
    </r>
    <r>
      <rPr>
        <b/>
        <sz val="12"/>
        <rFont val="Arial Narrow"/>
        <family val="2"/>
      </rPr>
      <t>05/08/2021</t>
    </r>
    <r>
      <rPr>
        <sz val="12"/>
        <rFont val="Arial Narrow"/>
        <family val="2"/>
      </rPr>
      <t xml:space="preserve">: en el mes de julio ingresaron 4 servidores publicos: CAMILO HUMBERTO FLOREZ CONTRERAS, JAIRO MANUEL CONTRERAS RIOS, NIDIA YANIVE PINEDA PEÑA y DIEGO HERNAN MURILLO PENAGOS; para la cual se aplicó el formato "Lista de chequeo para nombramiento y posesión".
Las evidencias reposan en el expediente laboral.
</t>
    </r>
    <r>
      <rPr>
        <b/>
        <sz val="12"/>
        <rFont val="Arial Narrow"/>
        <family val="2"/>
      </rPr>
      <t>01/07/2021</t>
    </r>
    <r>
      <rPr>
        <sz val="12"/>
        <rFont val="Arial Narrow"/>
        <family val="2"/>
      </rPr>
      <t xml:space="preserve">: En el mes de junio ingresaron cuatro personas, Lizeth Hernandez, Veronica Ortega, Eduardo Rozo y Wilson Sandoval; para la cual se aplicó el formato "Lista de chequeo para nombramiento y posesión".
Las evidencias reposan en el expediente laboral.
</t>
    </r>
    <r>
      <rPr>
        <b/>
        <sz val="12"/>
        <rFont val="Arial Narrow"/>
        <family val="2"/>
      </rPr>
      <t>04/06/2021</t>
    </r>
    <r>
      <rPr>
        <sz val="12"/>
        <rFont val="Arial Narrow"/>
        <family val="2"/>
      </rPr>
      <t xml:space="preserve">: En el mes de mayo ingresó una sola persona, Corina Ana Maria Nieves Quintero, Profesional Universitario de la SAL; para la cual se aplicó el formato "Lista de chequeo para nombramiento y posesión".
Las evidencias reposan en el expediente laboral.
</t>
    </r>
    <r>
      <rPr>
        <b/>
        <sz val="12"/>
        <rFont val="Arial Narrow"/>
        <family val="2"/>
      </rPr>
      <t xml:space="preserve">10/05/2021: </t>
    </r>
    <r>
      <rPr>
        <sz val="12"/>
        <rFont val="Arial Narrow"/>
        <family val="2"/>
      </rPr>
      <t xml:space="preserve">En el mes de abril se realizó la lista de Chequeo para toma de posesión de la Señora Sandra Rubiela Ruiz Medellin, quien se nombro en octubre de 2020 y presentaba prorroga para la posesión.
Evidencia: Expedientes
</t>
    </r>
    <r>
      <rPr>
        <b/>
        <sz val="12"/>
        <rFont val="Arial Narrow"/>
        <family val="2"/>
      </rPr>
      <t>13/04/2021:</t>
    </r>
    <r>
      <rPr>
        <sz val="12"/>
        <rFont val="Arial Narrow"/>
        <family val="2"/>
      </rPr>
      <t xml:space="preserve">  Se cuenta  los expedientes  de los  funcionarios  con  los documentos requeridos para  la toma de posesión  con la lista de Chequeo   
Evidencia: Expedientes</t>
    </r>
  </si>
  <si>
    <r>
      <rPr>
        <b/>
        <sz val="12"/>
        <rFont val="Arial Narrow"/>
        <family val="2"/>
      </rPr>
      <t xml:space="preserve">
6,7,8,9 de septiembre 2021 conforme al plan de auditoría 20211100041293 del 31 de agosto de 2021. </t>
    </r>
    <r>
      <rPr>
        <sz val="12"/>
        <rFont val="Arial Narrow"/>
        <family val="2"/>
      </rPr>
      <t xml:space="preserve">Evidenciamos los soportes de 9 funcionarios que ingresaron de julio a agosto del 2021 donde se evidencian los soportes de las verificaciones realizadas.
</t>
    </r>
    <r>
      <rPr>
        <b/>
        <sz val="12"/>
        <rFont val="Arial Narrow"/>
        <family val="2"/>
      </rPr>
      <t xml:space="preserve">
29 y 30 de abril del 2021 Conforme a plan de auditoría 20211100021453 del 14 de abril del 2021.</t>
    </r>
    <r>
      <rPr>
        <sz val="12"/>
        <rFont val="Arial Narrow"/>
        <family val="2"/>
      </rPr>
      <t xml:space="preserve"> </t>
    </r>
    <r>
      <rPr>
        <sz val="12"/>
        <rFont val="Calibri"/>
        <family val="2"/>
        <scheme val="minor"/>
      </rPr>
      <t>No se definieron acciones adicionales a los controles existentes. El riesgo no se ha materializado.</t>
    </r>
    <r>
      <rPr>
        <b/>
        <sz val="12"/>
        <rFont val="Calibri"/>
        <family val="2"/>
        <scheme val="minor"/>
      </rPr>
      <t xml:space="preserve"> </t>
    </r>
    <r>
      <rPr>
        <sz val="12"/>
        <rFont val="Calibri"/>
        <family val="2"/>
        <scheme val="minor"/>
      </rPr>
      <t>Fueron presentadas como evidencias 6 archivos (PDF Y WORD) de validación de los documentos de las personas posesionadas y el proceso efectuado con los pantallazos correspondientes.</t>
    </r>
  </si>
  <si>
    <r>
      <rPr>
        <b/>
        <sz val="12"/>
        <rFont val="Arial Narrow"/>
        <family val="2"/>
      </rPr>
      <t xml:space="preserve">6,7,8,9 de septiembre 2021 conforme al plan de auditoría 20211100041293 del 31 de agosto de 2021. </t>
    </r>
    <r>
      <rPr>
        <sz val="12"/>
        <rFont val="Arial Narrow"/>
        <family val="2"/>
      </rPr>
      <t xml:space="preserve">Se mejoró en el segumiento mensual de los riesgos de corrupción según la política. </t>
    </r>
    <r>
      <rPr>
        <b/>
        <sz val="12"/>
        <rFont val="Arial Narrow"/>
        <family val="2"/>
      </rPr>
      <t xml:space="preserve">
29 y 30 de abril del 2021 Conforme a plan de auditoría 20211100021453 del 14 de abril del 2021.</t>
    </r>
    <r>
      <rPr>
        <sz val="12"/>
        <rFont val="Arial Narrow"/>
        <family val="2"/>
      </rPr>
      <t xml:space="preserve">  </t>
    </r>
    <r>
      <rPr>
        <sz val="12"/>
        <rFont val="Calibri"/>
        <family val="2"/>
        <scheme val="minor"/>
      </rPr>
      <t>No hay  evidencia del registro del seguimiento mensual, según lo definido en la Política de riesgos vigente.</t>
    </r>
    <r>
      <rPr>
        <b/>
        <sz val="12"/>
        <rFont val="Calibri"/>
        <family val="2"/>
        <scheme val="minor"/>
      </rPr>
      <t xml:space="preserve"> </t>
    </r>
    <r>
      <rPr>
        <sz val="12"/>
        <rFont val="Calibri"/>
        <family val="2"/>
        <scheme val="minor"/>
      </rPr>
      <t>Se recomienda dejar el registro mensual del seguimiento en la matriz donde además se indique si el riesgo se materializó.</t>
    </r>
  </si>
  <si>
    <t>28/12/2021
29/11/2021
29/10/2021
29/09/2021
12/07/2021
16/04/2021
9/03/2021</t>
  </si>
  <si>
    <r>
      <rPr>
        <b/>
        <sz val="10"/>
        <rFont val="Calibri"/>
        <family val="2"/>
        <scheme val="minor"/>
      </rPr>
      <t>28/12/2021:</t>
    </r>
    <r>
      <rPr>
        <sz val="10"/>
        <rFont val="Calibri"/>
        <family val="2"/>
        <scheme val="minor"/>
      </rPr>
      <t xml:space="preserve"> hasta el 23 de diciembre se encuentran los log centralizados</t>
    </r>
    <r>
      <rPr>
        <b/>
        <sz val="10"/>
        <rFont val="Calibri"/>
        <family val="2"/>
        <scheme val="minor"/>
      </rPr>
      <t xml:space="preserve">
29/10/2021:</t>
    </r>
    <r>
      <rPr>
        <sz val="10"/>
        <rFont val="Calibri"/>
        <family val="2"/>
        <scheme val="minor"/>
      </rPr>
      <t xml:space="preserve"> se estan generando los reportes mensualmente  de log y se consolidan las evidendencias. Para office 365 y Pagina Web  se realiza anañiis de log.</t>
    </r>
    <r>
      <rPr>
        <b/>
        <sz val="10"/>
        <rFont val="Calibri"/>
        <family val="2"/>
        <scheme val="minor"/>
      </rPr>
      <t xml:space="preserve">
29/10/21: </t>
    </r>
    <r>
      <rPr>
        <sz val="10"/>
        <rFont val="Calibri"/>
        <family val="2"/>
        <scheme val="minor"/>
      </rPr>
      <t>Se realizo la revisión de conexiones VPN y RDP</t>
    </r>
    <r>
      <rPr>
        <b/>
        <sz val="10"/>
        <rFont val="Calibri"/>
        <family val="2"/>
        <scheme val="minor"/>
      </rPr>
      <t xml:space="preserve">
29/09/2021
 </t>
    </r>
    <r>
      <rPr>
        <sz val="10"/>
        <rFont val="Calibri"/>
        <family val="2"/>
        <scheme val="minor"/>
      </rPr>
      <t>Se esta realizo el seguimiento a los logs generados en office 365, directorio activo y glpi con el fin de identificar el uso mal intenciodado de los usuarios en el manejo de la información y solucionar los errores evidenciados.
CONTROL: Se evidencia que el control ha sido efectivo, por cuanto los riesgos no se han materializado</t>
    </r>
    <r>
      <rPr>
        <b/>
        <sz val="10"/>
        <rFont val="Calibri"/>
        <family val="2"/>
        <scheme val="minor"/>
      </rPr>
      <t xml:space="preserve">
12/07/2021</t>
    </r>
    <r>
      <rPr>
        <sz val="10"/>
        <rFont val="Calibri"/>
        <family val="2"/>
        <scheme val="minor"/>
      </rPr>
      <t xml:space="preserve">
Se evaluo con personal de infraestructura de la OTIC para revisar los beneficios vs costos asociados al convenio Registaduria - ANI y se concluyó que el costo administrativo era elevado, por tal motivo no se continuo con la iniciativa. 
Se implementó la autenticación unica mediante la herramienta microsoft azure, lo cual facilita la administración de usuarios y entrega capacidades de seguridad.
</t>
    </r>
    <r>
      <rPr>
        <b/>
        <sz val="10"/>
        <rFont val="Calibri"/>
        <family val="2"/>
        <scheme val="minor"/>
      </rPr>
      <t>09/03/2021</t>
    </r>
    <r>
      <rPr>
        <sz val="10"/>
        <rFont val="Calibri"/>
        <family val="2"/>
        <scheme val="minor"/>
      </rPr>
      <t xml:space="preserve">
Se esta actualizando el procedimiento Gestión de usuarios para estar alineados con el Manual de Politicas de Seguridad de la Información para tener un mayor control en la asignación de privilegios.
Se cuenta con unas Politicas de acceso a la Red y se esta trabajando con la Registradura Nacional para el tema de autenticación de usuario. 
Se cuenta con unas Politicas de acceso a la Red y se esta trabajando con la Registradura Nacional para el tema de autenticación de usuario.
</t>
    </r>
  </si>
  <si>
    <r>
      <rPr>
        <b/>
        <sz val="10"/>
        <color theme="1"/>
        <rFont val="Calibri"/>
        <family val="2"/>
        <scheme val="minor"/>
      </rPr>
      <t xml:space="preserve">7, 11, 12 de enero de 2022 Conforme a Plan de Auditoria (Rad. UAESP 20211100069763 de 29 de diciembre/21). </t>
    </r>
    <r>
      <rPr>
        <sz val="10"/>
        <color theme="1"/>
        <rFont val="Calibri"/>
        <family val="2"/>
        <scheme val="minor"/>
      </rPr>
      <t xml:space="preserve">Se evidencia monitoreo de pltaforma con Antivirus y DRP; sin embargo, continúa pendiente la gestión de análisis de reportes de logs. </t>
    </r>
    <r>
      <rPr>
        <b/>
        <sz val="10"/>
        <color theme="1"/>
        <rFont val="Calibri"/>
        <family val="2"/>
        <scheme val="minor"/>
      </rPr>
      <t xml:space="preserve">
6,7,8,9 de septiembre 2021 conforme al plan de auditoría 20211100041293 del 31 de agosto de 2021..</t>
    </r>
    <r>
      <rPr>
        <sz val="10"/>
        <color theme="1"/>
        <rFont val="Calibri"/>
        <family val="2"/>
        <scheme val="minor"/>
      </rPr>
      <t xml:space="preserve"> Se evidencia que no se continúa con la propuesta que se venía trabajando con convenio Registradurría - ANI, donde está el acta y correo acerca del tema de la referencia.
En cuanto al control y el indicador del mismo no se evidencia ninguno de los dos es así que se solicita a OTIC esta evidencia, caso contrario el control se da como no funcionando a la verificación de esta auditoría. Se presenta reportes de gestión de red más no  logs de acceso a los sistemas de Información y a los de perfiles de usuarios.</t>
    </r>
    <r>
      <rPr>
        <b/>
        <sz val="10"/>
        <color theme="1"/>
        <rFont val="Calibri"/>
        <family val="2"/>
        <scheme val="minor"/>
      </rPr>
      <t xml:space="preserve">
29, 30 de abril 2021 conforme a plan de auditoría 20211100021453 del 14 de abril de 2021:</t>
    </r>
    <r>
      <rPr>
        <sz val="10"/>
        <color theme="1"/>
        <rFont val="Calibri"/>
        <family val="2"/>
        <scheme val="minor"/>
      </rPr>
      <t xml:space="preserve"> Se observa manual de políticas de acceso a la red de 2019 y correo donde se está gestionando el tema de autenticación de usuarios con la registraduría,según correo de 15 y 26 de marzo.Se observa un informe de generación de Logs no tiene fecha. Se evidencia un acta del 27 de abril de seguridad digital donde se habla del segumiento de informe de eventos y vulnerabilidades,  y otra acta del 3 de abril de análisis de vulnerabilidades de Orfeo.</t>
    </r>
  </si>
  <si>
    <t>11/01/2022
07/09/2021
29/04/2021</t>
  </si>
  <si>
    <r>
      <rPr>
        <b/>
        <sz val="10"/>
        <color theme="1"/>
        <rFont val="Calibri"/>
        <family val="2"/>
        <scheme val="minor"/>
      </rPr>
      <t>7, 11, 12 de enero de 2022 Conforme a Plan de Auditoria (Rad. UAESP 20211100069763 de 29 de diciembre/21).</t>
    </r>
    <r>
      <rPr>
        <sz val="10"/>
        <color theme="1"/>
        <rFont val="Calibri"/>
        <family val="2"/>
        <scheme val="minor"/>
      </rPr>
      <t xml:space="preserve"> Se presenta la misma recomnedación de la evalucaión anterior.</t>
    </r>
    <r>
      <rPr>
        <b/>
        <sz val="10"/>
        <color theme="1"/>
        <rFont val="Calibri"/>
        <family val="2"/>
        <scheme val="minor"/>
      </rPr>
      <t xml:space="preserve">
6,7,8,9 de septiembre 2021 conforme al plan de auditoría 20211100041293 del 31 de agosto de 2021. </t>
    </r>
    <r>
      <rPr>
        <sz val="10"/>
        <color theme="1"/>
        <rFont val="Calibri"/>
        <family val="2"/>
        <scheme val="minor"/>
      </rPr>
      <t>Tener en cuenta la aplicación del control y su correspondiente indicador presentado para este riesgo, se continúa con la recomendación de la evaluación de la auditoría de 14 de abril.</t>
    </r>
    <r>
      <rPr>
        <b/>
        <sz val="10"/>
        <color theme="1"/>
        <rFont val="Calibri"/>
        <family val="2"/>
        <scheme val="minor"/>
      </rPr>
      <t xml:space="preserve">
29, 30 de abril/2021 conforme con el plan de auditoría 20211100021453 del 14 de abril de 202</t>
    </r>
    <r>
      <rPr>
        <sz val="10"/>
        <color theme="1"/>
        <rFont val="Calibri"/>
        <family val="2"/>
        <scheme val="minor"/>
      </rPr>
      <t xml:space="preserve">1: según las evidencias cargadas se encuentran actas de abril/21 donde se verifican vulnerabilidades de las cuales no hubo en febrero/21. No obstante, no se encuentra para el trimestre/21 reportes con análisis para verificar la acción del control . Se encuentra un log del aplicativo Paz y Salvos sin fechas pero de ningún otro aplicativo y sin análisis.
</t>
    </r>
    <r>
      <rPr>
        <b/>
        <sz val="10"/>
        <color theme="1"/>
        <rFont val="Calibri"/>
        <family val="2"/>
        <scheme val="minor"/>
      </rPr>
      <t>RECOMENDACIÓN:</t>
    </r>
    <r>
      <rPr>
        <sz val="10"/>
        <color theme="1"/>
        <rFont val="Calibri"/>
        <family val="2"/>
        <scheme val="minor"/>
      </rPr>
      <t xml:space="preserve"> Este control no es efectivo si no se cuenta con un procedimiento de gestión de logs,  donde no sólo se realice el listado o reportes de los mismos si no que se evidencie una gestión de los reportes de logs generados, su análisis y los hallazgos encontrados en los sistemas de información para evitar que este riesgo se materialice evitando así vulnerabilidades e incidencias de seguridad.</t>
    </r>
  </si>
  <si>
    <t xml:space="preserve">
31/10/2021
30/11/2021
30/12/2021
30/07/2021
31/08/2021
30/09/2021
30/04/2021
31/05/2021
30/06/2021
31/01/2021
28/02/2021
31/03/2021
</t>
  </si>
  <si>
    <t>12/01/2022
09/09/2021
29/04/2021</t>
  </si>
  <si>
    <r>
      <rPr>
        <b/>
        <sz val="12"/>
        <rFont val="Arial Narrow"/>
        <family val="2"/>
      </rPr>
      <t xml:space="preserve">7, 11, 12 de enero de 2022 Conforme a Plan de Auditoria (Rad. UAESP 20211100069763 de 29 de diciembre/21).  </t>
    </r>
    <r>
      <rPr>
        <sz val="12"/>
        <rFont val="Arial Narrow"/>
        <family val="2"/>
      </rPr>
      <t xml:space="preserve">Fueron suministrados 3 archivos de informes de giros de los meses de octubre, noviembre y diciembre del 2021 y en seguimiento reportaron el cumplimiento del 100% de los requisitos. Según información del lider del proceso el riesgo no se ha materializado.
</t>
    </r>
    <r>
      <rPr>
        <b/>
        <sz val="12"/>
        <rFont val="Arial Narrow"/>
        <family val="2"/>
      </rPr>
      <t xml:space="preserve">
6,7,8,9 de septiembre 2021 conforme al plan de auditoría 20211100041293 del 31 de agosto de 2021. </t>
    </r>
    <r>
      <rPr>
        <sz val="12"/>
        <rFont val="Arial Narrow"/>
        <family val="2"/>
      </rPr>
      <t xml:space="preserve">La dependencia entregó como evidencias los archivos en Excel de los Boletines de Tesorería del Periodo abril a agosto del 2021 , las conciliaciones de abril a julio , los archivos de retenciones de abril a julio y un archivo en Excel de las órdenes de pago de agosto.
</t>
    </r>
    <r>
      <rPr>
        <b/>
        <sz val="12"/>
        <rFont val="Arial Narrow"/>
        <family val="2"/>
      </rPr>
      <t xml:space="preserve">
29 y 30 de abril del 2021 Conforme a plan de auditoría 20211100021453 del 14 de abril del 2021.</t>
    </r>
    <r>
      <rPr>
        <sz val="12"/>
        <rFont val="Arial Narrow"/>
        <family val="2"/>
      </rPr>
      <t xml:space="preserve"> </t>
    </r>
    <r>
      <rPr>
        <sz val="12"/>
        <rFont val="Calibri"/>
        <family val="2"/>
        <scheme val="minor"/>
      </rPr>
      <t>No se definieron acciones adicionales a los controles existentes. El riesgo no se ha materializado.</t>
    </r>
    <r>
      <rPr>
        <b/>
        <sz val="12"/>
        <rFont val="Calibri"/>
        <family val="2"/>
        <scheme val="minor"/>
      </rPr>
      <t xml:space="preserve"> </t>
    </r>
    <r>
      <rPr>
        <sz val="12"/>
        <rFont val="Calibri"/>
        <family val="2"/>
        <scheme val="minor"/>
      </rPr>
      <t>La dependencia entregó como evidencias 3 archivos en Excel de los Boletines de Tesorería del Periodo enero a marzo del 2021 y la carpeta de las conciliaciones bancarias del primer trimestre.</t>
    </r>
  </si>
  <si>
    <r>
      <rPr>
        <b/>
        <sz val="12"/>
        <rFont val="Arial Narrow"/>
        <family val="2"/>
      </rPr>
      <t>7, 11, 12 de enero de 2022 Conforme a Plan de Auditoria (Rad. UAESP 20211100069763 de 29 de diciembre/21) .</t>
    </r>
    <r>
      <rPr>
        <sz val="12"/>
        <rFont val="Arial Narrow"/>
        <family val="2"/>
      </rPr>
      <t xml:space="preserve"> Sin observaciones</t>
    </r>
    <r>
      <rPr>
        <b/>
        <sz val="12"/>
        <rFont val="Arial Narrow"/>
        <family val="2"/>
      </rPr>
      <t xml:space="preserve">
6,7,8,9 de septiembre 2021 conforme al plan de auditoría 20211100041293 del 31 de agosto de 2021. </t>
    </r>
    <r>
      <rPr>
        <sz val="12"/>
        <rFont val="Arial Narrow"/>
        <family val="2"/>
      </rPr>
      <t>Sin observaciones</t>
    </r>
    <r>
      <rPr>
        <b/>
        <sz val="12"/>
        <rFont val="Arial Narrow"/>
        <family val="2"/>
      </rPr>
      <t xml:space="preserve">
29 y 30 de abril del 2021 Conforme a plan de auditoría 20211100021453 del 14 de abril del 2021.</t>
    </r>
    <r>
      <rPr>
        <sz val="12"/>
        <rFont val="Arial Narrow"/>
        <family val="2"/>
      </rPr>
      <t xml:space="preserve"> </t>
    </r>
    <r>
      <rPr>
        <sz val="12"/>
        <rFont val="Calibri"/>
        <family val="2"/>
        <scheme val="minor"/>
      </rPr>
      <t>Sin observaciones.</t>
    </r>
  </si>
  <si>
    <t xml:space="preserve">
11/01/2022
13/07/2021
07/04/2021
05/03/2021
5/02/2021</t>
  </si>
  <si>
    <r>
      <rPr>
        <b/>
        <sz val="12"/>
        <rFont val="Arial Narrow"/>
        <family val="2"/>
      </rPr>
      <t xml:space="preserve">
11/1/2022</t>
    </r>
    <r>
      <rPr>
        <sz val="12"/>
        <rFont val="Arial Narrow"/>
        <family val="2"/>
      </rPr>
      <t xml:space="preserve"> En julio se transmitieron para pago en SAP--BOGDATA 495 Ordenes de pago  con el cumplmiento del 100% de los requisitos. 
En agosto se transmitieron para pago en SAP--BOGDATA 539 Ordenes de pago  con el cumplmiento del 100% de los requisitos. 
En septiembre se transmitieron para pago en SAP--BOGDATA 548 Ordenes de pago  con el cumplmiento del 100% de los requisitos. 
En octubre se transmitieron para pago en SAP--BOGDATA 568 Ordenes de pago  con el cumplmiento del 100% de los requisitos. 
En noviembre se transmitieron para pago en SAP--BOGDATA 563 Ordenes de pago  con el cumplmiento del 100% de los requisitos. 
En diciembre se transmitieron para pago en SAP--BOGDATA 1218 Ordenes de pago  con el cumplmiento del 100% de los requisitos.
</t>
    </r>
    <r>
      <rPr>
        <b/>
        <sz val="12"/>
        <rFont val="Arial Narrow"/>
        <family val="2"/>
      </rPr>
      <t xml:space="preserve">13/07/2021 </t>
    </r>
    <r>
      <rPr>
        <sz val="12"/>
        <rFont val="Arial Narrow"/>
        <family val="2"/>
      </rPr>
      <t xml:space="preserve">En Abril se transmitieron para pago en SAPBOGDATA 534 ordenes de pago con el cumplmiento del 100% de los requisitos. 
</t>
    </r>
    <r>
      <rPr>
        <b/>
        <sz val="12"/>
        <rFont val="Arial Narrow"/>
        <family val="2"/>
      </rPr>
      <t>13/07/2021</t>
    </r>
    <r>
      <rPr>
        <sz val="12"/>
        <rFont val="Arial Narrow"/>
        <family val="2"/>
      </rPr>
      <t xml:space="preserve"> en Mayo  se transmitieron para pago en SAP-BOGDATA 534 ordenes de pago con el cumplimiento del 100% de los requisitos.
</t>
    </r>
    <r>
      <rPr>
        <b/>
        <sz val="12"/>
        <rFont val="Arial Narrow"/>
        <family val="2"/>
      </rPr>
      <t>13/07/2021</t>
    </r>
    <r>
      <rPr>
        <sz val="12"/>
        <rFont val="Arial Narrow"/>
        <family val="2"/>
      </rPr>
      <t xml:space="preserve"> En junio se transmitieron para pago en SAP--BOGDATA 583 Ordenes de pago  con el cumplmiento del 100% de los requisitos.
</t>
    </r>
    <r>
      <rPr>
        <b/>
        <sz val="12"/>
        <rFont val="Arial Narrow"/>
        <family val="2"/>
      </rPr>
      <t xml:space="preserve">
05/02/2021:</t>
    </r>
    <r>
      <rPr>
        <sz val="12"/>
        <rFont val="Arial Narrow"/>
        <family val="2"/>
      </rPr>
      <t xml:space="preserve"> En el mes de enero se giro el 100% de las solicitudes tramitadas ante la Tesoreria equivalentes a 11 pagos de la vigencia
</t>
    </r>
    <r>
      <rPr>
        <b/>
        <sz val="12"/>
        <rFont val="Arial Narrow"/>
        <family val="2"/>
      </rPr>
      <t>05/03/2021</t>
    </r>
    <r>
      <rPr>
        <sz val="12"/>
        <rFont val="Arial Narrow"/>
        <family val="2"/>
      </rPr>
      <t xml:space="preserve">: En febrero se tramitaron 491 solicitudes de pago las cuales cumplieron en su totalidad con los requisitos exigidos. 
</t>
    </r>
    <r>
      <rPr>
        <b/>
        <sz val="12"/>
        <rFont val="Arial Narrow"/>
        <family val="2"/>
      </rPr>
      <t>07/04/2021</t>
    </r>
    <r>
      <rPr>
        <sz val="12"/>
        <rFont val="Arial Narrow"/>
        <family val="2"/>
      </rPr>
      <t xml:space="preserve"> En marzo de tramitaron 495 solicitudes con el cumplimiento del 100% de los requisitos 
</t>
    </r>
  </si>
  <si>
    <t xml:space="preserve">
11/01/2022
8/11/2021
4/10/2021
7/9/2021
30/07/021
23/03/2021</t>
  </si>
  <si>
    <r>
      <rPr>
        <b/>
        <sz val="12"/>
        <rFont val="Arial Narrow"/>
        <family val="2"/>
      </rPr>
      <t xml:space="preserve">
11/01/2022:</t>
    </r>
    <r>
      <rPr>
        <sz val="12"/>
        <rFont val="Arial Narrow"/>
        <family val="2"/>
      </rPr>
      <t xml:space="preserve"> Con el fin de actualizar y ajustar los procedimientos, se adelantaron mesas de trabajo con planeación y al interior de apoyo logístico con el objetivo de atender las recomendaciones frente a la claridad de dichos procedimientos y de esta manera realizar las socializaciones una vez se tengan aprobados y publicados. 
</t>
    </r>
    <r>
      <rPr>
        <b/>
        <sz val="12"/>
        <rFont val="Arial Narrow"/>
        <family val="2"/>
      </rPr>
      <t xml:space="preserve">8/11/2021: </t>
    </r>
    <r>
      <rPr>
        <sz val="12"/>
        <rFont val="Arial Narrow"/>
        <family val="2"/>
      </rPr>
      <t xml:space="preserve">No se materializó el riesgo, la acción tiene reporte cuatrimestral.
</t>
    </r>
    <r>
      <rPr>
        <b/>
        <sz val="12"/>
        <rFont val="Arial Narrow"/>
        <family val="2"/>
      </rPr>
      <t>4/10/2021</t>
    </r>
    <r>
      <rPr>
        <sz val="12"/>
        <rFont val="Arial Narrow"/>
        <family val="2"/>
      </rPr>
      <t xml:space="preserve">: No se materializó el riesgo, la acción tiene reporte cuatrimestral.
</t>
    </r>
    <r>
      <rPr>
        <b/>
        <sz val="12"/>
        <rFont val="Arial Narrow"/>
        <family val="2"/>
      </rPr>
      <t>7/9/2021</t>
    </r>
    <r>
      <rPr>
        <sz val="12"/>
        <rFont val="Arial Narrow"/>
        <family val="2"/>
      </rPr>
      <t>: No se materializó el riesgo, la acción tiene reporte cuatrimestral.</t>
    </r>
    <r>
      <rPr>
        <b/>
        <sz val="12"/>
        <rFont val="Arial Narrow"/>
        <family val="2"/>
      </rPr>
      <t xml:space="preserve">
30/07/2021: </t>
    </r>
    <r>
      <rPr>
        <sz val="12"/>
        <rFont val="Arial Narrow"/>
        <family val="2"/>
      </rPr>
      <t xml:space="preserve">Se realizó socialización de la matriz de riesgos y la cadena de valor con el fin de identificar la interacción de los procedimientos y sus controles para mitigar los riesgos de uso indebido de los bienes y servicios. Se verificaron y socializaron los controles de combustible, uso de vehículos y mantenimiento.
</t>
    </r>
    <r>
      <rPr>
        <b/>
        <sz val="12"/>
        <rFont val="Arial Narrow"/>
        <family val="2"/>
      </rPr>
      <t>23/03/2021:</t>
    </r>
    <r>
      <rPr>
        <sz val="12"/>
        <rFont val="Arial Narrow"/>
        <family val="2"/>
      </rPr>
      <t>Se realizó la socialización mediante reunión es realizadas en las cargas laborales , teniendo en cuenta al personal nuevo de carrera administrativa y los contratistas. Se envió oficio sobre el procedimiento de Almacen Ingresos a todas las áreas, con el fin de fortalecer  el cumplimiento del mismo y evitar materialización de los riesgos.</t>
    </r>
  </si>
  <si>
    <r>
      <rPr>
        <b/>
        <sz val="12"/>
        <rFont val="Arial Narrow"/>
        <family val="2"/>
      </rPr>
      <t xml:space="preserve">7, 11, 12 de enero de 2022 Conforme a Plan de Auditoria (Rad. UAESP 20211100069763 de 29 de diciembre/21). </t>
    </r>
    <r>
      <rPr>
        <sz val="12"/>
        <rFont val="Arial Narrow"/>
        <family val="2"/>
      </rPr>
      <t>Los  seguimientos de sept a diciembre del 2021 fueron realizados en forma mensual. Fueron suministradas como evidencias dos carpetas : una de agosto del 2021 y otra de diciembre del 2021 con las solicializaciones realizadas (las cuales se realizaron de forma cuatrimestral según el control propuesto.Estas socilalizaciones se evdiencian en soportes de 3 actas del 30/07/2021, 12/10/2021 y 13/10/2021, y en link de 21/10/20121 donde se trabajó con la OAP la revisión de los procedimientos vigentes.</t>
    </r>
    <r>
      <rPr>
        <b/>
        <sz val="12"/>
        <rFont val="Arial Narrow"/>
        <family val="2"/>
      </rPr>
      <t xml:space="preserve">
6,7,8,9 de septiembre 2021 conforme al plan de auditoría 20211100041293 del 31 de agosto de 2021.</t>
    </r>
    <r>
      <rPr>
        <sz val="12"/>
        <rFont val="Arial Narrow"/>
        <family val="2"/>
      </rPr>
      <t>Fueron evdienciados 5 archivos: acta del 30/07/2021 con la solcialización de los riesgos, formato de regsitro consumo de combustrible, presentación del servicio de transporte especial del 16 de junio al 31 de julio del 2021, el Instructivo de Registro de Combustible y Kilometraje V1-2021 y un informe de gastos por vehiculo a mayo.</t>
    </r>
    <r>
      <rPr>
        <b/>
        <sz val="12"/>
        <rFont val="Arial Narrow"/>
        <family val="2"/>
      </rPr>
      <t xml:space="preserve">
29 y 30 de abril del 2021 Conforme a plan de auditoría 20211100021453 del 14 de abril del 2021.</t>
    </r>
    <r>
      <rPr>
        <sz val="12"/>
        <rFont val="Arial Narrow"/>
        <family val="2"/>
      </rPr>
      <t xml:space="preserve"> </t>
    </r>
    <r>
      <rPr>
        <sz val="12"/>
        <rFont val="Calibri"/>
        <family val="2"/>
        <scheme val="minor"/>
      </rPr>
      <t>Se definió una acción adicional al control existente. El riesgo no se ha materializado.</t>
    </r>
    <r>
      <rPr>
        <b/>
        <sz val="12"/>
        <rFont val="Calibri"/>
        <family val="2"/>
        <scheme val="minor"/>
      </rPr>
      <t xml:space="preserve">  </t>
    </r>
    <r>
      <rPr>
        <sz val="12"/>
        <rFont val="Calibri"/>
        <family val="2"/>
        <scheme val="minor"/>
      </rPr>
      <t>Fueron evidenciados los soportes del oficio enviado a todas las áreas el 5 de marzo del 2021, acta de reunión del 23/03/2021  y regustros de la lista de asistencia donde se socializó el procedimiento.</t>
    </r>
  </si>
  <si>
    <r>
      <rPr>
        <b/>
        <sz val="12"/>
        <rFont val="Arial Narrow"/>
        <family val="2"/>
      </rPr>
      <t xml:space="preserve">7, 11 y 12 de enero del 2022 Conforme a Plan de Auditoria con radicado 20211100069763 del 29/12/2021. </t>
    </r>
    <r>
      <rPr>
        <sz val="12"/>
        <rFont val="Arial Narrow"/>
        <family val="2"/>
      </rPr>
      <t>El riesgo no se ha materializado. Se evidenció segumiento mensual desde septiembre del 2021.</t>
    </r>
    <r>
      <rPr>
        <b/>
        <sz val="12"/>
        <rFont val="Arial Narrow"/>
        <family val="2"/>
      </rPr>
      <t xml:space="preserve">
6,7,8,9 de septiembre 2021 conforme al plan de auditoría 20211100041293 del 31 de agosto de 2021.</t>
    </r>
    <r>
      <rPr>
        <sz val="12"/>
        <rFont val="Arial Narrow"/>
        <family val="2"/>
      </rPr>
      <t xml:space="preserve"> No hay  evidencia del registro del seguimiento mensual del riesgo, según lo definido en la Política de riesgos vigente.</t>
    </r>
    <r>
      <rPr>
        <b/>
        <sz val="12"/>
        <rFont val="Arial Narrow"/>
        <family val="2"/>
      </rPr>
      <t xml:space="preserve">
29 y 30 de abril del 2021 Conforme a plan de auditoría 20211100021453 del 14 de abril del 2021</t>
    </r>
    <r>
      <rPr>
        <sz val="12"/>
        <rFont val="Arial Narrow"/>
        <family val="2"/>
      </rPr>
      <t xml:space="preserve">. </t>
    </r>
    <r>
      <rPr>
        <sz val="12"/>
        <rFont val="Calibri"/>
        <family val="2"/>
        <scheme val="minor"/>
      </rPr>
      <t>No hay  evidencia del registro del seguimiento mensual, según lo definido en la Política de riesgos vigente.</t>
    </r>
  </si>
  <si>
    <t xml:space="preserve">
11/01/2022
09/12/2021
08/11/2021
10/10/2021
09/09/2021
09/08/2021
09/07/2021
10/04/2021
15/03/2021
10/02/2021
</t>
  </si>
  <si>
    <r>
      <rPr>
        <b/>
        <sz val="12"/>
        <rFont val="Arial Narrow"/>
        <family val="2"/>
      </rPr>
      <t>11/01/2022</t>
    </r>
    <r>
      <rPr>
        <sz val="12"/>
        <rFont val="Arial Narrow"/>
        <family val="2"/>
      </rPr>
      <t xml:space="preserve">: En diciembre no se realizaron capacitaciones, esta actividad se cumplio en los meses anterores.
* Confirmo que el control fue efectivo y no se materializo el riesgo, ya que se relizo seguiminto a los posibles actos de corrupcion y se siguieron los lineamientos del protocolo de denuncias por actos de corrupcion. Esta informacion se encuentra en los informes: https://www.uaesp.gov.co/transparencia/instrumentos-gestion-informacion-publica/Informe-pqr-denuncias-solicitudes        Informes de Seguimiento de PQRS: Noviembre.
</t>
    </r>
    <r>
      <rPr>
        <b/>
        <sz val="12"/>
        <rFont val="Arial Narrow"/>
        <family val="2"/>
      </rPr>
      <t>09/12/2021</t>
    </r>
    <r>
      <rPr>
        <sz val="12"/>
        <rFont val="Arial Narrow"/>
        <family val="2"/>
      </rPr>
      <t xml:space="preserve">: Esta actividad se realiza por medio de las capacitaciones de induccion y reinduccion programdas por talento humano capacitacion 30 de NOVIEMBRE. 
https://uaespdc-my.sharepoint.com/:v:/r/personal/johanna_mendez_uaesp_gov_co/Documents/Grabaciones/Capacitaci%C3%B3n_%20Servicios%20y%20canales%20de%20atenci%C3%B3n%20al%20ciudadano%20UAESP-20211130_100708-Grabaci%C3%B3n%20de%20la%20reuni%C3%B3n.mp4?csf=1&amp;web=1&amp;e=ePkA4J
* Confirmo que el control fue efectivo y no se materializo el riesgo, ya que se relizo seguiminto a los posibles actos de corrupcion y se siguieron los lineamientos del protocolo de denuncias por actos de corrupcion. Esta informacion se encuentra en los informes: https://www.uaesp.gov.co/transparencia/instrumentos-gestion-informacion-publica/Informe-pqr-denuncias-solicitudes        Informes de Seguimiento de PQRS: Noviembre.
</t>
    </r>
    <r>
      <rPr>
        <b/>
        <sz val="12"/>
        <rFont val="Arial Narrow"/>
        <family val="2"/>
      </rPr>
      <t>10/10/2021</t>
    </r>
    <r>
      <rPr>
        <sz val="12"/>
        <rFont val="Arial Narrow"/>
        <family val="2"/>
      </rPr>
      <t xml:space="preserve">: Esta actividad se realiza por medio de las capacitaciones de induccion y reinduccion programdas por talento humano capacitacion 11 de septiembre. shorturl.at/cdgG1
08/11/2021: Esta actividad se realiza por medio de las capacitaciones de induccion y reinduccion programdas por talento humano capacitacion 12 de octubre. 
https://uaespdc-my.sharepoint.com/:v:/r/personal/diana_castrof_uaesp_gov_co/Documents/Grabaciones/Inducci%C3%B3n%20Atenci%C3%B3n%20al%20ciudadano%20Nvo%20Pnal%20(Grupo%2015)-20211012_143619-Grabaci%C3%B3n%20de%20la%20reuni%C3%B3n%201.mp4?csf=1&amp;web=1&amp;e=uFlsoD
</t>
    </r>
    <r>
      <rPr>
        <b/>
        <sz val="12"/>
        <rFont val="Arial Narrow"/>
        <family val="2"/>
      </rPr>
      <t xml:space="preserve">
</t>
    </r>
    <r>
      <rPr>
        <sz val="12"/>
        <rFont val="Arial Narrow"/>
        <family val="2"/>
      </rPr>
      <t xml:space="preserve">* Confirmo que el control fue efectivo y no se materializo el riesgo, ya que se relizo seguiminto a los posibles actos de corrupcion y se siguieron los lineamientos del protocolo de denuncias por actos de corrupcion. Esta informacion se encuentra en los informes: https://www.uaesp.gov.co/transparencia/instrumentos-gestion-informacion-publica/Informe-pqr-denuncias-solicitudes        Informes de Seguimiento de PQRS: Octubre.
</t>
    </r>
    <r>
      <rPr>
        <b/>
        <sz val="12"/>
        <rFont val="Arial Narrow"/>
        <family val="2"/>
      </rPr>
      <t xml:space="preserve">
09/09/2021: </t>
    </r>
    <r>
      <rPr>
        <sz val="12"/>
        <rFont val="Arial Narrow"/>
        <family val="2"/>
      </rPr>
      <t xml:space="preserve">Esta actividad se realiza por medio de las capacitaciones de induccion y reinduccion programdas por talento humano capacitacion 11 de agosto.
</t>
    </r>
    <r>
      <rPr>
        <b/>
        <sz val="12"/>
        <rFont val="Arial Narrow"/>
        <family val="2"/>
      </rPr>
      <t>09/08/2021</t>
    </r>
    <r>
      <rPr>
        <sz val="12"/>
        <rFont val="Arial Narrow"/>
        <family val="2"/>
      </rPr>
      <t xml:space="preserve">: Esta actividad se realiza por medio de las capacitaciones de induccion y reinduccion programdas por talento humano capacitacion 11 de julio.
</t>
    </r>
    <r>
      <rPr>
        <b/>
        <sz val="12"/>
        <rFont val="Arial Narrow"/>
        <family val="2"/>
      </rPr>
      <t>09-07/2021</t>
    </r>
    <r>
      <rPr>
        <sz val="12"/>
        <rFont val="Arial Narrow"/>
        <family val="2"/>
      </rPr>
      <t xml:space="preserve">: Esta actividad se encuentra cumplida.
</t>
    </r>
    <r>
      <rPr>
        <b/>
        <sz val="12"/>
        <rFont val="Arial Narrow"/>
        <family val="2"/>
      </rPr>
      <t xml:space="preserve">
10/02/2021: </t>
    </r>
    <r>
      <rPr>
        <sz val="12"/>
        <rFont val="Arial Narrow"/>
        <family val="2"/>
      </rPr>
      <t xml:space="preserve">
El 13  de enero se realizo capacitacion a todo el personal de la entidad: https://web.microsoftstream.com/video/1a4ee4da-49fb-46e5-9376-8b36b0112790
15-03-2021:
 EL 8 Y 16 DE FEBRERO SE REALIZARON CAPACITACIONES EN TODOS LOS TEMAS RELACIONADOS A ATENCION CIUDADANO:  
8 DE FEBRERO 2021:https://web.microsoftstream.com/video/a80b2e1a-1c57-4331-8407-18cccc54adca
16 FEBRERO 2021: https://web.microsoftstream.com/video/fa5a4bf9-64e6-4fa0-bf83-90182f463ba5
https://web.microsoftstream.com/video/392527a3-d0b7-48d5-aed3-34beb50f87b2
19-03-2021: Se realiza socializacion a la entidad de actosde corrupcion.</t>
    </r>
  </si>
  <si>
    <r>
      <rPr>
        <b/>
        <sz val="12"/>
        <rFont val="Arial Narrow"/>
        <family val="2"/>
      </rPr>
      <t>7, 11 y 12 de enero del 2022 Conforme a Plan de Auditoria con radicado 20211100069763 del 29/12/2021</t>
    </r>
    <r>
      <rPr>
        <sz val="12"/>
        <rFont val="Arial Narrow"/>
        <family val="2"/>
      </rPr>
      <t xml:space="preserve">: El riesgo no se ha materializado. Fueron evidenciados las grabaciones de los links de las capacitaciones efectuadas mediante las inducciones y reinducciones del 12/10/2021 30/11/2021.
</t>
    </r>
    <r>
      <rPr>
        <b/>
        <sz val="12"/>
        <rFont val="Arial Narrow"/>
        <family val="2"/>
      </rPr>
      <t xml:space="preserve">
6,7,8,9 de septiembre 2021 conforme al plan de auditoría 20211100041293 del 31 de agosto de 2021.</t>
    </r>
    <r>
      <rPr>
        <sz val="12"/>
        <rFont val="Arial Narrow"/>
        <family val="2"/>
      </rPr>
      <t>El riesgo no se ha materializado. Fueron evidenciados los links de las capacitaciones efectuadas mediante las inducciones y reinducciones de 15 de julio y 11 de agosto del 2021, y el soporte de la presentación.</t>
    </r>
    <r>
      <rPr>
        <b/>
        <sz val="12"/>
        <rFont val="Arial Narrow"/>
        <family val="2"/>
      </rPr>
      <t xml:space="preserve">
29 y 30 de abril del 2021 Conforme a plan de auditoría 20211100021453 del 14 de abril del 2021.</t>
    </r>
    <r>
      <rPr>
        <sz val="12"/>
        <rFont val="Arial Narrow"/>
        <family val="2"/>
      </rPr>
      <t xml:space="preserve"> </t>
    </r>
    <r>
      <rPr>
        <sz val="12"/>
        <rFont val="Calibri"/>
        <family val="2"/>
        <scheme val="minor"/>
      </rPr>
      <t>Fueron definidas dos acciones adicionales a los controles: 1. Socializar el protocolo para gestionar las denuncias de actos de corrupción y medidas de protección al denunciante, y, 2. Divulgar los lineamientos de servicio al ciudadano. Estas acciones se vienen ejecutando según las evidencias observadas (grabación de las capacitaciones y soportes de sensibilizaciones por correo electrónico).</t>
    </r>
    <r>
      <rPr>
        <b/>
        <sz val="12"/>
        <rFont val="Calibri"/>
        <family val="2"/>
        <scheme val="minor"/>
      </rPr>
      <t xml:space="preserve">
</t>
    </r>
    <r>
      <rPr>
        <sz val="12"/>
        <rFont val="Calibri"/>
        <family val="2"/>
        <scheme val="minor"/>
      </rPr>
      <t>El riesgo no se ha materializado.</t>
    </r>
  </si>
  <si>
    <r>
      <rPr>
        <b/>
        <sz val="12"/>
        <rFont val="Arial Narrow"/>
        <family val="2"/>
      </rPr>
      <t xml:space="preserve">7, 11 y 12 de enero del 2022 Conforme a Plan de Auditoria con radicado 20211100069763 del 29/12/2021:
</t>
    </r>
    <r>
      <rPr>
        <sz val="12"/>
        <rFont val="Arial Narrow"/>
        <family val="2"/>
      </rPr>
      <t xml:space="preserve">Sin observaciones.
</t>
    </r>
    <r>
      <rPr>
        <b/>
        <sz val="12"/>
        <rFont val="Arial Narrow"/>
        <family val="2"/>
      </rPr>
      <t xml:space="preserve">
6,7,8,9 de septiembre 2021 conforme al plan de auditoría 20211100041293 del 31 de agosto de 2021.</t>
    </r>
    <r>
      <rPr>
        <sz val="12"/>
        <rFont val="Arial Narrow"/>
        <family val="2"/>
      </rPr>
      <t xml:space="preserve"> Sin observaciones</t>
    </r>
    <r>
      <rPr>
        <b/>
        <sz val="12"/>
        <rFont val="Arial Narrow"/>
        <family val="2"/>
      </rPr>
      <t xml:space="preserve">
29 y 30 de abril del 2021 Conforme a plan de auditoría 20211100021453 del 14 de abril del 202</t>
    </r>
    <r>
      <rPr>
        <sz val="12"/>
        <rFont val="Arial Narrow"/>
        <family val="2"/>
      </rPr>
      <t xml:space="preserve">1.  </t>
    </r>
    <r>
      <rPr>
        <sz val="12"/>
        <rFont val="Calibri"/>
        <family val="2"/>
        <scheme val="minor"/>
      </rPr>
      <t>Sin observaciones.</t>
    </r>
  </si>
  <si>
    <t xml:space="preserve">
05/01/2022
09/12/2021
09/11/2021
8/10/2021
06/09/2021
10/08/2021
13/07/2021
08/06/2021
10/05/2021
12/04/2021
18/03/2021
</t>
  </si>
  <si>
    <r>
      <rPr>
        <b/>
        <sz val="12"/>
        <rFont val="Arial Narrow"/>
        <family val="2"/>
      </rPr>
      <t xml:space="preserve">
Diciembre:</t>
    </r>
    <r>
      <rPr>
        <sz val="12"/>
        <rFont val="Arial Narrow"/>
        <family val="2"/>
      </rPr>
      <t xml:space="preserve"> Se continua con la realización de las sensibilizaciones del proceso a los funcionarios y contratistas nuevos, también se viene trabajo sensibilizaciones con cada una de las áreas. No se materializo el riesgo
</t>
    </r>
    <r>
      <rPr>
        <b/>
        <sz val="12"/>
        <rFont val="Arial Narrow"/>
        <family val="2"/>
      </rPr>
      <t>Noviembre</t>
    </r>
    <r>
      <rPr>
        <sz val="12"/>
        <rFont val="Arial Narrow"/>
        <family val="2"/>
      </rPr>
      <t xml:space="preserve">: Se continua con la realización de las sensibilizaciones del proceso a los funcionarios y contratistas nuevos, también se viene trabajo sensibilizaciones con cada una de las áreas. No se materializo el riesgo.
</t>
    </r>
    <r>
      <rPr>
        <b/>
        <sz val="12"/>
        <rFont val="Arial Narrow"/>
        <family val="2"/>
      </rPr>
      <t xml:space="preserve">Octubre: </t>
    </r>
    <r>
      <rPr>
        <sz val="12"/>
        <rFont val="Arial Narrow"/>
        <family val="2"/>
      </rPr>
      <t xml:space="preserve">Para el presente mes no se tenia programada sensibilizaciones de acuerdo al PIC . No se materializo el riesgo.
</t>
    </r>
    <r>
      <rPr>
        <b/>
        <sz val="12"/>
        <rFont val="Arial Narrow"/>
        <family val="2"/>
      </rPr>
      <t>Septiembre</t>
    </r>
    <r>
      <rPr>
        <sz val="12"/>
        <rFont val="Arial Narrow"/>
        <family val="2"/>
      </rPr>
      <t>: Se continua con la realización de las sensibilizaciones del proceso a los funcionario y contratistas nuevos, también se viene trabajo sensibilizaciones con cada una de las áreas. No se materializo el riesgo.</t>
    </r>
    <r>
      <rPr>
        <b/>
        <sz val="12"/>
        <rFont val="Arial Narrow"/>
        <family val="2"/>
      </rPr>
      <t xml:space="preserve">
Agosto</t>
    </r>
    <r>
      <rPr>
        <sz val="12"/>
        <rFont val="Arial Narrow"/>
        <family val="2"/>
      </rPr>
      <t xml:space="preserve">: Se continua con la realización de las sensibilizaciones del proceso a los funcionario y contratistas nuevos, también se viene trabajo sensibilizaciones con cada una de las áreas. No se materializo el riesgo.
</t>
    </r>
    <r>
      <rPr>
        <b/>
        <sz val="12"/>
        <rFont val="Arial Narrow"/>
        <family val="2"/>
      </rPr>
      <t>Julio:</t>
    </r>
    <r>
      <rPr>
        <sz val="12"/>
        <rFont val="Arial Narrow"/>
        <family val="2"/>
      </rPr>
      <t xml:space="preserve"> Se continua con la realización de las sensibilizaciones del proceso a los funcionario y contratistas nuevos, también se viene trabajo sensibilizaciones con cada una de las áreas. No se materializo el riesgo.
</t>
    </r>
    <r>
      <rPr>
        <b/>
        <sz val="12"/>
        <rFont val="Arial Narrow"/>
        <family val="2"/>
      </rPr>
      <t>Junio</t>
    </r>
    <r>
      <rPr>
        <sz val="12"/>
        <rFont val="Arial Narrow"/>
        <family val="2"/>
      </rPr>
      <t xml:space="preserve">: Se continua con la realización de las sensibilizaciones del proceso a los funcionario y contratistas nuevos, también se viene trabajo sensibilizaciones con cada una de las áreas.
No se materializo el riesgo.
</t>
    </r>
    <r>
      <rPr>
        <b/>
        <sz val="12"/>
        <rFont val="Arial Narrow"/>
        <family val="2"/>
      </rPr>
      <t>Mayo:</t>
    </r>
    <r>
      <rPr>
        <sz val="12"/>
        <rFont val="Arial Narrow"/>
        <family val="2"/>
      </rPr>
      <t xml:space="preserve"> Se continua con la realización de las sensibilizaciones del proceso a los funcionario y contratistas nuevos, también se viene trabajo sensibilizaciones con cada una de las áreas.
No se materializo el riesgo. 
</t>
    </r>
    <r>
      <rPr>
        <b/>
        <sz val="12"/>
        <rFont val="Arial Narrow"/>
        <family val="2"/>
      </rPr>
      <t>Abril:</t>
    </r>
    <r>
      <rPr>
        <sz val="12"/>
        <rFont val="Arial Narrow"/>
        <family val="2"/>
      </rPr>
      <t xml:space="preserve"> Se continua con la realización de las sensibilizaciones del proceso a los funcionario y contratistas nuevos, también se viene trabajo sensibilizaciones con cada una de las áreas. No se materializo el riesgo 
</t>
    </r>
    <r>
      <rPr>
        <b/>
        <sz val="12"/>
        <rFont val="Arial Narrow"/>
        <family val="2"/>
      </rPr>
      <t xml:space="preserve">Ene-mar: </t>
    </r>
    <r>
      <rPr>
        <sz val="12"/>
        <rFont val="Arial Narrow"/>
        <family val="2"/>
      </rPr>
      <t xml:space="preserve">De acuerdo con el plan institución de capacitaciones- PIC de talento humano, se vienen realizando las sensibilizaciones del proceso de gestión documental a los funcionario y contratistas nuevos, también se viene trabajo sensibilizaciones con cada una de las áreas. 
No se materializo el riesgo </t>
    </r>
  </si>
  <si>
    <r>
      <rPr>
        <b/>
        <sz val="12"/>
        <rFont val="Arial Narrow"/>
        <family val="2"/>
      </rPr>
      <t xml:space="preserve">7, 11 y 12 de enero del 2022 Conforme a Plan de Auditoria con radicado 20211100069763 del 29/12/2021. </t>
    </r>
    <r>
      <rPr>
        <sz val="12"/>
        <rFont val="Arial Narrow"/>
        <family val="2"/>
      </rPr>
      <t xml:space="preserve"> El riesgo no se ha materializado.Fueron entregados como soportes dos archivos de actas del 09 y 17 de noviembre del 2021 de sensibilziaciones.</t>
    </r>
    <r>
      <rPr>
        <b/>
        <sz val="12"/>
        <rFont val="Arial Narrow"/>
        <family val="2"/>
      </rPr>
      <t xml:space="preserve">
6,7,8,9 de septiembre 2021 conforme al plan de auditoría 20211100041293 del 31 de agosto de 2021.</t>
    </r>
    <r>
      <rPr>
        <sz val="12"/>
        <rFont val="Arial Narrow"/>
        <family val="2"/>
      </rPr>
      <t xml:space="preserve"> El riesgo no se ha materializado. Fueron entregadas las evidencias de las sensibilziaciones de Gestión Documental efectuadas en mayo y junio (listado de aistencia y presentación) y agosto del 2021 (3 actas en PDF).</t>
    </r>
    <r>
      <rPr>
        <b/>
        <sz val="12"/>
        <rFont val="Arial Narrow"/>
        <family val="2"/>
      </rPr>
      <t xml:space="preserve">
29 y 30 de abril del 2021 Conforme a plan de auditoría 20211100021453 del 14 de abril del 2021.</t>
    </r>
    <r>
      <rPr>
        <sz val="12"/>
        <rFont val="Arial Narrow"/>
        <family val="2"/>
      </rPr>
      <t xml:space="preserve"> </t>
    </r>
    <r>
      <rPr>
        <sz val="12"/>
        <rFont val="Calibri"/>
        <family val="2"/>
        <scheme val="minor"/>
      </rPr>
      <t>No se definieron acciones adicionales a los controles existentes. Fueron entregadas como evidencias de cumplimiento de control el registro de cumplimiento del PIC. El riesgo no se ha materializado.</t>
    </r>
  </si>
  <si>
    <r>
      <rPr>
        <b/>
        <sz val="12"/>
        <rFont val="Arial Narrow"/>
        <family val="2"/>
      </rPr>
      <t xml:space="preserve">7, 11 y 12 de enero del 2022 Conforme a Plan de Auditoria con radicado 20211100069763 del 29/12/2021: </t>
    </r>
    <r>
      <rPr>
        <sz val="12"/>
        <rFont val="Arial Narrow"/>
        <family val="2"/>
      </rPr>
      <t xml:space="preserve">Sin observaciones.
</t>
    </r>
    <r>
      <rPr>
        <b/>
        <sz val="12"/>
        <rFont val="Arial Narrow"/>
        <family val="2"/>
      </rPr>
      <t xml:space="preserve">
6,7,8,9 de septiembre 2021 conforme al plan de auditoría 20211100041293 del 31 de agosto de 2021.</t>
    </r>
    <r>
      <rPr>
        <sz val="12"/>
        <rFont val="Arial Narrow"/>
        <family val="2"/>
      </rPr>
      <t xml:space="preserve">  Se mejoró en el segumiento mensual de los riesgos de corrupción según la política.</t>
    </r>
    <r>
      <rPr>
        <b/>
        <sz val="12"/>
        <rFont val="Arial Narrow"/>
        <family val="2"/>
      </rPr>
      <t xml:space="preserve">
29 y 30 de abril del 2021 Conforme a plan de auditoría 20211100021453 del 14 de abril del 2021. </t>
    </r>
    <r>
      <rPr>
        <sz val="12"/>
        <rFont val="Arial Narrow"/>
        <family val="2"/>
      </rPr>
      <t xml:space="preserve"> </t>
    </r>
    <r>
      <rPr>
        <sz val="12"/>
        <rFont val="Calibri"/>
        <family val="2"/>
        <scheme val="minor"/>
      </rPr>
      <t>No hay  evidencia del registro del seguimiento mensual, según lo definido en la Política de riesgos vigente.</t>
    </r>
    <r>
      <rPr>
        <b/>
        <sz val="12"/>
        <rFont val="Calibri"/>
        <family val="2"/>
        <scheme val="minor"/>
      </rPr>
      <t xml:space="preserve"> </t>
    </r>
    <r>
      <rPr>
        <sz val="12"/>
        <rFont val="Calibri"/>
        <family val="2"/>
        <scheme val="minor"/>
      </rPr>
      <t>Se recomienda dejar el registro mensual del seguimiento en la matriz donde además se indique si el riesgo se materializó.</t>
    </r>
  </si>
  <si>
    <t xml:space="preserve">
28/12/2021
01/12/2021
29/10/2021
6/10/2021
03/09/2021
05/08/2021
01/07/2021
04/06/2021
10/05/2021
13/04/2021
</t>
  </si>
  <si>
    <r>
      <rPr>
        <b/>
        <sz val="12"/>
        <rFont val="Arial Narrow"/>
        <family val="2"/>
      </rPr>
      <t>28-12-2021</t>
    </r>
    <r>
      <rPr>
        <sz val="12"/>
        <rFont val="Arial Narrow"/>
        <family val="2"/>
      </rPr>
      <t xml:space="preserve">: En el mes de diciembre no hubo ingresó de personal; no obstante se hizo la "Lista de chequeo para posesión" de MONICA BAQUERO RODRIGUEZ, DAYRO ALBERTO ACEVEDO Y WILLIAM LEONARDO CRUZ MANCIPE, quienes tomaran posesión en el mes de enero, tambien se validó MILLY GARCIA UREÑA, de la cual no continuo el proceso de vinculación; dando cumplimiento al diligenciamiento del Formato "Lista de chequeo para posesión", dando cumplimiento al control establecido.
Por confidencialidad de la información en relación a los servidores, deberá ser consultada la evidencia en el expediente laboral
CONTROL: Se ha implementado el control y ha sido efectivo, por lo cual el riesgo no se materializó.
</t>
    </r>
    <r>
      <rPr>
        <b/>
        <sz val="12"/>
        <rFont val="Arial Narrow"/>
        <family val="2"/>
      </rPr>
      <t>01-12-2021</t>
    </r>
    <r>
      <rPr>
        <sz val="12"/>
        <rFont val="Arial Narrow"/>
        <family val="2"/>
      </rPr>
      <t xml:space="preserve">: En el mes de noviembre no hubo ingresos de personal.
</t>
    </r>
    <r>
      <rPr>
        <b/>
        <sz val="12"/>
        <rFont val="Arial Narrow"/>
        <family val="2"/>
      </rPr>
      <t xml:space="preserve">
29/10/2021:</t>
    </r>
    <r>
      <rPr>
        <sz val="12"/>
        <rFont val="Arial Narrow"/>
        <family val="2"/>
      </rPr>
      <t xml:space="preserve">En el mes de octubre ingresaron dos personas, dando cumplimiento a la posesión en lista de merito y al nombramiento de Libre nombramiento y Remoción, DIANA MARCELA MARTÍNEZ SALGADO y FABIAN HUMBERTO FAJARDO; para la cual se aplicó el formato "Lista de chequeo para posesión".
Por confidencialidad de la información en relación a los servidores, deberá ser consultada la evidencia en el expediente laboral
CONTROL: Se ha implementado el control y ha sido efectivo, por lo cual el riesgo no se materializó.
</t>
    </r>
    <r>
      <rPr>
        <b/>
        <sz val="12"/>
        <rFont val="Arial Narrow"/>
        <family val="2"/>
      </rPr>
      <t>06/10/2021</t>
    </r>
    <r>
      <rPr>
        <sz val="12"/>
        <rFont val="Arial Narrow"/>
        <family val="2"/>
      </rPr>
      <t xml:space="preserve">:En el mes de septiembre ingresó una persona dando cumplimiento a la posesión en lista de merito, SANDRA BIBIANA MORA FLOREZ; para la cual se aplicó el formato "Lista de chequeo para nombramiento y posesión".
Las evidencias reposan en el expediente laboral
Por confidencialidad de la información en relación a los servidores, deberá ser consultada la evidencia en el expediente laboral
CONTROL: Se ha implementado el control y ha sido efectivo, por lo cual el riesgo no se materializó para el tercer trimestre de la vigencia.
</t>
    </r>
    <r>
      <rPr>
        <b/>
        <sz val="12"/>
        <rFont val="Arial Narrow"/>
        <family val="2"/>
      </rPr>
      <t xml:space="preserve">
03/09/2021:</t>
    </r>
    <r>
      <rPr>
        <sz val="12"/>
        <rFont val="Arial Narrow"/>
        <family val="2"/>
      </rPr>
      <t xml:space="preserve"> en el mes de agosto ingresó servidor público: GLADYS AURORA VELASQUEZ; y se validó los antecedentes requeridos para el nombramiento y la posesión del cargo.
Las evidencias reposan en el expediente laboral.
</t>
    </r>
    <r>
      <rPr>
        <b/>
        <sz val="12"/>
        <rFont val="Arial Narrow"/>
        <family val="2"/>
      </rPr>
      <t xml:space="preserve">05/08/2021: </t>
    </r>
    <r>
      <rPr>
        <sz val="12"/>
        <rFont val="Arial Narrow"/>
        <family val="2"/>
      </rPr>
      <t xml:space="preserve">En el mes de julio ingresaron 4 servidores publicos: CAMILO HUMBERTO FLOREZ CONTRERAS, JAIRO MANUEL CONTRERAS RIOS, NIDIA YANIVE PINEDA PEÑA y DIEGO HERNAN MURILLO PENAGOS; y se validaron los antecedentes requeridos para el nombramiento y la posesión del cargo.
Las evidencias reposan en el expediente laboral.
</t>
    </r>
    <r>
      <rPr>
        <b/>
        <sz val="12"/>
        <rFont val="Arial Narrow"/>
        <family val="2"/>
      </rPr>
      <t xml:space="preserve">01/07/2021: </t>
    </r>
    <r>
      <rPr>
        <sz val="12"/>
        <rFont val="Arial Narrow"/>
        <family val="2"/>
      </rPr>
      <t xml:space="preserve">En el mes de junio ingresaron cuatro personas, Lizeth Hernandez, Veronica Ortega, Eduardo Rozo y Wilson Sandoval; y se validaron los antecedentes requeridos para el nombramiento y la posesión del cargo.
Las evidencias reposan en el expediente laboral.
</t>
    </r>
    <r>
      <rPr>
        <b/>
        <sz val="12"/>
        <rFont val="Arial Narrow"/>
        <family val="2"/>
      </rPr>
      <t>04/06/2021</t>
    </r>
    <r>
      <rPr>
        <sz val="12"/>
        <rFont val="Arial Narrow"/>
        <family val="2"/>
      </rPr>
      <t xml:space="preserve">: En el mes de mayo ingresó una sola persona, Corina Ana Maria Nieves Quintero, Profesional Universitario de la SAL; y se validaron los antecedentes requeridos para el nombramiento y la posesión del cargo.
Las evidencias reposan en el expediente laboral.
</t>
    </r>
    <r>
      <rPr>
        <b/>
        <sz val="12"/>
        <rFont val="Arial Narrow"/>
        <family val="2"/>
      </rPr>
      <t>10/05/2021:</t>
    </r>
    <r>
      <rPr>
        <sz val="12"/>
        <rFont val="Arial Narrow"/>
        <family val="2"/>
      </rPr>
      <t xml:space="preserve"> Se  expidio  los antecedentes  de la funcionaria que ingreso en el mes de abril, y cuyo soportes se encuentran registrados  en el acta de posesión y en el expediente laboral:
- SANDRA RUBIELA RUIZ MEDELLÍN - Res. No.  557 Acta No. 34
Evidencia: Expedientes
</t>
    </r>
    <r>
      <rPr>
        <b/>
        <sz val="12"/>
        <rFont val="Arial Narrow"/>
        <family val="2"/>
      </rPr>
      <t>13/04/2021:</t>
    </r>
    <r>
      <rPr>
        <sz val="12"/>
        <rFont val="Arial Narrow"/>
        <family val="2"/>
      </rPr>
      <t xml:space="preserve">
Se expidieron los antecedentes  de 13 personas nombradas en el primer  trimestre.
FERNANDO MARTIN ROMERO MONTILLA - Res. No. 44
CAMILO HUMBERTO FLORES CONTRERAS - Res. No. 50
MAURICIO LIEVANO BERNAL  - Res. No.  51
LIGIA MARLEN VELANDIA LEON -  Res. No.  52
LENEY AMINTA SOLARTE ZAMBRANO  - Res. No.  53
LUZ AMPARO NOVOA RAMOS  - Res. No. 54
MARIO ALONSO MORENO MONTES  - Res. No. 55
WILSON MANUEL ROJAS - Res. No.  56
DOUGLAS ALVARO VEGA AMAYA - Res. No.  57
SANDRA MILENA MARTINEZ PAEZ  - Res. No. 58
ARLEY BERNARDO BELTRAN CAMACHO  - Res. No.   59
CARLOS GILBER CABRERA OVALLE  - Res. No. 60
LAURA VICTORIA GUERRERO SANTACRUZ  - Res. No.  61
Evidencia: Expedientes Físicos </t>
    </r>
  </si>
  <si>
    <r>
      <rPr>
        <b/>
        <sz val="12"/>
        <rFont val="Arial Narrow"/>
        <family val="2"/>
      </rPr>
      <t xml:space="preserve">7, 11 y 12 de enero del 2022 Conforme a Plan de Auditoria con radicado 20211100069763 del 29/12/2021. </t>
    </r>
    <r>
      <rPr>
        <sz val="12"/>
        <rFont val="Arial Narrow"/>
        <family val="2"/>
      </rPr>
      <t>Fueron  suministrados tres soportes de las listas de documentos  diligenciadas en los expedientes laborales, y además en visita presencial se efectuó validación de 2 personas mediante expediente virtual. El riesgo no se ha materializado.</t>
    </r>
    <r>
      <rPr>
        <b/>
        <sz val="12"/>
        <rFont val="Arial Narrow"/>
        <family val="2"/>
      </rPr>
      <t xml:space="preserve">
6,7,8,9 de septiembre 2021 conforme al plan de auditoría 20211100041293 del 31 de agosto de 2021. </t>
    </r>
    <r>
      <rPr>
        <sz val="12"/>
        <rFont val="Arial Narrow"/>
        <family val="2"/>
      </rPr>
      <t>Evidenciamos los soportes de 9 funcionarios que ingresaron de julio a agosto del 2021 donde se evidencian los antecedentes verificados.</t>
    </r>
    <r>
      <rPr>
        <b/>
        <sz val="12"/>
        <rFont val="Arial Narrow"/>
        <family val="2"/>
      </rPr>
      <t xml:space="preserve">
29 y 30 de abril del 2021 Conforme a plan de auditoría 20211100021453 del 14 de abril del 2021.</t>
    </r>
    <r>
      <rPr>
        <sz val="12"/>
        <rFont val="Arial Narrow"/>
        <family val="2"/>
      </rPr>
      <t xml:space="preserve"> </t>
    </r>
    <r>
      <rPr>
        <sz val="12"/>
        <rFont val="Calibri"/>
        <family val="2"/>
        <scheme val="minor"/>
      </rPr>
      <t>No se definieron acciones adicionales a los controles existentes. El riesgo no se ha materializado.</t>
    </r>
    <r>
      <rPr>
        <b/>
        <sz val="12"/>
        <rFont val="Calibri"/>
        <family val="2"/>
        <scheme val="minor"/>
      </rPr>
      <t xml:space="preserve"> </t>
    </r>
    <r>
      <rPr>
        <sz val="12"/>
        <rFont val="Calibri"/>
        <family val="2"/>
        <scheme val="minor"/>
      </rPr>
      <t>En la entrevista con la dependencia aclararon que los antecedentes fueron consultados 3 días antes a las posesiones del primer trimestre, segín los soportes entregados por los funcionarios.</t>
    </r>
  </si>
  <si>
    <r>
      <rPr>
        <b/>
        <sz val="12"/>
        <rFont val="Arial Narrow"/>
        <family val="2"/>
      </rPr>
      <t>7, 11 y 12 de enero del 2022 Conforme a Plan de Auditoria con radicado 20211100069763 del 29/12/2021.</t>
    </r>
    <r>
      <rPr>
        <sz val="12"/>
        <rFont val="Arial Narrow"/>
        <family val="2"/>
      </rPr>
      <t xml:space="preserve"> Sin observaciones</t>
    </r>
    <r>
      <rPr>
        <b/>
        <sz val="12"/>
        <rFont val="Arial Narrow"/>
        <family val="2"/>
      </rPr>
      <t xml:space="preserve">
6,7,8,9 de septiembre 2021 conforme al plan de auditoría 20211100041293 del 31 de agosto de 2021. </t>
    </r>
    <r>
      <rPr>
        <sz val="12"/>
        <rFont val="Arial Narrow"/>
        <family val="2"/>
      </rPr>
      <t xml:space="preserve">Se mejoró en el segumiento mensual de los riesgos de corrupción según la política. 
</t>
    </r>
    <r>
      <rPr>
        <b/>
        <sz val="12"/>
        <rFont val="Arial Narrow"/>
        <family val="2"/>
      </rPr>
      <t xml:space="preserve">
29 y 30 de abril del 2021 Conforme a plan de auditoría 20211100021453 del 14 de abril del 2021</t>
    </r>
    <r>
      <rPr>
        <sz val="12"/>
        <rFont val="Arial Narrow"/>
        <family val="2"/>
      </rPr>
      <t xml:space="preserve">.  </t>
    </r>
    <r>
      <rPr>
        <sz val="12"/>
        <rFont val="Calibri"/>
        <family val="2"/>
        <scheme val="minor"/>
      </rPr>
      <t>No hay  evidencia del registro del seguimiento mensual, según lo definido en la Política de riesgos vigente.</t>
    </r>
    <r>
      <rPr>
        <b/>
        <sz val="12"/>
        <rFont val="Calibri"/>
        <family val="2"/>
        <scheme val="minor"/>
      </rPr>
      <t xml:space="preserve"> </t>
    </r>
    <r>
      <rPr>
        <sz val="12"/>
        <rFont val="Calibri"/>
        <family val="2"/>
        <scheme val="minor"/>
      </rPr>
      <t>Se recomienda dejar el registro mensual del seguimiento en la matriz donde además se indique si el riesgo se materializó.</t>
    </r>
  </si>
  <si>
    <t xml:space="preserve">Se realizo monitoreo de medios correspondiente a los meses de octubre, noviembre  y diciembre de radio, prensa television y pagina web se cuenta con la matriz mensual correspondiente donde se clasifican las noticias como positivas negativas o neutras.
Se realizo monitoreo de medios correspondiente a los meses de julio, agosto, septiembre,  de radio, prensa television y pagina web se cuenta con la matriz mensual correspondiente donde se clasifican las noticias como positivas negativas o neutras.
Se realizo monitoreo de medios correspondiente a los meses de abril, mayo y junio de radio, prensa television y pagina web se cuenta con la matriz mensual correspondiente donde se clasifican las noticias como positivas negativas o neutras.
Se realizo monitoreo de medios correspondiente a los meses de enero, febrero y marzo de radio, prensa television y pagina web se cuenta con la matriz mensual correspondiente donde se clasifican las noticias como positivas negativas o neutras.
</t>
  </si>
  <si>
    <r>
      <rPr>
        <b/>
        <sz val="12"/>
        <color rgb="FF000000"/>
        <rFont val="Calibri"/>
        <family val="2"/>
        <scheme val="minor"/>
      </rPr>
      <t>7, 11, 12 de enero de 2022 Conforme a Plan de Auditoria (Rad. UAESP 20211100069763 de 29 de diciembre/21).</t>
    </r>
    <r>
      <rPr>
        <sz val="12"/>
        <color rgb="FF000000"/>
        <rFont val="Calibri"/>
        <family val="2"/>
        <scheme val="minor"/>
      </rPr>
      <t xml:space="preserve">, Se puede apreciar que OACRI hace el seguimiento a las noticias que le apuntan a la UAESP. durante los 12 meses transcurridos del año y cuenta con un archivo de consolidación mensual (Matriz Prensa 2021) que permite identificar entre otros aspectos, la fuente, el medio de comunicación y la URL de ubicación).
</t>
    </r>
    <r>
      <rPr>
        <b/>
        <sz val="12"/>
        <color rgb="FF000000"/>
        <rFont val="Calibri"/>
        <family val="2"/>
        <scheme val="minor"/>
      </rPr>
      <t xml:space="preserve">
6,7,8,9 de septiembre 2021 conforme al plan de auditoría 20211100041293 del 31 de agosto de 2021. </t>
    </r>
    <r>
      <rPr>
        <sz val="12"/>
        <color rgb="FF000000"/>
        <rFont val="Calibri"/>
        <family val="2"/>
        <scheme val="minor"/>
      </rPr>
      <t xml:space="preserve">Se puede apreciar que OACRI hace el seguimiento a las noticias que le apuntan a la UAESP. durante los meses transcurridos del año y cuenta con un archivo de consolidación mensual (Matriz Prensa 2021) que permite identificar entre otros aspectos, la fuente, el medio de comunicación y la URL de ubicación).
</t>
    </r>
    <r>
      <rPr>
        <b/>
        <sz val="12"/>
        <color rgb="FF000000"/>
        <rFont val="Calibri"/>
        <family val="2"/>
        <scheme val="minor"/>
      </rPr>
      <t xml:space="preserve"> 29,30 de abril 2021  Conforme a plan de auditoría 2021100021453 del 14 de abril de 2021.</t>
    </r>
    <r>
      <rPr>
        <sz val="12"/>
        <color rgb="FF000000"/>
        <rFont val="Calibri"/>
        <family val="2"/>
        <scheme val="minor"/>
      </rPr>
      <t xml:space="preserve">
Monitoreo de Medios  y redes sociales</t>
    </r>
  </si>
  <si>
    <r>
      <rPr>
        <b/>
        <sz val="11"/>
        <color theme="1"/>
        <rFont val="Calibri"/>
        <family val="2"/>
        <scheme val="minor"/>
      </rPr>
      <t xml:space="preserve">7, 11, 12 de enero de 2022 Conforme a Plan de Auditoria (Rad. UAESP 20211100069763 de 29 de diciembre/21). </t>
    </r>
    <r>
      <rPr>
        <sz val="11"/>
        <color theme="1"/>
        <rFont val="Calibri"/>
        <family val="2"/>
        <scheme val="minor"/>
      </rPr>
      <t xml:space="preserve">Se verifican las actas de monitoreo de medios realizadas en los meses de septiembre, octubre, noviembre y diciembre de 2021 y se presentan mensualmente clasificadas en la matriz de  mensual de monitoreo de medios. </t>
    </r>
    <r>
      <rPr>
        <b/>
        <sz val="11"/>
        <color theme="1"/>
        <rFont val="Calibri"/>
        <family val="2"/>
        <scheme val="minor"/>
      </rPr>
      <t xml:space="preserve">
6,7,8,9 de septiembre 2021 conforme al plan de auditoría 20211100041293 del 31 de agosto de 2021. </t>
    </r>
    <r>
      <rPr>
        <sz val="11"/>
        <color theme="1"/>
        <rFont val="Calibri"/>
        <family val="2"/>
        <scheme val="minor"/>
      </rPr>
      <t xml:space="preserve">Se verifican aleatoriamente las actas monitoreo de medios realizadas y se presentan mensualmente clasificadas en la matriz de  mensual de monitoreo de medios. 
</t>
    </r>
    <r>
      <rPr>
        <b/>
        <sz val="11"/>
        <color theme="1"/>
        <rFont val="Calibri"/>
        <family val="2"/>
        <scheme val="minor"/>
      </rPr>
      <t xml:space="preserve">
29,30 de abril 2021  Conforme a plan de auditoría 2021100021453 del 14 de abril de 2021</t>
    </r>
    <r>
      <rPr>
        <sz val="11"/>
        <color theme="1"/>
        <rFont val="Calibri"/>
        <family val="2"/>
        <scheme val="minor"/>
      </rPr>
      <t xml:space="preserve">  OACRI: Se observa que la OACRI realiza un seguimiento y monitoreo diario de las noticias que le apuntan a la UAESP.  En tal sentido, se cuenta con un archivo de consolidación mensual (Matriz Prensa 2021) que permite identificar entre otros aspectos, la fuente, el medio de comunicación y la URL de ubicación). 
Es importante que,  mas allá de la consolidación de las noticias relacionadas con la UAESP, se establezcan ejercicios de análisis de la información encontrada (noticias negativas) y se establezcan correcciones y acciones de mejora o campañas que permitan disminuir el riesgo de imagen,  presentando  su seguimiento a la Alta Dirección con el fin de enfocar la estrategia comunicativa de la entidad y de esta forma agregar valor a la consolidación de estas noticias y su impacto. 
Es importante, que en los próximos segiumientos se desarrollen los resultados de la aplicación de los indicadores propuestos, con el fin de obtener coherencia entre el ejercicio de autocontrol y la evaluación que pueda hacer la segunda y tercera línea de defensa. </t>
    </r>
  </si>
  <si>
    <t>11/01/2022
10/09/2021
30/04/2021</t>
  </si>
  <si>
    <t xml:space="preserve">
31/10/2021
30/11/2021
31/12/2021
30/07/2021
31/08/2021
30/09/2021
30/04/2021
31/05/2021
30/06/2021
31/01/2021
28/02/2021
31/03/2021</t>
  </si>
  <si>
    <t xml:space="preserve">
Se realiza la reunion de consejo de redaccion  de septiembre, octubre , noviembre y diciembre en el cual se  plantean las tematicas a trabajar las cuales cuentan con la aprobacion del jefe de oficina para su publicacion; tambien se realiza la reunion de comite primario en la cual se recalca  la importancia de conocer la misionalidad de la entidad en todo el trabajo que realice la Oficina Asesora de Comunicaciones.  
Se realiza la reunion de consejo de redaccion  de julio,  agosto y septiembre de 2021 en el cual se  plantean las tematicas a trabajar las cuales cuentan con la aprobacion del jefe de oficina para su publicacion; tambien se realiza la reunion de comite primario en la cual se recalca  la importancia de conocer la misionalidad de la entidad en todo el trabajo que realice la Oficina Asesora de Comunicaciones.    
Se realiza la reunion de consejo de redaccion  de abril mayo y junio en el cual se  plantean las tematicas a trabajar las cuales cuentan con la aprobacion del jefe de oficina para su publicacion; tambien se realiza la reunion de comite primario en la cual se recalca  la importancia de conocer la misionalidad de la entidad en todo el trabajo que realice la Oficina Asesora de Comunicaciones.
Se realiza la reunion de consejo de redaccion  de enero febrero y marzo en el cual se  plantean las tematicas a trabajar las cuales cuentan con la aprobacion del jefe de oficina para su publicacion; tambien se realiza la reunion de comite primario en la cual se recalca  la importancia de conocer la misionalidad de la entidad en todo el trabajo que realice la Oficina Asesora de Comunicaciones.  (Estas actas resposan en el drive la oficina)</t>
  </si>
  <si>
    <t>11/01/2022
10/09/2021
4/05/2021</t>
  </si>
  <si>
    <r>
      <rPr>
        <b/>
        <sz val="12"/>
        <color rgb="FF000000"/>
        <rFont val="Calibri"/>
        <family val="2"/>
        <scheme val="minor"/>
      </rPr>
      <t xml:space="preserve">7, 11, 12 de enero de 2022 Conforme a Plan de Auditoria (Rad. UAESP 20211100069763 de 29 de diciembre/21). </t>
    </r>
    <r>
      <rPr>
        <sz val="12"/>
        <color rgb="FF000000"/>
        <rFont val="Calibri"/>
        <family val="2"/>
        <scheme val="minor"/>
      </rPr>
      <t xml:space="preserve">Se verifica que en los concejos de redacción se ejerce control a las publicaciones de acuerdo a la misionalidad de la Unidad, de igual manera se hace en los comites primarios de la AOCRI.  10/09/2021 OACRISe puede inferir que en los concejos de redacción se ejerce control a las publicaciones de acuerdo a la misionalidad de la Unidad, de igual manera se hace en los comites primarios de la AOCRI. Es importante que,  mas allá de la consolidación de las noticias relacionadas con la UAESP, se establezcan ejercicios de análisis de la información encontrada (noticias negativas) y se establezcan correcciones y acciones de mejora o campañas que permitan disminuir el riesgo de imagen,  presentando  su seguimiento a la Alta Dirección con el fin de enfocar la estrategia comunicativa de la entidad y de esta forma agregar valor a la consolidación de estas noticias y su impacto.
</t>
    </r>
    <r>
      <rPr>
        <b/>
        <sz val="12"/>
        <color rgb="FF000000"/>
        <rFont val="Calibri"/>
        <family val="2"/>
        <scheme val="minor"/>
      </rPr>
      <t xml:space="preserve">
6,7,8,9 de septiembre 2021 conforme al plan de auditoría 20211100041293 del 31 de agosto de 2021. </t>
    </r>
    <r>
      <rPr>
        <sz val="12"/>
        <color rgb="FF000000"/>
        <rFont val="Calibri"/>
        <family val="2"/>
        <scheme val="minor"/>
      </rPr>
      <t>Se puede inferir que en los concejos de redacción se ejerce control a las publicaciones de acuerdo a la misionalidad de la Unidad, de igual manera se hace en los comites primarios de la AOCRI.
Es importante que,  mas allá de la consolidación de las noticias relacionadas con la UAESP, se establezcan ejercicios de análisis de la información encontrada (noticias negativas) y se establezcan correcciones y acciones de mejora o campañas que permitan disminuir el riesgo de imagen,  presentando  su seguimiento a la Alta Dirección con el fin de enfocar la estrategia comunicativa de la entidad y de esta forma agregar valor a la consolidación de estas noticias y su impacto.</t>
    </r>
    <r>
      <rPr>
        <b/>
        <sz val="12"/>
        <color rgb="FF000000"/>
        <rFont val="Calibri"/>
        <family val="2"/>
        <scheme val="minor"/>
      </rPr>
      <t xml:space="preserve">
 29,30 de abril 2021  Conforme a plan de auditoría 2021100021453 del 14 de abril de 2021. </t>
    </r>
    <r>
      <rPr>
        <sz val="12"/>
        <color rgb="FF000000"/>
        <rFont val="Calibri"/>
        <family val="2"/>
        <scheme val="minor"/>
      </rPr>
      <t>Desarrollo del Consejo Redacción</t>
    </r>
  </si>
  <si>
    <r>
      <rPr>
        <b/>
        <sz val="12"/>
        <color theme="1"/>
        <rFont val="Calibri"/>
        <family val="2"/>
        <scheme val="minor"/>
      </rPr>
      <t xml:space="preserve">7, 11, 12 de enero de 2022 Conforme a Plan de Auditoria (Rad. UAESP 20211100069763 de 29 de diciembre/21). </t>
    </r>
    <r>
      <rPr>
        <sz val="12"/>
        <color theme="1"/>
        <rFont val="Calibri"/>
        <family val="2"/>
        <scheme val="minor"/>
      </rPr>
      <t xml:space="preserve">Se verifican las actas del comité primario de los meses septiembre, octubre , noviembre y diciembre  verificando el control dado a los riesgos de corrupción. </t>
    </r>
    <r>
      <rPr>
        <b/>
        <sz val="12"/>
        <color theme="1"/>
        <rFont val="Calibri"/>
        <family val="2"/>
        <scheme val="minor"/>
      </rPr>
      <t xml:space="preserve">
6,7,8,9 de septiembre 2021 conforme al plan de auditoría 20211100041293 del 31 de agosto de 2021.</t>
    </r>
    <r>
      <rPr>
        <sz val="12"/>
        <color theme="1"/>
        <rFont val="Calibri"/>
        <family val="2"/>
        <scheme val="minor"/>
      </rPr>
      <t xml:space="preserve">Se verifican aleatoriamente las actas de comité primario  verificando el trato dado a los riesgos de corrupción. </t>
    </r>
    <r>
      <rPr>
        <b/>
        <sz val="12"/>
        <color theme="1"/>
        <rFont val="Calibri"/>
        <family val="2"/>
        <scheme val="minor"/>
      </rPr>
      <t xml:space="preserve">
 29,30 de abril 2021  Conforme a plan de auditoría 2021100021453 del 14 de abril de 2021</t>
    </r>
    <r>
      <rPr>
        <sz val="12"/>
        <color theme="1"/>
        <rFont val="Calibri"/>
        <family val="2"/>
        <scheme val="minor"/>
      </rPr>
      <t xml:space="preserve">  OACRI: Se evidencia la realización de los Consejos de Redacción, mediante las actas anexadas como soportes,  así:
Consejo de Redacción del 01-02-2021
Consejo de Redacción del 05-02-2021
Consejo de Redacción del 19-03-2021
Es de precisar que, en estos espacios se definen los temas, contenidos y piezas comunicativas para el cubrimiento de las actividades externas e internas de la UAESP y se establece el control necesario para mitigar el riesgo por perdida de información y se controla el riesgo de imagen de la entidad.  "</t>
    </r>
  </si>
  <si>
    <t>31/12/2021
30/11/2021
31/10/2021
30/09/2021
31/08/2021
31/07/2021
30/06/2021
31/05/2021
30/04/2021
26/03/2021
26/02/2021
29/01/2021</t>
  </si>
  <si>
    <r>
      <rPr>
        <b/>
        <sz val="10"/>
        <color theme="1"/>
        <rFont val="Calibri"/>
        <family val="2"/>
        <scheme val="minor"/>
      </rPr>
      <t>31/12/2021</t>
    </r>
    <r>
      <rPr>
        <sz val="10"/>
        <color theme="1"/>
        <rFont val="Calibri"/>
        <family val="2"/>
        <scheme val="minor"/>
      </rPr>
      <t xml:space="preserve"> : En la vigencia 2021 se logró garantizar una adecuada rotación de personal luego de la incorporación de nuevos funcionarios al equipo OCI , con lo que no se evidencia recurrencia de auditorias realizadas por los mismos auditores de la vigencia inmediatamente anterior.  La asignacion de auditores se realizó a  traves del plan de auditoria 2021 documento interno de la OCI el cual se aporta como evidencia y que fue presentado en el CICCI.
SEG. CONTROL:  C1: El personal asociado a  los procesos de auditoria proviene de un ejercicio  de selección realizado a través de la CNSC, los cuales cumplen con las competencias exigidas en el manual de funciones y en las minutas contractuales (para contratistas) de acuerdo con las necesidades previstas para desarrollar el PAA 2021. Se considera efectivo en la medida en que el proceso no ha materializado el riesgo identificado. 
Evidencia: C1:  https://uaespdc.sharepoint.com/:x:/s/oficinadecontrolinterno/EdbXoizgb61EuLXlBk7cA4MBIDYKSylpnQizHAIQ1fDfrQ?e=VEdf7j Y https://www.uaesp.gov.co/transparencia/planeacion/planes/manual-funciones-uaesp
</t>
    </r>
    <r>
      <rPr>
        <b/>
        <sz val="10"/>
        <color theme="1"/>
        <rFont val="Calibri"/>
        <family val="2"/>
        <scheme val="minor"/>
      </rPr>
      <t xml:space="preserve">30/11/2021 </t>
    </r>
    <r>
      <rPr>
        <sz val="10"/>
        <color theme="1"/>
        <rFont val="Calibri"/>
        <family val="2"/>
        <scheme val="minor"/>
      </rPr>
      <t xml:space="preserve">: En la vigencia 2021 se logra garantizar una adecuada rotación de personal luego de la incorporación de nuevos funcionarios al equipo OCI , con lo que no se evidencia recurrencia de auditorias realizadas por los mismos auditores de la vigencia inmediatamente anterior.  La asignacion de auditores se realizó a  traves del plan de auditoria 2021 documento interno de la OCI el cual se aporta como evidencia y que fue presentado en el CICCI.
SEG. CONTROL:  C1: El personal asociado a  los procesos de auditoria proviene de un ejercicio  de selección realizado a través de la CNSC, los cuales cumplen con las competencias exigidas en el manual de funciones y en las minutas contractuales (para contratistas) de acuerdo con las necesidades previstas para desarrollar el PAA 2021. Se considera efectivo en la medida en que el proceso no ha materializado el riesgo identificado. 
Evidencia: C1:  https://uaespdc.sharepoint.com/:x:/s/oficinadecontrolinterno/EdbXoizgb61EuLXlBk7cA4MBIDYKSylpnQizHAIQ1fDfrQ?e=VEdf7j Y https://www.uaesp.gov.co/transparencia/planeacion/planes/manual-funciones-uaesp
</t>
    </r>
    <r>
      <rPr>
        <b/>
        <sz val="10"/>
        <color theme="1"/>
        <rFont val="Calibri"/>
        <family val="2"/>
        <scheme val="minor"/>
      </rPr>
      <t>31/10/2021</t>
    </r>
    <r>
      <rPr>
        <sz val="10"/>
        <color theme="1"/>
        <rFont val="Calibri"/>
        <family val="2"/>
        <scheme val="minor"/>
      </rPr>
      <t xml:space="preserve"> : En la vigencia 2021 se logra garantizar una adecuada rotación de personal luego de la incorporación de nuevos funcionarios al equipo OCI , con lo que no se evidencia recurrencia de auditorias realizadas por los mismos auditores de la vigencia inmediatamente anterior.  La asignacion de auditores se realizó a  traves del plan de auditoria 2021 documento interno de la OCI el cual se aporta como evidencia y que fue presentado en el CICCI.
SEG. CONTROL:  C1: El personal asociado a  los procesos de auditoria proviene de un ejercicio  de selección realizado a través de la CNSC, los cuales cumplen con las competencias exigidas en el manual de funciones y en las minutas contractuales (para contratistas) de acuerdo con las necesidades previstas para desarrollar el PAAI 2021. Se considera efectivo en la medida en que el proceso no ha materializado el riesgo identificado. 
Evidencia: C1:  https://uaespdc.sharepoint.com/:x:/s/oficinadecontrolinterno/EdbXoizgb61EuLXlBk7cA4MBIDYKSylpnQizHAIQ1fDfrQ?e=VEdf7j Y https://www.uaesp.gov.co/transparencia/planeacion/planes/manual-funciones-uaesp
</t>
    </r>
    <r>
      <rPr>
        <b/>
        <sz val="10"/>
        <color theme="1"/>
        <rFont val="Calibri"/>
        <family val="2"/>
        <scheme val="minor"/>
      </rPr>
      <t>30/09/2021</t>
    </r>
    <r>
      <rPr>
        <sz val="10"/>
        <color theme="1"/>
        <rFont val="Calibri"/>
        <family val="2"/>
        <scheme val="minor"/>
      </rPr>
      <t xml:space="preserve">:  Durante la vigencia 2021 se logra garantizar una adecuada rotación de personal luego de la incorporación de nuevos funcionarios al equipo OCI , con lo que no se evidencia recurrencia de auditorias realizadas por los mismos auditores de la vigencia inmediatamente anterior. Al equipo de trabajo ingresan (3)  nuevos perfiles de planta: Un Ing. de Sistemas, un Abogado y un administrador público para apoyar las labores del Plan Anual de Auditoría 2021.  Es de precisar que estos mismos no tenia relación alguna con la OCI en la vigencia inmediatamente anterior para efectos de recurrencia de auditorias. La asignacion de auditores se realizó a  traves del plan de auditoria 2021 documento interno de la OCI el cual se aporta como evidencia y que fue presentado en el CICCI.
 SEG. CONTROL:  C1: El personal asociado a  los procesos de auditoria proviene de un ejercicio  de selección realizado a través de la CNSC, los cuales cumplen con las competencias exigidas en el manual de funciones y en las minutas contractuales (para contratistas) de acuerdo con las necesidades previstas para desarrollar el PAAI 2021. Se considera efectivo en la medida en que el proceso no ha materializado el riesgo identificado. 
Evidencia: C1:  https://uaespdc.sharepoint.com/:x:/s/oficinadecontrolinterno/EdbXoizgb61EuLXlBk7cA4MBIDYKSylpnQizHAIQ1fDfrQ?e=VEdf7j Y https://www.uaesp.gov.co/transparencia/planeacion/planes/manual-funciones-uaesp
</t>
    </r>
    <r>
      <rPr>
        <b/>
        <sz val="10"/>
        <color theme="1"/>
        <rFont val="Calibri"/>
        <family val="2"/>
        <scheme val="minor"/>
      </rPr>
      <t>31/08/2021:</t>
    </r>
    <r>
      <rPr>
        <sz val="10"/>
        <color theme="1"/>
        <rFont val="Calibri"/>
        <family val="2"/>
        <scheme val="minor"/>
      </rPr>
      <t xml:space="preserve"> Durante la vigencia 2021 se logra garantizar una adecuada rotación de personal luego de la incorporación de nuevos funcionarios al equipo OCI , con lo que no se evidencia recurrencia de auditorias realizadas por los mismos auditores de la vigencia inmediatamente anterior. Al equipo de trabajo ingresan (3)  nuevos perfiles de planta: Un Ing. de Sistemas, un Abogado y un administrador público para apoyar las labores del Plan Anual de Auditoría 2021.
SEG. CONTROL:  C1: El personal asociado a  los procesos de auditoria proviene de un ejercicio  de selección realizado a través de la CNSC, los cuales cumplen con las competencias exigidas en el manual de funciones y en las minutas contractuales (para contratistas) de acuerdo con las necesidades previstas para desarrollar el PAAI 2021. Se considera efectivo en la medida en que el proceso no ha materializado el riesgo identificado. 
Evidencia: C1:  https://uaespdc.sharepoint.com/:x:/s/oficinadecontrolinterno/EdhGAAXbcIxAn_jm4uelnZEBWzVN4o5t4Kl3JPhMJTCCHQ?e=2xOcg
</t>
    </r>
    <r>
      <rPr>
        <b/>
        <sz val="10"/>
        <color theme="1"/>
        <rFont val="Calibri"/>
        <family val="2"/>
        <scheme val="minor"/>
      </rPr>
      <t>31/07/2021</t>
    </r>
    <r>
      <rPr>
        <sz val="10"/>
        <color theme="1"/>
        <rFont val="Calibri"/>
        <family val="2"/>
        <scheme val="minor"/>
      </rPr>
      <t xml:space="preserve">: Durante la vigencia 2021 se logra garantizar una adecuada rotación de personal luego de la incorporación de nuevos funcionarios al equipo OCI , con lo que no se evidencia recurrencia de auditorias realizadas por los mismos auditores de la vigencia inmediatamente anterior.
SEG. CONTROL:  C1: El personal asociado a  los procesos de auditoria proviene de un ejercicio  de selección realizado a través de la CNSC, los cuales cumplen con las competencias exigidas en el manual de funciones y en las minutas contractuales (para contratistas) de acuerdo con las necesidades previstas para desarrollar el PAAI 2021. Se considera efectivo en la medida en que el proceso no ha materializado el riesgo identificado. 
Evidencia: C1:  https://uaespdc.sharepoint.com/:x:/s/oficinadecontrolinterno/EdhGAAXbcIxAn_jm4uelnZEBWzVN4o5t4Kl3JPhMJTCCHQ?e=2xOcg
</t>
    </r>
    <r>
      <rPr>
        <b/>
        <sz val="10"/>
        <color theme="1"/>
        <rFont val="Calibri"/>
        <family val="2"/>
        <scheme val="minor"/>
      </rPr>
      <t>30/06/2021: D</t>
    </r>
    <r>
      <rPr>
        <sz val="10"/>
        <color theme="1"/>
        <rFont val="Calibri"/>
        <family val="2"/>
        <scheme val="minor"/>
      </rPr>
      <t xml:space="preserve">urante la vigencia 2021 se logra garantizar una adecuada rotación de personal luego de la incorporación de nuevos funcionarios al equipo OCI , con lo que no se evidencia recurrencia de auditorias realizadas por los mismos auditores de la vigencia inmediatamente anterior. 
SEG. CONTROL:  C1: El personal asociado a  los procesos de auditoria proviene de un ejercicio  de selección realizado a través de la CNSC, los cuales cumplen con las competencias exigidas en el manual de funciones y en las minutas contractuales (para contratistas) de acuerdo con las necesidades previstas para desarrollar el PAAI 2021. Se considera efectivo en la medida en que el proceso no ha materializado el riesgo identificado. 
Evidencia: C1:  https://uaespdc.sharepoint.com/:x:/s/oficinadecontrolinterno/EdhGAAXbcIxAn_jm4uelnZEBWzVN4o5t4Kl3JPhMJTCCHQ?e=2xOcg
</t>
    </r>
    <r>
      <rPr>
        <b/>
        <sz val="10"/>
        <color theme="1"/>
        <rFont val="Calibri"/>
        <family val="2"/>
        <scheme val="minor"/>
      </rPr>
      <t>31/05/2021:</t>
    </r>
    <r>
      <rPr>
        <sz val="10"/>
        <color theme="1"/>
        <rFont val="Calibri"/>
        <family val="2"/>
        <scheme val="minor"/>
      </rPr>
      <t xml:space="preserve"> Durante la vigencia 2021 se logra garantizar una adecuada rotación de personal luego de la incorporación de nuevos funcionarios al equipo OCI , con lo que no se evidencia recurrencia de auditorias realizadas por los mismos auditores de la vigencia inmediatamente anterior. 
 SEG. CONTROL:  El personal asociado a  los procesos de auditoria proviene de un ejercicio  de selección realizado a través de la CNSC, los cuales cumplen con las competencias exigidas en el manual de funciones y en las minutas contractuales (para contratistas) de acuerdo con las necesidades previstas para desarrollar el PAAI. Se considera efectivo en la medida en que el proceso no ha materializado el riesgo identificado. 
Evidencia: https://uaespdc.sharepoint.com/:x:/s/oficinadecontrolinterno/EdhGAAXbcIxAn_jm4uelnZEBWzVN4o5t4Kl3JPhMJTCCHQ?e=2xOcgr
</t>
    </r>
    <r>
      <rPr>
        <b/>
        <sz val="10"/>
        <color theme="1"/>
        <rFont val="Calibri"/>
        <family val="2"/>
        <scheme val="minor"/>
      </rPr>
      <t>30/04/2021</t>
    </r>
    <r>
      <rPr>
        <sz val="10"/>
        <color theme="1"/>
        <rFont val="Calibri"/>
        <family val="2"/>
        <scheme val="minor"/>
      </rPr>
      <t xml:space="preserve">: Durante la vigencia 2021 se logra garantizar una adecuada rotación de personal luego de la incorporación de nuevos integrantes al equipo OCI , con lo que no se evidencia recurrencia de auditorias realizadas por los mismos auditores de la vigencia inmediatamente anterior. 
</t>
    </r>
    <r>
      <rPr>
        <b/>
        <sz val="10"/>
        <color theme="1"/>
        <rFont val="Calibri"/>
        <family val="2"/>
        <scheme val="minor"/>
      </rPr>
      <t>26/03/2021:</t>
    </r>
    <r>
      <rPr>
        <sz val="10"/>
        <color theme="1"/>
        <rFont val="Calibri"/>
        <family val="2"/>
        <scheme val="minor"/>
      </rPr>
      <t xml:space="preserve"> Durante la vigencia 2021 se logra garantizar una adecuada rotación de personal luego de la incorporación de nuevos integrantes al equipo OCI , con lo que no se evidencia recurrencia de auditorias realizadas por los mismos auditores de la vigencia inmediatamente anterior. 
</t>
    </r>
    <r>
      <rPr>
        <b/>
        <sz val="10"/>
        <color theme="1"/>
        <rFont val="Calibri"/>
        <family val="2"/>
        <scheme val="minor"/>
      </rPr>
      <t>26/02/2021</t>
    </r>
    <r>
      <rPr>
        <sz val="10"/>
        <color theme="1"/>
        <rFont val="Calibri"/>
        <family val="2"/>
        <scheme val="minor"/>
      </rPr>
      <t xml:space="preserve">: Teniendo en cuenta que la planta  de personal está recientemente incorporada a la Oficina de Control Interno,  no ha sido necesario realizar rotación de auditores conforme, la designación de las auditorias de la vigencia inmediatamente anterior. 
</t>
    </r>
    <r>
      <rPr>
        <b/>
        <sz val="10"/>
        <color theme="1"/>
        <rFont val="Calibri"/>
        <family val="2"/>
        <scheme val="minor"/>
      </rPr>
      <t>29/01/2021</t>
    </r>
    <r>
      <rPr>
        <sz val="10"/>
        <color theme="1"/>
        <rFont val="Calibri"/>
        <family val="2"/>
        <scheme val="minor"/>
      </rPr>
      <t xml:space="preserve"> Conforme el cambio de planta de personal se garantiza para la vigencia 2021, toda vez que los funcionarios que desarrollaran las auditorias son funcionarios seleccionados a través del Concurso de Méritos. En tal sentido, se garantiza  realizar rotación de auditores en virtud de perfil y proceso designado
</t>
    </r>
  </si>
  <si>
    <t>12/01/2022
09/09/2021
4/05/2021</t>
  </si>
  <si>
    <r>
      <rPr>
        <b/>
        <sz val="10"/>
        <color theme="1"/>
        <rFont val="Calibri"/>
        <family val="2"/>
        <scheme val="minor"/>
      </rPr>
      <t>31/12/2021</t>
    </r>
    <r>
      <rPr>
        <sz val="10"/>
        <color theme="1"/>
        <rFont val="Calibri"/>
        <family val="2"/>
        <scheme val="minor"/>
      </rPr>
      <t xml:space="preserve">: Durante la vigencia 2021 no se presentaron quejas o casos por atender frente a  posibles informes subjetivos, parcializados o que estén ocultando y/u omitiendo información para favorecer intereses particulares. Por lo anterior no se requirió informar al CICCI.
SEG. CONTROL:  C2: El proceso de evaluación de Auditorias Internas y Equipo Auditor, se desarrolló a través de encuesta en la plataforma FORMS de Oficce, desde el día 10 de diciembre al 15 del mismo mes.  En esta se evaluan temas relacionados con la comunicaión y entendimiento, cobertura e inclusión de aspectos claves, cimplimiento de objetivo de auditorías, claridad de la información solicitada, plan y cronograma de trabajo y comunicacioón durante la ejecuíon de auditorías.  
Evidencia C2:  Evaluación de Auditorías 2021: https://forms.office.com/Pages/ResponsePage.aspx?id=biHLnptEhEW8gia854V0-xNv0G1mMV9KjE7ToQDBinhUOUlQNFhURjlBUjBPTDExWUYyODczSU9JRy4u 
</t>
    </r>
    <r>
      <rPr>
        <b/>
        <sz val="10"/>
        <color theme="1"/>
        <rFont val="Calibri"/>
        <family val="2"/>
        <scheme val="minor"/>
      </rPr>
      <t xml:space="preserve">30/11/2021: </t>
    </r>
    <r>
      <rPr>
        <sz val="10"/>
        <color theme="1"/>
        <rFont val="Calibri"/>
        <family val="2"/>
        <scheme val="minor"/>
      </rPr>
      <t xml:space="preserve">En el mes de noviembre no se presentaron quejas o casos por atender frente a  posibles informes subjetivos, parcializados o que estén ocultando y/u omitiendo información para favorecer intereses particulares. Por lo anterior no se requirió informar al CICCI.
SEG. CONTROL:  C2: El proceso de evaluación de Auditorias Internas y Equipo Auditor, se desarrollará al finalizar la vigencia 2021.  De otra parte,  al interior de la OCI el equipo se encuentra en proceso de evaluación permanente conforme los compromisos de auditorias en marco de la evaluación de desempeño permanente. 
Evidencia C2: https://uaespdc.sharepoint.com/:f:/s/oficinadecontrolinterno/ErbdBWM4XT9OkbwP2MzOfy0Bll09KjxhuA0gqFAbmR4PDg?e=a82vVp 
</t>
    </r>
    <r>
      <rPr>
        <b/>
        <sz val="10"/>
        <color theme="1"/>
        <rFont val="Calibri"/>
        <family val="2"/>
        <scheme val="minor"/>
      </rPr>
      <t>31/10/2021</t>
    </r>
    <r>
      <rPr>
        <sz val="10"/>
        <color theme="1"/>
        <rFont val="Calibri"/>
        <family val="2"/>
        <scheme val="minor"/>
      </rPr>
      <t xml:space="preserve">: En el mes de octubre no se presentaron quejas o casos por atender frente a  posibles informes subjetivos, parcializados o que estén ocultando y/u omitiendo información para favorecer intereses particulares. Por lo anterior no se requirió informar al CICCI.
SEG. CONTROL:  C2: El proceso de evaluación de Auditorias Internas y Equipo Auditor, se desarrollará al finalizar la vigencia 2021.  De otra parte,  al interior de la OCI el equipo se encuentra en proceso de evaluación permanente conforme los compromisos de auditorias en marco de la evaluación de desempeño permanente. 
Evidencia C2: https://uaespdc.sharepoint.com/:f:/s/oficinadecontrolinterno/ErbdBWM4XT9OkbwP2MzOfy0Bll09KjxhuA0gqFAbmR4PDg?e=a82vVp 
</t>
    </r>
    <r>
      <rPr>
        <b/>
        <sz val="10"/>
        <color theme="1"/>
        <rFont val="Calibri"/>
        <family val="2"/>
        <scheme val="minor"/>
      </rPr>
      <t xml:space="preserve">30/09/2021: </t>
    </r>
    <r>
      <rPr>
        <sz val="10"/>
        <color theme="1"/>
        <rFont val="Calibri"/>
        <family val="2"/>
        <scheme val="minor"/>
      </rPr>
      <t xml:space="preserve">Durante el mes de septiembre no se presentaron quejas o casos por atender frente a  posibles informes subjetivos, parcializados o que estén ocultando y/u omitiendo información para favorecer intereses particulares. Por lo anterior no se requirió informar al CICCI.
SEG. CONTROL:  C2: El proceso de evaluación de Auditorias Internas y Equipo Auditor, se desarrollará al finalizar la vigencia 2021.  De otra parte,  al interior de la OCI el equipo se encuentra en proceso de evaluación permanente conforme los compromisos de auditorias en marco de la evaluación de desempeño permanente. 
Evidencia C2: https://uaespdc.sharepoint.com/:f:/s/oficinadecontrolinterno/ErbdBWM4XT9OkbwP2MzOfy0Bll09KjxhuA0gqFAbmR4PDg?e=a82vVp </t>
    </r>
    <r>
      <rPr>
        <b/>
        <sz val="10"/>
        <color theme="1"/>
        <rFont val="Calibri"/>
        <family val="2"/>
        <scheme val="minor"/>
      </rPr>
      <t xml:space="preserve">
31/08/2021:</t>
    </r>
    <r>
      <rPr>
        <sz val="10"/>
        <color theme="1"/>
        <rFont val="Calibri"/>
        <family val="2"/>
        <scheme val="minor"/>
      </rPr>
      <t xml:space="preserve"> Durante el mes de  agosto no se presentaron quejas o casos por atender frente a  posibles informes subjetivos, parcializados o que estén ocultando y/u omitiendo información para favorecer intereses particulares. Por lo anterior no se requirió informar al CICCI.
SEG. CONTROL:  C2: El proceso de evaluación de Auditorias Internas y Equipo Auditor, se desarrollará al finalizar la vigencia 2021. Sin embargo,  al interior de la OCI el equipo se encuentra en proceso de evaluación permanente conforme los compromisos de auditorias en marco de la evaluación de desempeño permanente. De otra parte, en cada auditoría se evidencia la solicitud de firma de Carta de Representación para cada ejercicio de auditoría desarrollada por la OCI atendiendo de esta forma los lineamientos del procedimiento de auditorías internas.
Evidencia C2: https://uaespdc.sharepoint.com/:f:/s/oficinadecontrolinterno/ErbdBWM4XT9OkbwP2MzOfy0Bll09KjxhuA0gqFAbmR4PDg?e=a82vVp 
</t>
    </r>
    <r>
      <rPr>
        <b/>
        <sz val="10"/>
        <color theme="1"/>
        <rFont val="Calibri"/>
        <family val="2"/>
        <scheme val="minor"/>
      </rPr>
      <t>31/07/2021</t>
    </r>
    <r>
      <rPr>
        <sz val="10"/>
        <color theme="1"/>
        <rFont val="Calibri"/>
        <family val="2"/>
        <scheme val="minor"/>
      </rPr>
      <t xml:space="preserve">: Durante el mes de  julio no se presentaron quejas o casos por atender frente a  posibles informes subjetivos, parcializados o que estén ocultando y/u omitiendo información para favorecer intereses particulares. Por lo anterior no se requirió informar al CICCI.
SEG. CONTROL:  C2: El proceso de evaluación de Auditorias Internas y Equipo Auditor, se desarrollará al finalizar la vigencia 2021. Sin embargo,  al interior de la OCI el equipo se encuentra en proceso de evaluación permanente conforme los compromisos de auditorias en el tiempo de periodo de prueba y en marco de la evaluación de desempeño permanente. De otra parte, en cada auditoría se evidencia la solicitud de firma de Carta de Representación para cada ejercicio de auditoría desarrollada por la OCI atendiendo de esta forma los lineamientos del procedimiento de auditorías internas.
Evidencia:  C2: https://uaespdc.sharepoint.com/:f:/s/oficinadecontrolinterno/ErbdBWM4XT9OkbwP2MzOfy0Bll09KjxhuA0gqFAbmR4PDg?e=a82vVp 
</t>
    </r>
    <r>
      <rPr>
        <b/>
        <sz val="10"/>
        <color theme="1"/>
        <rFont val="Calibri"/>
        <family val="2"/>
        <scheme val="minor"/>
      </rPr>
      <t xml:space="preserve">
30/06/2021: </t>
    </r>
    <r>
      <rPr>
        <sz val="10"/>
        <color theme="1"/>
        <rFont val="Calibri"/>
        <family val="2"/>
        <scheme val="minor"/>
      </rPr>
      <t xml:space="preserve">Durante junio no se presentaron quejas o casos por atender frente a  posibles informes subjetivos, parcializados o que estén ocultando y/u omitiendo información para favorecer intereses particulares. Por lo anterior no se requirió informar al CICCI.
SEG. CONTROL:  C2: El proceso de evaluación de Auditorias Internas y Equipo Auditor, se desarrollará al finalizar la vigencia 2021. Sin embargo,  al interior de la OCI el equipo se encuentra en proceso de evaluación permanente conforme los compromisos de auditorias en el tiempo de periodo de prueba y en marco de la evaluación de desempeño permanente. De otra parte, en cada auditoría se evidencia la solicitud de firma de Carta de Representación para cada ejercicio de auditoría desarrollada por la OCI atendiendo de esta forma los lineamientos del procedimiento de auditorías internas.
Evidencia:  C2: https://uaespdc.sharepoint.com/:f:/s/oficinadecontrolinterno/ErbdBWM4XT9OkbwP2MzOfy0Bll09KjxhuA0gqFAbmR4PDg?e=a82vVp 
</t>
    </r>
    <r>
      <rPr>
        <b/>
        <sz val="10"/>
        <color theme="1"/>
        <rFont val="Calibri"/>
        <family val="2"/>
        <scheme val="minor"/>
      </rPr>
      <t xml:space="preserve">31/05/2021: </t>
    </r>
    <r>
      <rPr>
        <sz val="10"/>
        <color theme="1"/>
        <rFont val="Calibri"/>
        <family val="2"/>
        <scheme val="minor"/>
      </rPr>
      <t xml:space="preserve">No se tiene quejas o casos por atender frente a  posibles informes subjetivos, parcializados o que estén ocultando y/u omitiendo información para favorecer intereses particulares. Por lo anterior no se requirió informar al CICCI.
SEG. CONTROL: El proceso de evaluación de Auditorias Internas y Equipo Auditor, se desarrollará al finalizar la vigencia 2021. Sin embargo,  al interior de la OCI el equipo se encuentra en proceso de evaluación permanente conforme los compromisos de auditorias en el tiempo de periodo de prueba y evaluación de desempeño permanente. De otra parte, en cada auditoría se evidencia la solicitud de firma de Carta de Representación para cada ejercicio de auditoría desarrollada por la OCI atendiendo de esta forma los lineamientos del procedimiento de auditorias internas. Evidencia: https://uaespdc.sharepoint.com/:b:/s/oficinadecontrolinterno/EVMnMj5hItZJo98xuEaLYucBJ8w6B_Na0tRjufDvmsa3gw?e=vbW1YH, entre otras. 
</t>
    </r>
    <r>
      <rPr>
        <b/>
        <sz val="10"/>
        <color theme="1"/>
        <rFont val="Calibri"/>
        <family val="2"/>
        <scheme val="minor"/>
      </rPr>
      <t>30/04/2021:</t>
    </r>
    <r>
      <rPr>
        <sz val="10"/>
        <color theme="1"/>
        <rFont val="Calibri"/>
        <family val="2"/>
        <scheme val="minor"/>
      </rPr>
      <t xml:space="preserve"> De acuerdo con las auditorías realizadas durante el mes de abril, no se presentaron casos de informes de auditoras subjetivos, parcializados, ocultando y/u omitiendo información para favorecer intereses particulares. Por lo anterior no se requirió informar al CICCI.
</t>
    </r>
    <r>
      <rPr>
        <b/>
        <sz val="10"/>
        <color theme="1"/>
        <rFont val="Calibri"/>
        <family val="2"/>
        <scheme val="minor"/>
      </rPr>
      <t>26/03/2021</t>
    </r>
    <r>
      <rPr>
        <sz val="10"/>
        <color theme="1"/>
        <rFont val="Calibri"/>
        <family val="2"/>
        <scheme val="minor"/>
      </rPr>
      <t xml:space="preserve">: De acuerdo con las auditorías realizadas durante le mes de MARZO, no se presentaron casos de informes de auditoras subjetivos, parcializados, ocultando y/u omitiendo información para favorecer intereses particulares. Por lo anterior no se requirió informar al CICCI.
</t>
    </r>
    <r>
      <rPr>
        <b/>
        <sz val="10"/>
        <color theme="1"/>
        <rFont val="Calibri"/>
        <family val="2"/>
        <scheme val="minor"/>
      </rPr>
      <t>26/02/2021:</t>
    </r>
    <r>
      <rPr>
        <sz val="10"/>
        <color theme="1"/>
        <rFont val="Calibri"/>
        <family val="2"/>
        <scheme val="minor"/>
      </rPr>
      <t xml:space="preserve"> De acuerdo con las auditorías realizadas durante le mes de FEBRERO, no se presentaron casos de informes de auditoras subjetivos, parcializados, ocultando y/u omitiendo información para favorecer intereses particulares. Por lo anterior no se requirió informar al CICCI.
</t>
    </r>
    <r>
      <rPr>
        <b/>
        <sz val="10"/>
        <color theme="1"/>
        <rFont val="Calibri"/>
        <family val="2"/>
        <scheme val="minor"/>
      </rPr>
      <t>29/01/2021</t>
    </r>
    <r>
      <rPr>
        <sz val="10"/>
        <color theme="1"/>
        <rFont val="Calibri"/>
        <family val="2"/>
        <scheme val="minor"/>
      </rPr>
      <t xml:space="preserve">: De acuerdo a las Auditorias realizadas durante le mes de EN/RO, no se presentaron casos de informes de auditoras subjetivos, parcializados, ocultando y/u omitiendo información para favorecer intereses particulares. Por lo anterior no se requirió informar al CICCI.
</t>
    </r>
    <r>
      <rPr>
        <b/>
        <sz val="10"/>
        <color theme="1"/>
        <rFont val="Calibri"/>
        <family val="2"/>
        <scheme val="minor"/>
      </rPr>
      <t xml:space="preserve">
</t>
    </r>
  </si>
  <si>
    <r>
      <rPr>
        <b/>
        <sz val="10"/>
        <color theme="1"/>
        <rFont val="Calibri"/>
        <family val="2"/>
        <scheme val="minor"/>
      </rPr>
      <t>31/12/2021</t>
    </r>
    <r>
      <rPr>
        <sz val="10"/>
        <color theme="1"/>
        <rFont val="Calibri"/>
        <family val="2"/>
        <scheme val="minor"/>
      </rPr>
      <t xml:space="preserve">: Durante el año 2021 se desarrolló la estrategia de socialización de los "Delitos contra la Administración Pública". Según indicaciones de meses anteriores, se abarcaron la totalidad de delitos identificados normativamente. 
SEG.CONTROL C3: En cada ejercicio de auditoría se solicita formalmente la carta de representación al líder del equipo de trabajo auditado con el finde garantizar información confiable y oportuna. Esta información reposa en la TRD de Auditorías Internas  en el interior de cada ejercicio de Planificación de cada una de ellas. 
C4: Durante el primer trimestre de 2021  se firmó por parte del grupo de auditores de la OCI, la firma de compromiso conforme las orientaciones del Estatuto de Auditoría y Código de Ética. Se considera efectivo en la medida en que no se evidencian procesos administrativos en contra de algún auditor por cuestionamientos o debilidades en los procesos auditados. 
Evidencia: C3: https://uaespdc.sharepoint.com/:b:/s/oficinadecontrolinterno/Ec600MwgsHVOv-R1XD9BK5oB5NqVpnMzLugUuQJRDGmu9w?e=O15CtM
C4: https://uaespdc.sharepoint.com/:f:/s/oficinadecontrolinterno/EroDMSxNrPBAi36NTk37FKQBDmi7XxFApZUdSEGAKAPtJw?e=60ZXsA
</t>
    </r>
    <r>
      <rPr>
        <b/>
        <sz val="10"/>
        <color theme="1"/>
        <rFont val="Calibri"/>
        <family val="2"/>
        <scheme val="minor"/>
      </rPr>
      <t>30/11/2021</t>
    </r>
    <r>
      <rPr>
        <sz val="10"/>
        <color theme="1"/>
        <rFont val="Calibri"/>
        <family val="2"/>
        <scheme val="minor"/>
      </rPr>
      <t xml:space="preserve">: Desde el mes de septiembre se culminó la estrategia de socialización de los "Delitos contra la Administración Pública". Según indicaciones de meses anteriores, se abarcaron la totalidad de delitos identificados normativamente. 
SEG.CONTROL C3: En cada ejercicio de auditoría se solicita formalmente la carta de representación al líder del equipo de trabajo auditado con el finde garantizar información confiable y oportuna. 
C4: Durante el primer trimestre de 2021  se firmó por parte del grupo de auditores de la OCI, la firma de compromiso conforme las orientaciones del Estatuto de Auditoría y Código de Ética. Se considera efectivo en la medida en que no se evidencian procesos administrativos en contra de algún auditor por cuestionamientos o debilidades en los procesos auditados. 
Evidencia: C3: https://uaespdc.sharepoint.com/:b:/s/oficinadecontrolinterno/Ec600MwgsHVOv-R1XD9BK5oB5NqVpnMzLugUuQJRDGmu9w?e=O15CtM
C4: https://uaespdc.sharepoint.com/:f:/s/oficinadecontrolinterno/EroDMSxNrPBAi36NTk37FKQBDmi7XxFApZUdSEGAKAPtJw?e=60ZXsA
</t>
    </r>
    <r>
      <rPr>
        <b/>
        <sz val="10"/>
        <color theme="1"/>
        <rFont val="Calibri"/>
        <family val="2"/>
        <scheme val="minor"/>
      </rPr>
      <t>31/10/2021:</t>
    </r>
    <r>
      <rPr>
        <sz val="10"/>
        <color theme="1"/>
        <rFont val="Calibri"/>
        <family val="2"/>
        <scheme val="minor"/>
      </rPr>
      <t xml:space="preserve"> Desde el mes de septiembre se culminó la estrategia de socialización de los "Delitos contra la Administración Pública". Según indicaciones de meses anteriores, se abarcaron la totalidad de delitos identificados normativamente. 
SEG.CONTROL C3: En cada ejercicio de auditoría se solicita formalmente la carta de representación al líder del equipo de trabajo auditado. 
C4: Durante el primer trimestre de 2021  se firmó por parte del grupo de auditores de la OCI, la firma de compromiso conforme las orientaciones del Estatuto de Auditoría y Código de Ética. Se considera efectivo en la medida en que no se evidencian procesos administrativos en contra de algún auditor por cuestionamientos o debilidades en los procesos auditados. Así mismo, los compañeros nuevos allegados a la OCI firmaron carta de compromiso y objetividad. 
Evidencia: C3:https://uaespdc.sharepoint.com/:b:/s/oficinadecontrolinterno/EWFeaH5y27xBptavX50F_3UBtzYO0rKkezJLrrtgaoGwSQ?e=aAlbbO
C4: https://uaespdc.sharepoint.com/:f:/s/oficinadecontrolinterno/EroDMSxNrPBAi36NTk37FKQBDmi7XxFApZUdSEGAKAPtJw?e=60ZXsA
</t>
    </r>
    <r>
      <rPr>
        <b/>
        <sz val="10"/>
        <color theme="1"/>
        <rFont val="Calibri"/>
        <family val="2"/>
        <scheme val="minor"/>
      </rPr>
      <t xml:space="preserve">30/09/2021 </t>
    </r>
    <r>
      <rPr>
        <sz val="10"/>
        <color theme="1"/>
        <rFont val="Calibri"/>
        <family val="2"/>
        <scheme val="minor"/>
      </rPr>
      <t>Durante el mes de septiembre se continuó desarrollando la estrategia de socialización de los "Delitos contra la Administración Pública". Durante este mes se presentaron las infografías de: INTERES INDEBIDO EN LA CELEBRACION DE CONTRATOS 22 de SEPTIEMBRE y VIOLACION DEL REGIMEN LEGAL DE INHABILIDADES  E INCOMPATIBILIDADES 8 SEPTIEMBRE. Enviados vía correo electrónico por la OACRI. 
SEG.CONTROL C3: En cada ejercicio de auditoría se solicita formalmente la carta de representación al líder del equipo de trabajo auditado. 
C4: Durante el primer trimestre de 2021  se firmó por parte del grupo de auditores de la OCI, la firma de compromiso conforme las orientaciones del Estatuto de Auditoría y Código de Ética. Se considera efectivo en la medida en que no se evidencian procesos administrativos en contra de algún auditor por cuestionamientos o debilidades en los procesos auditados. Así mismo, los compañeros nuevos allegados a la OCI firmaron carta de compromiso y objetividad. 
Evidencia: C3:https://uaespdc.sharepoint.com/:b:/s/oficina de control interno/ERBQPvp_51hCoPDdwOXmiMYBRuuiiFAY_T3DjB_5Zz2eCg?e=izj6V3
C4: https://uaespdc.sharepoint.com/:f:/s/oficinadecontrolinterno/EroDMSxNrPBAi36NTk37FKQBDmi7XxFApZUdSEGAKAPtJw?e=60ZXsA</t>
    </r>
    <r>
      <rPr>
        <b/>
        <sz val="10"/>
        <color theme="1"/>
        <rFont val="Calibri"/>
        <family val="2"/>
        <scheme val="minor"/>
      </rPr>
      <t xml:space="preserve">
31/08/2021 </t>
    </r>
    <r>
      <rPr>
        <sz val="10"/>
        <color theme="1"/>
        <rFont val="Calibri"/>
        <family val="2"/>
        <scheme val="minor"/>
      </rPr>
      <t xml:space="preserve">Durante el mes de agosto se continua desarrollando la estretagia de socialización de los "Delitos contra la Administración Pública". Durante este mes se presentaron las inforgrafias de: PREVARICATO 25 de agosto, ENRIQUECIMIENTO ILICITO 4 de agosto. 
SEG.CONTROL C3: En cada ejercicio de auditoría se solicita formalmente la carta de representación al lider del equipo de trabajo auditado. 
C4: Durante el primer trimestre de 2021  se firmó por parte del grupo de auditores de la OCI, la firma de compromiso conforme las orientaciones del Estatuto de Auditoría y Código de Ética. Se considera efectivo en la medida en que no se evidencian procesos administrativos en contra de algún auditor por cuestionamientos o debilidades en los procesos auditados.
Evidencia: C3:https://uaespdc.sharepoint.com/:w:/s/oficinadecontrolinterno/EbM3HntPq-VGqn5cwMgMaW4BmjGFZ-jrd7aDPxWGJW_VAQ?e=3MRRmt
C4: https://uaespdc.sharepoint.com/:f:/s/oficinadecontrolinterno/EroDMSxNrPBAi36NTk37FKQBDmi7XxFApZUdSEGAKAPtJw?e=60ZXsA
</t>
    </r>
    <r>
      <rPr>
        <b/>
        <sz val="10"/>
        <color theme="1"/>
        <rFont val="Calibri"/>
        <family val="2"/>
        <scheme val="minor"/>
      </rPr>
      <t xml:space="preserve">31/07/2021: </t>
    </r>
    <r>
      <rPr>
        <sz val="10"/>
        <color theme="1"/>
        <rFont val="Calibri"/>
        <family val="2"/>
        <scheme val="minor"/>
      </rPr>
      <t xml:space="preserve">se viene desarrollando con la Oficina de Comunicaciones una actividad de prevención y fomento de la cultura del control en relación con los "Delitos contra la Admnistración Pública", dónde quincenalmente se socializará un delito (para un total de nueve (9) infografias al respecto), Durante el mes de julio se han publicado 2 infografias con las presentaciones de los delitos de CONCUSION 14 de julio y TRAFICO DE INFLUENCIAS el 27 de julio. 
SEG.CONTROL C3: En cada ejercicio de auditoría se solicita formalmente la carta de representación al lider del equipo de trabajo auditado. 
C4: Durante el primer trimestre de 2021  se firmó por parte del grupo de auditores de la OCI, la firma de compromiso conforme las orientaciones del Estatuto de Auditoría y Código de Ética. Se considera efectivo en la medida en que no se evidencian procesos administrativos en contra de algún auditor por cuestionamientos o debilidades en los procesos auditados.
Evidencia: C3: https://uaespdc.sharepoint.com/:b:/s/oficinadecontrolinterno/EXEuEBDGd8tHn7yTAcWcVocBWTm_XFE2L89hxlzXVV3HzQ?e=a07Z2N. 
C4: https://uaespdc.sharepoint.com/:f:/s/oficinadecontrolinterno/EroDMSxNrPBAi36NTk37FKQBDmi7XxFApZUdSEGAKAPtJw?e=60ZXsA
</t>
    </r>
    <r>
      <rPr>
        <b/>
        <sz val="10"/>
        <color theme="1"/>
        <rFont val="Calibri"/>
        <family val="2"/>
        <scheme val="minor"/>
      </rPr>
      <t>30/06/2021</t>
    </r>
    <r>
      <rPr>
        <sz val="10"/>
        <color theme="1"/>
        <rFont val="Calibri"/>
        <family val="2"/>
        <scheme val="minor"/>
      </rPr>
      <t xml:space="preserve">:  De acuerdo con los compromisos pactados en el Comité Primario de la OCI del mes de mayo y junio, se está a la espera de la confirmación por parte de la SAL para un ejercicio virtual de capacitación y de otra parte;  se viene desarrollando con la Oficina de Comunicaciones una actividad de prevención y fomento de la cultura del control en relación con los "Delitos contra la Admnistración Pública", donde  quincenalmente se socializará un delito (para un total de nueve (9) infografias al respecto), en las que se intenta ejercer la asimilación y el conocimiento de estos entre contratistas y funcionarios de la entidad.  El  envió de esta material  se realizó a través de correo electrónico a  funcionarios y contratistas de la entidad el pasado 29 de junio de 2021. Adjuntando la primera pieza comunicativa. (ver carpeta de evidencias).   
SEG. CONTROL: C3: En cada ejercicio de auditoría se solicita formalmente la carta de representación al lider del equipo de trabajo auditado. 
C4: Durante el primer trimestre de 2021  se firmó por parte del grupo de auditores de la OCI, la firma de compromiso conforme las orientaciones del Estatuto de Auditoría y Código de Ética. Se considera efectivo en la medida en que no se evidencian procesos administrativos en contra de algún auditor por cuestionamientos o debilidades en los procesos auditados.
Evidencia: C3: https://uaespdc.sharepoint.com/:b:/s/oficinadecontrolinterno/ETgvJAiLqtVFiB5kqyJFLzMBNWW5EhwG4GqoytEPaC-n8A?e=3rDPve,  entre otras. C4: https://uaespdc.sharepoint.com/:f:/s/oficinadecontrolinterno/EroDMSxNrPBAi36NTk37FKQBDmi7XxFApZUdSEGAKAPtJw?e=60ZXsA
</t>
    </r>
    <r>
      <rPr>
        <b/>
        <sz val="10"/>
        <color theme="1"/>
        <rFont val="Calibri"/>
        <family val="2"/>
        <scheme val="minor"/>
      </rPr>
      <t xml:space="preserve">
31/05/2021:  </t>
    </r>
    <r>
      <rPr>
        <sz val="10"/>
        <color theme="1"/>
        <rFont val="Calibri"/>
        <family val="2"/>
        <scheme val="minor"/>
      </rPr>
      <t xml:space="preserve">De acuerdo con los compromisos pactados en el Comité Primario de la OCI del mes de mayo y junio, se está a la espera de la confirmación por parte de la SAL para un ejercicio virtual de capacitación y de otra parte;  se tiene previsto desarrollar piezas comunicativas relativas a los "Delitos contra la Administración  Pública para enviar y socializar vía correo electrónico antes del 30 de junio de 2021.  
SEG. CONTROL: Durante el primer trimestre de 2021  se firmó por parte del grupo de auditores de la OCI, la firma de compromiso conforme las orientaciones del Estatuto de Auditoría y Código de Ética. Se considera efectivo en la medida en que no se evidencian procesos administrativos en contra de algún auditor por cuestionamientos o debilidades en los procesos auditados. Evidencia: https://uaespdc.sharepoint.com/:f:/s/oficinadecontrolinterno/EroDMSxNrPBAi36NTk37FKQBDmi7XxFApZUdSEGAKAPtJw?e=60ZXsA
</t>
    </r>
    <r>
      <rPr>
        <b/>
        <sz val="10"/>
        <color theme="1"/>
        <rFont val="Calibri"/>
        <family val="2"/>
        <scheme val="minor"/>
      </rPr>
      <t>30/04/2021</t>
    </r>
    <r>
      <rPr>
        <sz val="10"/>
        <color theme="1"/>
        <rFont val="Calibri"/>
        <family val="2"/>
        <scheme val="minor"/>
      </rPr>
      <t xml:space="preserve">:  Para el mes de abril, no se adelantó el ejercicio de sensibilización frente al tema relacionado con los delitos contra la administración pública. Sin embargo, se inició el contacto con la OACRI, para establecer la metodología o el diseño de una pieza que pueda desarrollar el ejercicio, por lo que se inició el proceso de planeación del ejercicio. 
</t>
    </r>
    <r>
      <rPr>
        <b/>
        <sz val="10"/>
        <color theme="1"/>
        <rFont val="Calibri"/>
        <family val="2"/>
        <scheme val="minor"/>
      </rPr>
      <t>26/03/2021</t>
    </r>
    <r>
      <rPr>
        <sz val="10"/>
        <color theme="1"/>
        <rFont val="Calibri"/>
        <family val="2"/>
        <scheme val="minor"/>
      </rPr>
      <t xml:space="preserve">:  Actividad planeada para el periodo abril-junio de 2021
</t>
    </r>
    <r>
      <rPr>
        <b/>
        <sz val="10"/>
        <color theme="1"/>
        <rFont val="Calibri"/>
        <family val="2"/>
        <scheme val="minor"/>
      </rPr>
      <t>26/02/2021</t>
    </r>
    <r>
      <rPr>
        <sz val="10"/>
        <color theme="1"/>
        <rFont val="Calibri"/>
        <family val="2"/>
        <scheme val="minor"/>
      </rPr>
      <t xml:space="preserve"> : Actividad planeada para el periodo abril-junio de 2021
</t>
    </r>
    <r>
      <rPr>
        <b/>
        <sz val="10"/>
        <color theme="1"/>
        <rFont val="Calibri"/>
        <family val="2"/>
        <scheme val="minor"/>
      </rPr>
      <t>29/01/2021</t>
    </r>
    <r>
      <rPr>
        <sz val="10"/>
        <color theme="1"/>
        <rFont val="Calibri"/>
        <family val="2"/>
        <scheme val="minor"/>
      </rPr>
      <t xml:space="preserve"> : Actividad planeada para el periodo abril-junio de 2021</t>
    </r>
  </si>
  <si>
    <r>
      <rPr>
        <b/>
        <sz val="12"/>
        <color theme="1"/>
        <rFont val="Calibri"/>
        <family val="2"/>
        <scheme val="minor"/>
      </rPr>
      <t xml:space="preserve">7, 11, 12 de enero de 2022 Conforme a Plan de Auditoria (Rad. UAESP 20211100069763 de 29 de diciembre/21). </t>
    </r>
    <r>
      <rPr>
        <sz val="12"/>
        <color theme="1"/>
        <rFont val="Calibri"/>
        <family val="2"/>
        <scheme val="minor"/>
      </rPr>
      <t>Sin observaciones</t>
    </r>
    <r>
      <rPr>
        <b/>
        <sz val="12"/>
        <color theme="1"/>
        <rFont val="Calibri"/>
        <family val="2"/>
        <scheme val="minor"/>
      </rPr>
      <t xml:space="preserve">
6,7,8,9 de septiembre 2021 conforme al plan de auditoría 20211100041293 del 31 de agosto de 2021. </t>
    </r>
    <r>
      <rPr>
        <sz val="12"/>
        <color theme="1"/>
        <rFont val="Calibri"/>
        <family val="2"/>
        <scheme val="minor"/>
      </rPr>
      <t>Sin observaciones</t>
    </r>
    <r>
      <rPr>
        <b/>
        <sz val="12"/>
        <color theme="1"/>
        <rFont val="Calibri"/>
        <family val="2"/>
        <scheme val="minor"/>
      </rPr>
      <t xml:space="preserve">
29, 30 de abril 2021 conforme a plan de auditoría 20211100021453 del 14 de abril de 2021</t>
    </r>
    <r>
      <rPr>
        <sz val="12"/>
        <color theme="1"/>
        <rFont val="Calibri"/>
        <family val="2"/>
        <scheme val="minor"/>
      </rPr>
      <t xml:space="preserve">: Obedece a un ejercio de autoevalaciòn por parte del Prceso Evaluaciòn y mejora. </t>
    </r>
  </si>
  <si>
    <r>
      <rPr>
        <b/>
        <sz val="12"/>
        <color theme="1"/>
        <rFont val="Calibri"/>
        <family val="2"/>
        <scheme val="minor"/>
      </rPr>
      <t xml:space="preserve">7, 11, 12 de enero de 2022 Conforme a Plan de Auditoria (Rad. UAESP 20211100069763 de 29 de diciembre/21).  </t>
    </r>
    <r>
      <rPr>
        <sz val="12"/>
        <color theme="1"/>
        <rFont val="Calibri"/>
        <family val="2"/>
        <scheme val="minor"/>
      </rPr>
      <t>Se observa el ingreso a la OCI de personal de planta con perfiles de: Un Ing. de Sistemas (se pensionó), un Abogado y un administrador público para apoyar las labores del Plan Anual de Auditoría 2021, se cumplió con el PAA.</t>
    </r>
    <r>
      <rPr>
        <b/>
        <sz val="12"/>
        <color theme="1"/>
        <rFont val="Calibri"/>
        <family val="2"/>
        <scheme val="minor"/>
      </rPr>
      <t xml:space="preserve">
6,7,8,9 de septiembre 2021 conforme al plan de auditoría 20211100041293 del 31 de agosto de 2021. </t>
    </r>
    <r>
      <rPr>
        <sz val="12"/>
        <color theme="1"/>
        <rFont val="Calibri"/>
        <family val="2"/>
        <scheme val="minor"/>
      </rPr>
      <t xml:space="preserve">Se observa el ingreso a la OCI de personal de planta con perfiles de: Un Ing. de Sistemas, un Abogado y un administrador público para apoyar las labores del Plan Anual de Auditoría 2021; actualmente se encuentran en proceso de curva de aprendizaje  </t>
    </r>
    <r>
      <rPr>
        <b/>
        <sz val="12"/>
        <color theme="1"/>
        <rFont val="Calibri"/>
        <family val="2"/>
        <scheme val="minor"/>
      </rPr>
      <t xml:space="preserve">
29, 30 de abril 2021 conforme a plan de auditoría 20211100021453 del 14 de abril de 2021</t>
    </r>
    <r>
      <rPr>
        <sz val="12"/>
        <color theme="1"/>
        <rFont val="Calibri"/>
        <family val="2"/>
        <scheme val="minor"/>
      </rPr>
      <t>:Se observa la Contratación de profesionales en Derecho, ingenieria Industrial e Ingenieria de Sistemas para apoyar las actividades de auditoria.</t>
    </r>
  </si>
  <si>
    <r>
      <rPr>
        <b/>
        <sz val="12"/>
        <color theme="1"/>
        <rFont val="Calibri"/>
        <family val="2"/>
        <scheme val="minor"/>
      </rPr>
      <t xml:space="preserve">7, 11, 12 de enero de 2022 Conforme a Plan de Auditoria (Rad. UAESP 20211100069763 de 29 de diciembre/21). </t>
    </r>
    <r>
      <rPr>
        <sz val="12"/>
        <color theme="1"/>
        <rFont val="Calibri"/>
        <family val="2"/>
        <scheme val="minor"/>
      </rPr>
      <t>No se evidenciaron informes subjetivos para comunicar al CCICI.</t>
    </r>
    <r>
      <rPr>
        <b/>
        <sz val="12"/>
        <color theme="1"/>
        <rFont val="Calibri"/>
        <family val="2"/>
        <scheme val="minor"/>
      </rPr>
      <t xml:space="preserve">
6,7,8,9 de septiembre 2021 conforme al plan de auditoría 20211100041293 del 31 de agosto de 2021.</t>
    </r>
    <r>
      <rPr>
        <sz val="12"/>
        <color theme="1"/>
        <rFont val="Calibri"/>
        <family val="2"/>
        <scheme val="minor"/>
      </rPr>
      <t>No se evidenciaron informes subjetivos para comunicar al CCICI.</t>
    </r>
    <r>
      <rPr>
        <b/>
        <sz val="12"/>
        <color theme="1"/>
        <rFont val="Calibri"/>
        <family val="2"/>
        <scheme val="minor"/>
      </rPr>
      <t xml:space="preserve">
29, 30 de abril 2021 conforme a plan de auditoría 20211100021453 del 14 de abril de 2021</t>
    </r>
    <r>
      <rPr>
        <sz val="12"/>
        <color theme="1"/>
        <rFont val="Calibri"/>
        <family val="2"/>
        <scheme val="minor"/>
      </rPr>
      <t>: No se evidenciaron informes subjetivos para comunicar al CCICI.</t>
    </r>
  </si>
  <si>
    <r>
      <rPr>
        <b/>
        <sz val="12"/>
        <color theme="1"/>
        <rFont val="Calibri"/>
        <family val="2"/>
        <scheme val="minor"/>
      </rPr>
      <t xml:space="preserve">7, 11, 12 de enero de 2022 Conforme a Plan de Auditoria (Rad. UAESP 20211100069763 de 29 de diciembre/21). </t>
    </r>
    <r>
      <rPr>
        <sz val="12"/>
        <color theme="1"/>
        <rFont val="Calibri"/>
        <family val="2"/>
        <scheme val="minor"/>
      </rPr>
      <t>Sin observaciones.</t>
    </r>
    <r>
      <rPr>
        <b/>
        <sz val="12"/>
        <color theme="1"/>
        <rFont val="Calibri"/>
        <family val="2"/>
        <scheme val="minor"/>
      </rPr>
      <t xml:space="preserve">
6,7,8,9 de septiembre 2021 conforme al plan de auditoría 20211100041293 del 31 de agosto de 2021. </t>
    </r>
    <r>
      <rPr>
        <sz val="12"/>
        <color theme="1"/>
        <rFont val="Calibri"/>
        <family val="2"/>
        <scheme val="minor"/>
      </rPr>
      <t xml:space="preserve">Sin observaciones
</t>
    </r>
    <r>
      <rPr>
        <b/>
        <sz val="12"/>
        <color theme="1"/>
        <rFont val="Calibri"/>
        <family val="2"/>
        <scheme val="minor"/>
      </rPr>
      <t xml:space="preserve">
29, 30 de abril 2021 conforme a plan de auditoría 20211100021453 del 14 de abril de 2021</t>
    </r>
    <r>
      <rPr>
        <sz val="12"/>
        <color theme="1"/>
        <rFont val="Calibri"/>
        <family val="2"/>
        <scheme val="minor"/>
      </rPr>
      <t xml:space="preserve">: Obedece a un ejercio de autoevalaciòn por parte del Prceso Evaluaciòn y mejora. </t>
    </r>
  </si>
  <si>
    <r>
      <rPr>
        <b/>
        <sz val="12"/>
        <color theme="1"/>
        <rFont val="Calibri"/>
        <family val="2"/>
        <scheme val="minor"/>
      </rPr>
      <t xml:space="preserve">7, 11, 12 de enero de 2022 Conforme a Plan de Auditoria (Rad. UAESP 20211100069763 de 29 de diciembre/21). </t>
    </r>
    <r>
      <rPr>
        <sz val="12"/>
        <color theme="1"/>
        <rFont val="Calibri"/>
        <family val="2"/>
        <scheme val="minor"/>
      </rPr>
      <t xml:space="preserve">Se evidencia la permanente sensibilización en la  Unidad con piezas publicitarias sobre "Delitos contra la Administración Pública".   apoyadas por la OACRI y complementados con infografía y videos con sensibilización de riesgos de corrupción.
</t>
    </r>
    <r>
      <rPr>
        <b/>
        <sz val="12"/>
        <color theme="1"/>
        <rFont val="Calibri"/>
        <family val="2"/>
        <scheme val="minor"/>
      </rPr>
      <t xml:space="preserve">
6,7,8,9 de septiembre 2021 conforme al plan de auditoría 20211100041293 del 31 de agosto de 2021</t>
    </r>
    <r>
      <rPr>
        <sz val="12"/>
        <color theme="1"/>
        <rFont val="Calibri"/>
        <family val="2"/>
        <scheme val="minor"/>
      </rPr>
      <t>. Se evidencia la permanente sensibilización en la  Unidad con piezas publicitarias sobre "Delitos contra la Administración Pública".   apoyadas por la OACRI.</t>
    </r>
    <r>
      <rPr>
        <b/>
        <sz val="12"/>
        <color theme="1"/>
        <rFont val="Calibri"/>
        <family val="2"/>
        <scheme val="minor"/>
      </rPr>
      <t xml:space="preserve">
29, 30 de abril 2021 conforme a plan de auditoría 20211100021453 del 14 de abril de 2021</t>
    </r>
    <r>
      <rPr>
        <sz val="12"/>
        <color theme="1"/>
        <rFont val="Calibri"/>
        <family val="2"/>
        <scheme val="minor"/>
      </rPr>
      <t xml:space="preserve">: La actividad de sensibilización no se realizo en el mes de abril pero se estan adelantando  gestión con la OACRI para establecer la metodología o el diseño de una pieza que pueda desarrollar el ejercicio, por lo que se inició el proceso de planeación del ejercicio. </t>
    </r>
  </si>
  <si>
    <t>12/01/2022
10/08/2021
30/04/2021</t>
  </si>
  <si>
    <t>31/12/2021
30/11/2021
31/10/2021
30/06/2021
31/03/2021</t>
  </si>
  <si>
    <r>
      <rPr>
        <b/>
        <sz val="10"/>
        <color theme="1"/>
        <rFont val="Arial Narrow"/>
        <family val="2"/>
      </rPr>
      <t>31/12/2021: C1:</t>
    </r>
    <r>
      <rPr>
        <sz val="10"/>
        <color theme="1"/>
        <rFont val="Arial Narrow"/>
        <family val="2"/>
      </rPr>
      <t xml:space="preserve"> Con apoyo de la Cooperación Alemana GIZ, se realizará la el informe final en el que se evaluará el rendimiento y de los vehículos para dar cierre a la prueba piloto de triciclos electroasistidos. Se resalta que se realizarán mesas de trabajo en el mes de enero con la OAP, con el fin de realizar el ajuste al riesgo de corrupción identificado, teniendo en cuenta el cambio de la metodología dispuesta por el DAFP.
El control fue efectivo dado que no se materializó el riesgo. 
</t>
    </r>
    <r>
      <rPr>
        <b/>
        <sz val="10"/>
        <color theme="1"/>
        <rFont val="Arial Narrow"/>
        <family val="2"/>
      </rPr>
      <t>30/11/2021: C1:</t>
    </r>
    <r>
      <rPr>
        <sz val="10"/>
        <color theme="1"/>
        <rFont val="Arial Narrow"/>
        <family val="2"/>
      </rPr>
      <t xml:space="preserve"> Durante el mes de noviembre no se realizaron seguimientos a los elementos entregados a las organizaciones de recicladores, durante este mes no se evidenció la materialización del riesgo. 
</t>
    </r>
    <r>
      <rPr>
        <b/>
        <sz val="10"/>
        <color theme="1"/>
        <rFont val="Arial Narrow"/>
        <family val="2"/>
      </rPr>
      <t>31/10/2021 C1</t>
    </r>
    <r>
      <rPr>
        <sz val="10"/>
        <color theme="1"/>
        <rFont val="Arial Narrow"/>
        <family val="2"/>
      </rPr>
      <t xml:space="preserve">: Durante el mes de octubre no se realizaron seguimientos a los elementos entregados a las organizaciones de recicladores, durante este mes no se evidenció la materialización del riesgo. 
</t>
    </r>
    <r>
      <rPr>
        <b/>
        <sz val="10"/>
        <color theme="1"/>
        <rFont val="Arial Narrow"/>
        <family val="2"/>
      </rPr>
      <t>30/06/2021 C1</t>
    </r>
    <r>
      <rPr>
        <sz val="10"/>
        <color theme="1"/>
        <rFont val="Arial Narrow"/>
        <family val="2"/>
      </rPr>
      <t xml:space="preserve">: El equipo de fortalecimiento realiza el seguimiento de los elementos entregados a las organizaciones de recicladores de oficio, fueron realizados todos los seguimientos programados para el II trimestre. Se evidencia en el informe trimestral. 
</t>
    </r>
    <r>
      <rPr>
        <b/>
        <sz val="10"/>
        <color theme="1"/>
        <rFont val="Arial Narrow"/>
        <family val="2"/>
      </rPr>
      <t>31/03/2021 C1:</t>
    </r>
    <r>
      <rPr>
        <sz val="10"/>
        <color theme="1"/>
        <rFont val="Arial Narrow"/>
        <family val="2"/>
      </rPr>
      <t xml:space="preserve"> El equipo de fortalecimiento realiza el seguimiento de los elementos entregados a las organizaciones de recicladores de oficio, fueron realizados todos los seguimientos programados para el I trimestre.</t>
    </r>
  </si>
  <si>
    <r>
      <rPr>
        <b/>
        <sz val="10"/>
        <color theme="1"/>
        <rFont val="Arial Narrow"/>
        <family val="2"/>
      </rPr>
      <t xml:space="preserve">7, 11, 12 de enero de 2022 Conforme a Plan de Auditoria (Rad. UAESP 20211100069763 de 29 de diciembre/21). </t>
    </r>
    <r>
      <rPr>
        <sz val="10"/>
        <color theme="1"/>
        <rFont val="Arial Narrow"/>
        <family val="2"/>
      </rPr>
      <t xml:space="preserve">Se evidencia el documento denominado Auditoría Técnica PREVEC 83385240 realizada por Proto Lab by Solutions Group. Documento en PDF, sin fecha, sin fimas y sin criterios de auditoría definidos. En él se describen observaciones sobre el funcionamiento de diez vehículos triciclos con tracción  electroasistida. </t>
    </r>
    <r>
      <rPr>
        <b/>
        <sz val="10"/>
        <color theme="1"/>
        <rFont val="Arial Narrow"/>
        <family val="2"/>
      </rPr>
      <t xml:space="preserve">
6,7,8,9 de septiembre 2021 conforme al plan de auditoría 20211100041293 del 31 de agosto de 2021.  </t>
    </r>
    <r>
      <rPr>
        <sz val="10"/>
        <color theme="1"/>
        <rFont val="Arial Narrow"/>
        <family val="2"/>
      </rPr>
      <t>Al cierre de esta verificación se encuentra el resumen de resultados, prueba piloto en one drive, se evidenció el control con el grupo de gestores territoriales que hacen el seguimiento al uso y el estado de los triciclos eléctricos que entregó la Unidad, a través de SAPROV, a las organizaciones de recicladores registrados en el RUOR</t>
    </r>
    <r>
      <rPr>
        <b/>
        <sz val="10"/>
        <color theme="1"/>
        <rFont val="Arial Narrow"/>
        <family val="2"/>
      </rPr>
      <t xml:space="preserve">
29 y 30 de abril del 2021 Conforme a plan de auditoría 20211100021453 del 14 de abril del 2021:</t>
    </r>
    <r>
      <rPr>
        <sz val="10"/>
        <color theme="1"/>
        <rFont val="Arial Narrow"/>
        <family val="2"/>
      </rPr>
      <t>Uso indebido de los recursos y/o bienes entregados a las organizaciones registradas en el RUOR.</t>
    </r>
  </si>
  <si>
    <r>
      <rPr>
        <b/>
        <sz val="10"/>
        <color theme="1"/>
        <rFont val="Arial Narrow"/>
        <family val="2"/>
      </rPr>
      <t>7, 11, 12 de enero de 2022 Conforme a Plan de Auditoria (Rad. UAESP 20211100069763 de 29 de diciembre/21).</t>
    </r>
    <r>
      <rPr>
        <sz val="10"/>
        <color theme="1"/>
        <rFont val="Arial Narrow"/>
        <family val="2"/>
      </rPr>
      <t xml:space="preserve"> Se sugiere redefinir el riesgo y su descripción, por cuanto actualmente el riesgo se define así: "potencial detrimento de los recursos o bienes entregados...",  y su descripción señala lo siguiente: "se refiere a la destinación que se le dan a los recursos o bienes entregados". Lo anterior no resulta congruente, por cuanto el riesgo es o un potencial detrimento o una indebida destinación de recursos y bienes. Además, el control señala un seguimiento a los recursos entregados a la población recicladora; entonces no resulta claro si es un seguimiento a la debida destinación de recursos o a recursos que se van a entregar o a los ya entregados, y frente a esto último, se sugiere evaluar si resulta conveniente (relación costo-beneficio) hacerle seguiemiento a recursos ya entregados a dicha población.</t>
    </r>
    <r>
      <rPr>
        <b/>
        <sz val="10"/>
        <color theme="1"/>
        <rFont val="Arial Narrow"/>
        <family val="2"/>
      </rPr>
      <t xml:space="preserve">
Por otra parte, se sugiere que, para poder determinar el porcentaje esperado según el indicador, se evidencie una programación de seguimientos, previo a su realización, o una periodicidad.
6,7,8,9 de septiembre 2021 conforme al plan de auditoría 20211100041293 del 31 de agosto de 2021. </t>
    </r>
    <r>
      <rPr>
        <sz val="10"/>
        <color theme="1"/>
        <rFont val="Arial Narrow"/>
        <family val="2"/>
      </rPr>
      <t>Se cargó en one drive el informe de "Resumen de resultados seguimiento a triciclos prueba piloto julio de 2021.</t>
    </r>
    <r>
      <rPr>
        <b/>
        <sz val="10"/>
        <color theme="1"/>
        <rFont val="Arial Narrow"/>
        <family val="2"/>
      </rPr>
      <t xml:space="preserve">
29 y 30 de abril del 2021 Conforme a plan de auditoría 20211100021453 del 14 de abril del 2021.</t>
    </r>
    <r>
      <rPr>
        <sz val="10"/>
        <color theme="1"/>
        <rFont val="Arial Narrow"/>
        <family val="2"/>
      </rPr>
      <t xml:space="preserve">  de acuerdo con las evidencias entregadas, se encuentra el informe  efectuado para presentar los resultados del seguimiento y control a los triciclos de tracción asistida eléctricamente, entregados a las organizaciones de recicladores. INFORME EJECUTIVO CONTRATO DE COMPRAVENTA N° UAESP-SASI-565-2019 fechado del mes de enero de la presente vigencia. 
Se recomienda establecer en los informes de seguimiento un punto especifico que determine la correcta utilización y empleo que le han dado las organizaciones de reciclaje, con el fin de garantizar el fin para el cual fueron entregados.
De otra parte, se sugiere modificar la redacción del riesgo de corrupción conforme, las orientaciones de la Guía DAFP para la Administración de Riesgos de Corrupción, de tal forma que  se identifique la posibilidad de que, por acción u omisión, se use el recurso para desviar la gestión de lo público hacia un beneficio privado diferente de los organizados en el RUOR.</t>
    </r>
  </si>
  <si>
    <t xml:space="preserve">12/01/2022
08/09/2021            
23/04/2021                    </t>
  </si>
  <si>
    <r>
      <rPr>
        <b/>
        <sz val="12"/>
        <rFont val="Arial Narrow"/>
        <family val="2"/>
      </rPr>
      <t>12/01/2022:</t>
    </r>
    <r>
      <rPr>
        <sz val="12"/>
        <rFont val="Arial Narrow"/>
        <family val="2"/>
      </rPr>
      <t xml:space="preserve"> Durante los meses de  septiembre, octubre, noviembre y diciembre la prestacion del servicio y entrega de subsidios se realizo bajo la verificación de la normatividad y seguiendo los protoclos   de seguridad  la publicacion  de los requisitors para acceder a los subsidios de los servicios funerarios, se realizo a tarves de pendones en cada uno de los cementerios,en las redes sociales de la Unidad y en la pagina W, adicionalmete esxiste el  correo de divulgacion e informacion  cementerios @cementeriosdel distrito.gov.co.lo anterior grantizo la   prestacion del servicio, el control fue efectivo por tanto no se presento  la materializacion del riesgo.</t>
    </r>
    <r>
      <rPr>
        <b/>
        <sz val="12"/>
        <rFont val="Arial Narrow"/>
        <family val="2"/>
      </rPr>
      <t xml:space="preserve">
08/09/2021</t>
    </r>
    <r>
      <rPr>
        <sz val="12"/>
        <rFont val="Arial Narrow"/>
        <family val="2"/>
      </rPr>
      <t xml:space="preserve"> Para el periodo comprendido entre los messe de Mayo a Agosto de 2021, los subsidios funerarios se siguieron divulgando de forma virtual y telefonica, sin detrimento del servicio prestado, las publicaciones de los requiesitos se realiza en pendones  en las redes sociales de la Unidad y en la pagina Web, adicionalmete esxiste el  correo de divulgacion e informacion  cementerios @cementeriosdel distrito.gov.co; en la base de datos se registra el cumplimiento de los requisitos  para la obtencion de la subvencion            
</t>
    </r>
    <r>
      <rPr>
        <b/>
        <sz val="12"/>
        <rFont val="Arial Narrow"/>
        <family val="2"/>
      </rPr>
      <t xml:space="preserve">
23/04/2021</t>
    </r>
    <r>
      <rPr>
        <sz val="12"/>
        <rFont val="Arial Narrow"/>
        <family val="2"/>
      </rPr>
      <t xml:space="preserve">: Para el periodo comprendido entre el 1 enero de l y el 31 de Marzo de 2021, los subsidios funerarios se siguieron divulgando de forma virtual y telefonica, sin detrimento del servicio prestado, las publicaciones de los requiesitos se realiza en pendones  en las redes sociales de la Unidad y en la pagina W, adicionalmete esxiste el  correo de divulgacion e informacion  cementerios @cementeriosdel distrito.gov.co                                                                                                                                                                                         </t>
    </r>
  </si>
  <si>
    <t>13/01/2022
09/09/2021
4/05/2021</t>
  </si>
  <si>
    <r>
      <rPr>
        <b/>
        <sz val="12"/>
        <rFont val="Arial Narrow"/>
        <family val="2"/>
      </rPr>
      <t>7, 11, 12 de enero de 2022 Conforme a Plan de Auditoria (Rad. UAESP 20211100069763 de 29 de diciembre/21),</t>
    </r>
    <r>
      <rPr>
        <sz val="12"/>
        <rFont val="Arial Narrow"/>
        <family val="2"/>
      </rPr>
      <t xml:space="preserve"> dentro de las evidencias allegadas por el proceso para el tercer cuatrimestre del 2021, se observa que el control establecido para mitigar los riesgos referentes a reconocer subsidios a personas que no cumplan con las condiciones de vulnerabilidad, operó  a través de la verificación de los requisitos registrados en la base de datos de los servicios funerarios entregados, así mismo se observa la divulgación de los requisitos en pendones en cada uno de los cementerios. (Evidencia fotográfica)</t>
    </r>
    <r>
      <rPr>
        <b/>
        <sz val="12"/>
        <rFont val="Arial Narrow"/>
        <family val="2"/>
      </rPr>
      <t xml:space="preserve">
6,7,8,9 de septiembre 2021 conforme al plan de auditoría 20211100041293 del 31 de agosto de 2021., </t>
    </r>
    <r>
      <rPr>
        <sz val="12"/>
        <rFont val="Arial Narrow"/>
        <family val="2"/>
      </rPr>
      <t xml:space="preserve">El control operó para el cuatrimestre revisado, dentro de las evidencias aportadas se observa base de datos de la entrega de subsidios, con el cheslik de los requisitos presentados por los usuarios y aprobados por la SSF para acceder a los subsidios funerarios, así mismo se observa la divulgación de los requisitos en la pagina web link: https://cementeriosdeldistrito.com/subsidios.html
</t>
    </r>
    <r>
      <rPr>
        <b/>
        <sz val="12"/>
        <rFont val="Arial Narrow"/>
        <family val="2"/>
      </rPr>
      <t xml:space="preserve">
29, 30 de abril 2021 c</t>
    </r>
    <r>
      <rPr>
        <b/>
        <sz val="12"/>
        <color rgb="FF000000"/>
        <rFont val="Calibri"/>
        <family val="2"/>
        <scheme val="minor"/>
      </rPr>
      <t>onforme a plan de auditoría 20211100021453 del 14 de abril de 2021</t>
    </r>
    <r>
      <rPr>
        <sz val="12"/>
        <color rgb="FF000000"/>
        <rFont val="Calibri"/>
        <family val="2"/>
        <scheme val="minor"/>
      </rPr>
      <t>, dentro de las evidencias allegadas por el proceso, se observa que el control establecido para mitigar los riesgos referentes a reconocer subsidios a personas que no cumplan con las condiciones de vulnerabilidad, operó durante el primer cuatrimestre de la vigencia y se realizó a través de la verificación de los requisitos registrados en la base de datos de los servicios funerarios entregados.</t>
    </r>
  </si>
  <si>
    <r>
      <rPr>
        <b/>
        <sz val="12"/>
        <rFont val="Arial Narrow"/>
        <family val="2"/>
      </rPr>
      <t xml:space="preserve">7, 11, 12 de enero de 2022 Conforme a Plan de Auditoria (Rad. UAESP 20211100069763 de 29 de diciembre/21). </t>
    </r>
    <r>
      <rPr>
        <sz val="12"/>
        <rFont val="Arial Narrow"/>
        <family val="2"/>
      </rPr>
      <t xml:space="preserve">Se reitera la recomendación  de actualizar la formulación de la descripción de las  evidencias de los controles,  para minimizar la materialización del riesgo, de acuerdo con las evidencias aportadas.
</t>
    </r>
    <r>
      <rPr>
        <b/>
        <sz val="12"/>
        <rFont val="Arial Narrow"/>
        <family val="2"/>
      </rPr>
      <t xml:space="preserve">
6,7,8,9 de septiembre 2021 conforme al plan de auditoría 20211100041293 del 31 de agosto de 2021.</t>
    </r>
    <r>
      <rPr>
        <sz val="12"/>
        <rFont val="Arial Narrow"/>
        <family val="2"/>
      </rPr>
      <t xml:space="preserve">Se reitera la recomendación  de actualizar la formulación de la descripción de las  evidencias de los controles, </t>
    </r>
    <r>
      <rPr>
        <b/>
        <sz val="12"/>
        <rFont val="Arial Narrow"/>
        <family val="2"/>
      </rPr>
      <t xml:space="preserve">
29, 30 de abril 2021 conforme a plan de auditoría 20211100021453 del 14 de abril de 2021, </t>
    </r>
    <r>
      <rPr>
        <sz val="12"/>
        <rFont val="Arial Narrow"/>
        <family val="2"/>
      </rPr>
      <t>Revisada la efectividad de los controles, se observa que la evidencia descrita para la acción del control es "Registro fotográfico y piezas publicitarias de los requisitos" sin embargo estos controles no mitigan adecuadamente  el riesgo de corrupción descrito en la matriz, toda vez que la divulgación de publicidad no  minimiza el riesgo de entregar subsidios a quienes no cumplan con los requisitos; Se recomienda considerar la posibilidad de actualizar la propuesta de las evidencias del control.</t>
    </r>
  </si>
  <si>
    <t xml:space="preserve">
30/12/2021
30/11/2021
29/10/2021
30/09/2021
31/08/2021
30/07/2021
30/06/2021
31/05/2021
30/04/2021
31/03/2021
28/02/2021
31/01/2021
</t>
  </si>
  <si>
    <r>
      <rPr>
        <b/>
        <sz val="12"/>
        <color rgb="FF000000"/>
        <rFont val="Calibri"/>
        <family val="2"/>
        <scheme val="minor"/>
      </rPr>
      <t>30/12/2021</t>
    </r>
    <r>
      <rPr>
        <sz val="12"/>
        <color rgb="FF000000"/>
        <rFont val="Calibri"/>
        <family val="2"/>
        <scheme val="minor"/>
      </rPr>
      <t xml:space="preserve">
1. La SAL, en cumplimiento de la actividad, realizó la capacitación el día 13 de diciembre.
Evidencia: 1. Soporte divulgación. 2 listado participantes 3. Registros de capacitación 4. Informe de encuesta de satisfacción 5. Presentación
 2. La OAP aprobó la versión 2 del procedimiento GAL-PC-13 Liquidación de Contratos o Convenios de la Unidad Administrativa de Servicios Públicos. De igual manera,   aprobó la modificación de la  Acta de liquidación de contrato o convenio GAL-FM-11. Se aporta como evidencia memorando de aprobación de documentos y procedimiento GAL-PC-13 y acta de liquidación de contrato o convenio GAL-FM-11.
3. Actividad cumplida en el mes de octubre.
Seguimiento efectividad controles:
2. Se creo drive en el cual se encuentran cargadas las actas de comité de contratación; sin embargo, las mismas gozan de la reserva de la cual tata el parágrafo del art 19 de la Ley 1712 de 2014, no obstante, si la OAP requiere visualizar estos documentos, para realizar seguimiiento de segunda línea de defensa, poodemos elevar la solicitud ante la líder de contratación.
CONTROL: El control ha sido efectivo lo que se evidencia en la no materialización del riesgo
</t>
    </r>
    <r>
      <rPr>
        <b/>
        <sz val="12"/>
        <color rgb="FF000000"/>
        <rFont val="Calibri"/>
        <family val="2"/>
        <scheme val="minor"/>
      </rPr>
      <t xml:space="preserve">30/11/2021
</t>
    </r>
    <r>
      <rPr>
        <sz val="12"/>
        <color rgb="FF000000"/>
        <rFont val="Calibri"/>
        <family val="2"/>
        <scheme val="minor"/>
      </rPr>
      <t xml:space="preserve">1. Durante el mes de noviembre de 2021, no se realizó  socialización relacionada con contratación.
2. La OAP aprobó  procedimiento contratación etapa precontractual , en las modalidades de selección de contratación directa, mínima cuantía, selección abreviada de menor cuantía, licitación pública y concurso de mérito,  así como la modificación y creación de  documentos asociados a la gestión contractual.
De igual manera,   aprobó la modificación de la hoja de control de contratación directa, así como  el traslado al Proceso de Gestión de Asuntos Legales del  Certificado de no existencia o insuficiencia de personal en planta GTH-FM-18.
3. Actividad cumplida en el mes de octubre.
Seguimiento efectividad controles:
1. Se adjunta pdf con trazabilidad desde el momento de la radicación de procesos de contratación y asignación a los abogados. La efectividad se evidencia a través de los controles (revisiones) que se llevan a cabo en el trámite de cada proceso.
2. Se creo drive en el cual se encuentran cargadas las actas de comité de contratación; sin embargo, las mismas gozan de la reserva de la cual tata el parágrafo del art 19 de la Ley 1712 de 2014, no obstante, si la OAP requiere visualizar estos documentos, para realizar seguimiiento de segunda línea de defensa, poodemos elevar la solicitud ante la líder de contratación.
CONTROL: El control ha sido efectivo lo que se evidencia en la no materialización del riesgo
</t>
    </r>
    <r>
      <rPr>
        <b/>
        <sz val="12"/>
        <color rgb="FF000000"/>
        <rFont val="Calibri"/>
        <family val="2"/>
        <scheme val="minor"/>
      </rPr>
      <t xml:space="preserve">29/10/2021
</t>
    </r>
    <r>
      <rPr>
        <sz val="12"/>
        <color rgb="FF000000"/>
        <rFont val="Calibri"/>
        <family val="2"/>
        <scheme val="minor"/>
      </rPr>
      <t xml:space="preserve">1. Durante el mes de octubre de 2021, no se realizó ninguna socialización relacionada con contratación.
2. Mediante memorando 20216000054273   del 29 de octubre de 2021, se remitió para aprobación a la OAP  procedimiento contratación etapa precontractual , en las modalidades de selección de contratación directa, mínima cuantía, selección abreviada de menor cuantía, licitación pública y concurso de mérito,  así como la modificaicón y creación de  documentos asociados a la gestión contractual.
De igual manera,  mediante memorando 20216000054293  del 29 de octubre de 20212, se remitio  a la OAP para aprobación la modificación de la hoja de control de contratación directa. Así mismo, mediante memorando 20216000054263 del 29 de octubre  se solicito el traslado a la Subdirección de Asuntos Legales del  Certificado de no existencia o insuficiencia de personal en planta GTH-FM-18.
3. Se divulgaron las siguientes piezas comunicativas, “buenas prácticas para la contratación”, así: 1. El 15/10/2021 – Etapa precontractual - publicación del proceso en el SECOP y requisitos de selección y adjudicación. 2. El 22/10/2021 – Etapa contractual – perfeccionamiento del contrato. 3.  El 29/10/2021 – Etapa contractual – ejecución del contrato.Se adjunta evidencia.
Seguimiento efectividad controles:
1. Se adjunta pdf con trazabilidad desde el momento de la radicación de procesos de contratación y asignación a los abogados. La efectividad se evidencia a través de los controles (revisiones) que se llevan a cabo en el trámite de cada proceso.
2. Se creo drive en el cual se encuentran cargadas las actas de comité de contratación; sie embargo, las mismas gozan de la reserva de la cual tata el parágrafo del art 19 de la Ley 1712 de 2014, no obstante, si la OAP requiere visualizar estos documentos, para realizar seguimiiento de segunda línea de defensa, poodemos elevar la solicitud ante la líder de contratación.
CONTROL: El control ha sido efectivo lo que se evidencia en la no materialización del riesgo.
</t>
    </r>
    <r>
      <rPr>
        <b/>
        <sz val="12"/>
        <color rgb="FF000000"/>
        <rFont val="Calibri"/>
        <family val="2"/>
        <scheme val="minor"/>
      </rPr>
      <t>30/09/20201</t>
    </r>
    <r>
      <rPr>
        <sz val="12"/>
        <color rgb="FF000000"/>
        <rFont val="Calibri"/>
        <family val="2"/>
        <scheme val="minor"/>
      </rPr>
      <t xml:space="preserve">:
1. Durante el mes de septiembe de 2021, no se realizó ninguna socialización relacionada con contratación.
2.Se continúa trabajando el procedimiento virtual para la serie documental de contratos, en las modalidades de selección de contratación directa, mínima cuantía, selección abreviada de menor cuantía, licitación pública y concurso de méritos.
3. El día 28 de septiembre de 2021, a través de la OAC, se socializó mediante correo electrónico, pieza comunicativa en materia de contratación pública. Se adjunta evidencia.
Seguimiento efectividad controles:
1. Se adjunta pdf con trazabilidad desde el momento de la radicación de procesos de contratación y asignación a los abogados. La efectividad se evidencia a través de los controles (revisiones) que se llevan a cabo en el trámite de cada proceso.
2. Se creo drive en el cual se encuentran cargadas las actas de comité de contratación; sie embargo, las mismas gozan de la reserva de la cual tata el parágrafo del art 19 de la Ley 1712 de 2014, Teniendo en cuenta la reserva. No obstante, si la OAP requeire visualizar estos documentos, para realizar seguimiiento de segunda línea de defensa, poodemos elevar la solicitud ante la líder de contratación.
CONTROL: El control ha sido efectivo lo que se evidencia en la no materialización del riesgo
</t>
    </r>
    <r>
      <rPr>
        <b/>
        <sz val="12"/>
        <color rgb="FF000000"/>
        <rFont val="Calibri"/>
        <family val="2"/>
        <scheme val="minor"/>
      </rPr>
      <t>31/08/2021</t>
    </r>
    <r>
      <rPr>
        <sz val="12"/>
        <color rgb="FF000000"/>
        <rFont val="Calibri"/>
        <family val="2"/>
        <scheme val="minor"/>
      </rPr>
      <t xml:space="preserve">
1. Se realizó una primera reunión de socialización sobre el procedimiento y requisitos para la elaboración de un estudio de mercado y matriz de riesgo que deben acompañar a todos los contratos y procesos de selección que adelante la Unidad. (Se allega lista de asistencia de fecha 11-08-2021)
2. Durante el mes de agosto de 2021 se continuó con el trabajo de ajuste de los formatos relacionados con los procesos de contratación, en particular, el relacionado con el de Estudio Previo para la contratación directa. (se allega correo electrónico de fecha 18-08-2020, en el que se remite el correo del formato a revisión de planeación).
3. Durante el mes de agosto de 2021, no se realizaron piezas comunicativas respecto a las mejores prácticas en contratación
</t>
    </r>
    <r>
      <rPr>
        <b/>
        <sz val="12"/>
        <color rgb="FF000000"/>
        <rFont val="Calibri"/>
        <family val="2"/>
        <scheme val="minor"/>
      </rPr>
      <t xml:space="preserve">30/07/2021
</t>
    </r>
    <r>
      <rPr>
        <sz val="12"/>
        <color rgb="FF000000"/>
        <rFont val="Calibri"/>
        <family val="2"/>
        <scheme val="minor"/>
      </rPr>
      <t xml:space="preserve">1. Actividad en ejecución 
2. Durante el mes de julio se aprobó por parte de la Oficina de Planeación los formatos de estudios previos, análisis del sector, estudio de mercado, especificaciones técnicas y análisis de riesgos para cada modalidad de selección, los cuales están publicados en el Sistema Integrado de Gestión
(ver link: https://www.uaesp.gov.co/mipg/sig.php, así mismo se envían los formatos aprobados)
3. Actividad en ejecución.
</t>
    </r>
    <r>
      <rPr>
        <b/>
        <sz val="12"/>
        <color rgb="FF000000"/>
        <rFont val="Calibri"/>
        <family val="2"/>
        <scheme val="minor"/>
      </rPr>
      <t xml:space="preserve">30/06/2021
</t>
    </r>
    <r>
      <rPr>
        <sz val="12"/>
        <color rgb="FF000000"/>
        <rFont val="Calibri"/>
        <family val="2"/>
        <scheme val="minor"/>
      </rPr>
      <t xml:space="preserve">1. Se publicó en el mapa de procesos de la Unidad el Procedimiento para el Trámite de la Liquidación de los Contratos y de los formatos: hoja de control, FM-11 Acta de liquidación de contrato, FM-12 Acta cierre y liberación saldo prestación servicios profesionales y apoyo, FM-13 Constancia de archivo y cierre contrato o convenio y FM-13 Constancia de archivo y cierre contrato o convenio. Los cuales se pueden consultar en el siguiente enlace:
https://www.uaesp.gov.co/sig/documentos/legales/editables/GAL-PC-13%20V1%20Liquidacion%20de%20contratos%20y%20convenios%20de%20la%20unidad%20administrativa%20de%20servicios%20publicos.pdf
Se realizó la socialización del procedimiento de liquidación de contratos y/o convenios el 15 de junio y se comenzaron las mesas de trabajo con las diferentes subdirecciones para actualizar la base de datos de los procesos que están pendientes por ser liquidados en la Unidad.  Se adjunta en pdf evidencia de citación , divulgación y registro de asistencia de la capacitación de la socialización del procedimiento de liquidación de contratos y/o convenios. </t>
    </r>
    <r>
      <rPr>
        <b/>
        <sz val="12"/>
        <color rgb="FF000000"/>
        <rFont val="Calibri"/>
        <family val="2"/>
        <scheme val="minor"/>
      </rPr>
      <t xml:space="preserve">
</t>
    </r>
    <r>
      <rPr>
        <sz val="12"/>
        <color rgb="FF000000"/>
        <rFont val="Calibri"/>
        <family val="2"/>
        <scheme val="minor"/>
      </rPr>
      <t xml:space="preserve">2.En Coordinación con la OAP, en la actualidad estamos trabajando en  el procedimiento virtual y  los documentos de estudios previos para procesos mínima cuantía, concurso de méritos abierto, selección abreviada de menor cuantía- Obra, selección abreviada de menor cuantía, selección abreviada por subasta inversa y licitación pública, así como los formatos para análisis de sector, especificaciones técnicas, estudios de mercado, análisis de riesgo, análisis técnico concurso de méritos, Ficha técnica selección abreviada subasta inversa, Anexo Técnico selección abreviada de menor cuantía - obra, , se encuentran pendientes de aprobación, previa reunión entre la Oficina de Planeación y la Subdirección de Asuntos Legales, la cual se llevara a cabo en el mes de Julio.
2. Una vez éstos se encuentren incluidos en el Sistema de Gestión de Calidad de la UAESP, se procederá a finalizar el diseño de piezas comunicativas, relacionadas con las buenas prácticas en contratación.
</t>
    </r>
    <r>
      <rPr>
        <b/>
        <sz val="12"/>
        <color rgb="FF000000"/>
        <rFont val="Calibri"/>
        <family val="2"/>
        <scheme val="minor"/>
      </rPr>
      <t xml:space="preserve">31/05/2021
</t>
    </r>
    <r>
      <rPr>
        <sz val="12"/>
        <color rgb="FF000000"/>
        <rFont val="Calibri"/>
        <family val="2"/>
        <scheme val="minor"/>
      </rPr>
      <t>1. Los documentos asociados al procesos de gestión contractual, ya se encuentran ajustados y en proceso de revisión por parte de la Oficina Asesora de Planeación para su inclusión en el Sistema de Gestión de Calidad.
2. Una vez éstos se encuentren incluidos en el Sistema de Gestión de Calidad de la UAESP, se procederá a finalizar el diseño de piezas comunicativas, relacionadas con las buenas prácticas en contratación.</t>
    </r>
    <r>
      <rPr>
        <b/>
        <sz val="12"/>
        <color rgb="FF000000"/>
        <rFont val="Calibri"/>
        <family val="2"/>
        <scheme val="minor"/>
      </rPr>
      <t xml:space="preserve">
30/04/2021:
</t>
    </r>
    <r>
      <rPr>
        <sz val="12"/>
        <color rgb="FF000000"/>
        <rFont val="Calibri"/>
        <family val="2"/>
        <scheme val="minor"/>
      </rPr>
      <t>1.  Se continúan ajustando los documentos asociados a la gestión contractual, con el fin de realizar las modificaciones que tienen relación con las diferentes modalidades de contratación, una vez los mismos sean aprobados se presentarán para publicación en el sistema integrado de gestión y se realizará la socialización de los mismos.
2.   Los documentos definitivos están en revisión de subdirector de asuntos legales.
3.  Se continúa diseñando la estrategia con el equipo de comunicaciones, para divulgar los tips de buenas prácticas en contratación.</t>
    </r>
    <r>
      <rPr>
        <b/>
        <sz val="12"/>
        <color rgb="FF000000"/>
        <rFont val="Calibri"/>
        <family val="2"/>
        <scheme val="minor"/>
      </rPr>
      <t xml:space="preserve">
31/03/2021:
</t>
    </r>
    <r>
      <rPr>
        <sz val="12"/>
        <color rgb="FF000000"/>
        <rFont val="Calibri"/>
        <family val="2"/>
        <scheme val="minor"/>
      </rPr>
      <t>1. La SAL se encuentra ajustando los documentos asociados a la gestión contractual, modificaciones que tienen relación con las diferentes modalidades de contratación, por lo que una vez los mismos sean aprobados y publicados,  se procederá a la socialización con las demás dependencias de la Unidad.
2. Se están modificando las documentos que hacen parte de las modalidades de contratación, con el fin de establecer modelos tipo a efectos de mitigar la probabilidad de materializaciópn del riesgo descrito.
3.  Se esta diseñando la estrategia con el equipo de comunicaciones, para divulgar los tips de buenas prácticas en contratación.</t>
    </r>
    <r>
      <rPr>
        <b/>
        <sz val="12"/>
        <color rgb="FF000000"/>
        <rFont val="Calibri"/>
        <family val="2"/>
        <scheme val="minor"/>
      </rPr>
      <t xml:space="preserve">
28/02/2021
</t>
    </r>
    <r>
      <rPr>
        <sz val="12"/>
        <color rgb="FF000000"/>
        <rFont val="Calibri"/>
        <family val="2"/>
        <scheme val="minor"/>
      </rPr>
      <t>1. Acción en proceso.
2. Procedimiento para la conformación y organización de expedientes virtuales para la serie de contratos en revisión del grupo de contratación.
3. Acción en proceso.</t>
    </r>
    <r>
      <rPr>
        <b/>
        <sz val="12"/>
        <color rgb="FF000000"/>
        <rFont val="Calibri"/>
        <family val="2"/>
        <scheme val="minor"/>
      </rPr>
      <t xml:space="preserve">
31/01/2021</t>
    </r>
    <r>
      <rPr>
        <sz val="12"/>
        <color rgb="FF000000"/>
        <rFont val="Calibri"/>
        <family val="2"/>
        <scheme val="minor"/>
      </rPr>
      <t xml:space="preserve">
1. Se está precisando con los  integranes del grupo de contratación, las estrategias que permitan desarrollar de la mejor manera, el desarrollo de la actividad.
2. Se ha venido trabajando en la creación del procedimiento para la conformación y organización de expedientes virtuales para la serie de contratos. Igualmente, se está ajustando el formato comunicción designación de supervisión de contrato / convenio.
3.  Se está precisando con los  integranes del grupo de contratación, las estrategias que permitan desarrollar de la mejor manera, el desarrollo de la actividad.
</t>
    </r>
  </si>
  <si>
    <t xml:space="preserve">13/01/2022
30/08/2021
04/05/2021
</t>
  </si>
  <si>
    <r>
      <rPr>
        <b/>
        <sz val="12"/>
        <color theme="1"/>
        <rFont val="Calibri"/>
        <family val="2"/>
        <scheme val="minor"/>
      </rPr>
      <t xml:space="preserve">7, 11, 12 de enero de 2022 Conforme a Plan de Auditoria (Rad. UAESP 20211100069763 de 29 de diciembre/21), 
</t>
    </r>
    <r>
      <rPr>
        <sz val="12"/>
        <color theme="1"/>
        <rFont val="Calibri"/>
        <family val="2"/>
        <scheme val="minor"/>
      </rPr>
      <t xml:space="preserve">Dentro de las evidencias allegadas por el proceso, se observa que el control referente a la revisión y actualización de la documentación de contratación, establecido para mitigar los riesgos referentes al direccionamiento de la contratación pública para intereses particulares, operó durante el tercer cuatrimestre de la vigencia 2021 , toda vez que,  La OAP aprobó la versión 2 del procedimiento GAL-PC-13 Liquidación de Contratos o Convenios de la Unidad Administrativa de Servicios Públicos y se aprobó la modificación del   Acta de liquidación de contrato o convenio GAL-FM-11. </t>
    </r>
    <r>
      <rPr>
        <b/>
        <sz val="12"/>
        <color theme="1"/>
        <rFont val="Calibri"/>
        <family val="2"/>
        <scheme val="minor"/>
      </rPr>
      <t xml:space="preserve">
6,7,8,9 de septiembre 2021 conforme al plan de auditoría 20211100041293 del 31 de agosto de 2021.</t>
    </r>
    <r>
      <rPr>
        <sz val="12"/>
        <color theme="1"/>
        <rFont val="Calibri"/>
        <family val="2"/>
        <scheme val="minor"/>
      </rPr>
      <t xml:space="preserve"> Dentro de las evidencias allegadas por el proceso, se observa que el control referente a la revisión y actualización de la documentación de contratación,  operó satisfactoriamente, toda vez que, se actualizaron y publicaron en el mapa de procesos los procedimientos para el Trámite de la Liquidación de los Contratos y de los formatos: hoja de control, FM-11 Acta de liquidación de contrato, FM-12 Acta cierre y liberación saldo prestación servicios profesionales y apoyo, FM-13 Constancia de archivo y cierre contrato o convenio y FM-13 Constancia de archivo y cierre contrato o convenio; formatos de estudios previos, análisis del sector, estudio de mercado, especificaciones técnicas y análisis de riesgos para cada modalidad de selección. Así mismo, se evidencia lista de asistencia del 15 de junio del 2021, donde se realizó capacitación del procedimiento de liquidación de contratos y/o convenios.</t>
    </r>
    <r>
      <rPr>
        <b/>
        <sz val="12"/>
        <color theme="1"/>
        <rFont val="Calibri"/>
        <family val="2"/>
        <scheme val="minor"/>
      </rPr>
      <t xml:space="preserve">
29 y 30 de abril del 2021 Conforme a plan de auditoría 20211100021453 del 14 de abril del 2021</t>
    </r>
    <r>
      <rPr>
        <sz val="12"/>
        <color theme="1"/>
        <rFont val="Calibri"/>
        <family val="2"/>
        <scheme val="minor"/>
      </rPr>
      <t>. Dentro de las evidencias allegadas por el proceso, se observa que el control referente a la revisión y actualización de la documentación de contratación, establecido para mitigar los riesgos referentes al direccionamiento de la contratación pública para intereses particulares, no operó durante el primer cuatrimestre de la vigencia 2021, sin embargo se observa en la descripción de la autoevaluación del proceso que se encuentran en trámite de ajuste  l y se  esta diseñando la estrategia con el equipo de comunicaciones, para divulgar los tips de buenas prácticas en contratación.</t>
    </r>
  </si>
  <si>
    <t xml:space="preserve">30/12/2021
30/11/2021
29/10/2021
31/08/2021
30/09/2021
30/07/2021
30/06/2021
31/05/2021
30/04/2021
31/03/2021
28/02/2021
31/01/2021
</t>
  </si>
  <si>
    <r>
      <rPr>
        <b/>
        <sz val="12"/>
        <color theme="1"/>
        <rFont val="Calibri"/>
        <family val="2"/>
        <scheme val="minor"/>
      </rPr>
      <t>30/12/2021:</t>
    </r>
    <r>
      <rPr>
        <sz val="12"/>
        <color theme="1"/>
        <rFont val="Calibri"/>
        <family val="2"/>
        <scheme val="minor"/>
      </rPr>
      <t xml:space="preserve">
1. Actividad Cumplida
Seguimiento y efectividad control: En este mes no se realizaron asignaciones de averiguaciones disciplinarias.
</t>
    </r>
    <r>
      <rPr>
        <b/>
        <sz val="12"/>
        <color theme="1"/>
        <rFont val="Calibri"/>
        <family val="2"/>
        <scheme val="minor"/>
      </rPr>
      <t>30/11/2021:</t>
    </r>
    <r>
      <rPr>
        <sz val="12"/>
        <color theme="1"/>
        <rFont val="Calibri"/>
        <family val="2"/>
        <scheme val="minor"/>
      </rPr>
      <t xml:space="preserve">
1. Actividad Cumplida
Seguimiento y efectividad control: En este mes no se realizaron asignaciones de averiguaciones disciplinarias.
CONTROL: El control ha sido efectivo lo que se evidencia en la no materialización del riesgo
</t>
    </r>
    <r>
      <rPr>
        <b/>
        <sz val="12"/>
        <color theme="1"/>
        <rFont val="Calibri"/>
        <family val="2"/>
        <scheme val="minor"/>
      </rPr>
      <t>29/10/2021:</t>
    </r>
    <r>
      <rPr>
        <sz val="12"/>
        <color theme="1"/>
        <rFont val="Calibri"/>
        <family val="2"/>
        <scheme val="minor"/>
      </rPr>
      <t xml:space="preserve">
1. En el mes de octubre de 2021 se socializó pieza comunicativa en materia de derecho disciplinario, mediante la cual se abordó el tema  de la declaración de impedimento, en cumplimiento de deberes propios del servidor público,  consagrado en los articulos 49 y numeral 17 del artículo  48 de la Ley 734 de 2002. Se adjunta evidencia.
2. El 26 de octubre  de 2021, se llevó a cabo jornada de socialización sobre nulidad procesal Ley 734 de 2012. Se adjunta evidencia
Seguimiento y efectividad control: En este mes no se realizaron asignaciones de averiguaciones disciplinarias.
CONTROL: El control ha sido efectivo lo que se evidencia en la no materialización del riesgo
CONTROL: El control ha sido efectivo lo que se evidencia en la no materialización del riesgo
</t>
    </r>
    <r>
      <rPr>
        <b/>
        <sz val="12"/>
        <color theme="1"/>
        <rFont val="Calibri"/>
        <family val="2"/>
        <scheme val="minor"/>
      </rPr>
      <t xml:space="preserve">30/09/2021:
</t>
    </r>
    <r>
      <rPr>
        <sz val="12"/>
        <color theme="1"/>
        <rFont val="Calibri"/>
        <family val="2"/>
        <scheme val="minor"/>
      </rPr>
      <t xml:space="preserve">1. En el mes de septiembre de 2021 se socializó pieza comunicativa en materia de derecho disciplinario, mediante la cual se aborda el tema del incumplimiento de los deberes contemplados en el art. 34 de la Ley 734 de 2002.
2. El 21 de septiembre de 2021, se llevó a cabo jornada de capacitación sobre conflicto de intereses. Así mismo se realizó socialización de la Ley 2094 de 2021.
Seguimiento y efectividad control: Se adjuntan en pdf asignaciones a los abogados de las quejas por presuntas faltas disciplinnarias, a los abogados. La efectividad del control consiste en tener la trazabilidd y realizar seguimiento de los asuntos asignados.
CONTROL: El control ha sido efectivo lo que se evidencia en la no materialización del riesgo
</t>
    </r>
    <r>
      <rPr>
        <b/>
        <sz val="12"/>
        <color theme="1"/>
        <rFont val="Calibri"/>
        <family val="2"/>
        <scheme val="minor"/>
      </rPr>
      <t>31/08/2021</t>
    </r>
    <r>
      <rPr>
        <sz val="12"/>
        <color theme="1"/>
        <rFont val="Calibri"/>
        <family val="2"/>
        <scheme val="minor"/>
      </rPr>
      <t xml:space="preserve">
1. Se proyectó y  divulgó  pieza comunicativa en el correo institucional, el día 31 de agosto,  relacionada con  temas disciplinarios.</t>
    </r>
    <r>
      <rPr>
        <b/>
        <sz val="12"/>
        <color theme="1"/>
        <rFont val="Calibri"/>
        <family val="2"/>
        <scheme val="minor"/>
      </rPr>
      <t xml:space="preserve">
30/07/2021</t>
    </r>
    <r>
      <rPr>
        <sz val="12"/>
        <color theme="1"/>
        <rFont val="Calibri"/>
        <family val="2"/>
        <scheme val="minor"/>
      </rPr>
      <t xml:space="preserve">. El grupo Formal de Trabajo Control Disciplinario Interno, asistió a una capacitación OCID Secretaria del Hábitat - "Reforma de la Ley 1952 de 2019" el día 21 de julio de 2021, se adjuntan evidencias. 
</t>
    </r>
    <r>
      <rPr>
        <b/>
        <sz val="12"/>
        <color theme="1"/>
        <rFont val="Calibri"/>
        <family val="2"/>
        <scheme val="minor"/>
      </rPr>
      <t xml:space="preserve">30/06/2021. </t>
    </r>
    <r>
      <rPr>
        <sz val="12"/>
        <color theme="1"/>
        <rFont val="Calibri"/>
        <family val="2"/>
        <scheme val="minor"/>
      </rPr>
      <t xml:space="preserve">Se realizaron reuniones con el fin de proyectar y elaborar pieza comunicativa, relacionada con el tema disciplinario, para el segundo semestre de 2021. Actividad en ejecución. 
</t>
    </r>
    <r>
      <rPr>
        <b/>
        <sz val="12"/>
        <color theme="1"/>
        <rFont val="Calibri"/>
        <family val="2"/>
        <scheme val="minor"/>
      </rPr>
      <t>31/05/2021</t>
    </r>
    <r>
      <rPr>
        <sz val="12"/>
        <color theme="1"/>
        <rFont val="Calibri"/>
        <family val="2"/>
        <scheme val="minor"/>
      </rPr>
      <t xml:space="preserve">. Se proyectó y  divulgó  pieza comunicativa en el correo institucional, relacionada con los términos para resolver los derechos de petición.                                                                         El grupo Formal de Trabajo Control Disciplinario Interno participó en la conferencia virtual relacionada con la oralidad de la Ley 1952 de 2019.
</t>
    </r>
    <r>
      <rPr>
        <b/>
        <sz val="12"/>
        <color theme="1"/>
        <rFont val="Calibri"/>
        <family val="2"/>
        <scheme val="minor"/>
      </rPr>
      <t>30/04/2021</t>
    </r>
    <r>
      <rPr>
        <sz val="12"/>
        <color theme="1"/>
        <rFont val="Calibri"/>
        <family val="2"/>
        <scheme val="minor"/>
      </rPr>
      <t xml:space="preserve">: Se está proyectando una pieza comunicativa para su posterior divulgación en el correo institucional, relacionada con los términos para resolver los derechos de petición, durante este periodo excepcional por la emergencia sanitaria.
El día 14 de abril de 2021, el grupo interno e trabajo,  participó en capacitación relacionada con la Directiva  001 de 2021
</t>
    </r>
    <r>
      <rPr>
        <b/>
        <sz val="12"/>
        <color theme="1"/>
        <rFont val="Calibri"/>
        <family val="2"/>
        <scheme val="minor"/>
      </rPr>
      <t xml:space="preserve">31/03/2021: </t>
    </r>
    <r>
      <rPr>
        <sz val="12"/>
        <color theme="1"/>
        <rFont val="Calibri"/>
        <family val="2"/>
        <scheme val="minor"/>
      </rPr>
      <t xml:space="preserve">El día 05 de marzo de 2021, se remitió a la OAC, para su valoración y posterior divulgación en el correo institucional, pieza comunicativa en materia de derecho disciplinario, señalando la fecha de entrada en vigencia de la nueva Ley 1952/2019, que rige las actuaciones disciplinarias. El 12 de marzo de 2021, se divulgó en el correo institucional, a los funcionarios y contratistas, la mencionada pieza comunicativa.
</t>
    </r>
    <r>
      <rPr>
        <b/>
        <sz val="12"/>
        <color theme="1"/>
        <rFont val="Calibri"/>
        <family val="2"/>
        <scheme val="minor"/>
      </rPr>
      <t>28/02/2021:</t>
    </r>
    <r>
      <rPr>
        <sz val="12"/>
        <color theme="1"/>
        <rFont val="Calibri"/>
        <family val="2"/>
        <scheme val="minor"/>
      </rPr>
      <t xml:space="preserve"> 1 y 2: la Dirección Distrital de Asuntos Disciplinarios precisó las políticas, o temas que se van a trabajar durante el curso de la vigencia 2021, a saber:
1. Juicio de tipicidad
2. Deber funcional, ilicitud sustancial y antijuridicidad.
3. Responsabilidad subjetiva-culpabilidad.
4. La imputación disciplinaria-auto de cargos.
5. Oralidad en la Ley 1952 de 2019.
Respecto de estos temas se ejecutarán las acciones asociadas al presente riesgo.
</t>
    </r>
    <r>
      <rPr>
        <b/>
        <sz val="12"/>
        <color theme="1"/>
        <rFont val="Calibri"/>
        <family val="2"/>
        <scheme val="minor"/>
      </rPr>
      <t xml:space="preserve">31/01/2021: </t>
    </r>
    <r>
      <rPr>
        <sz val="12"/>
        <color theme="1"/>
        <rFont val="Calibri"/>
        <family val="2"/>
        <scheme val="minor"/>
      </rPr>
      <t xml:space="preserve">1 y 2. Por conducto del grupo formal de control disciplinario interno, se está verificando las directrices, políticas o lineamientos que la Dirección Distrital de Asuntos Disciplinarios, considere necesarios divulgar durante la vigencia 2021, para realizar las correspondientes actividades, alineados  a dichas políticas o lineamientos.
</t>
    </r>
  </si>
  <si>
    <r>
      <rPr>
        <b/>
        <sz val="12"/>
        <color theme="1"/>
        <rFont val="Calibri"/>
        <family val="2"/>
        <scheme val="minor"/>
      </rPr>
      <t>7, 11, 12 de enero de 2022 Conforme a Plan de Auditoria (Rad. UAESP 20211100069763 de 29 de diciembre/21).</t>
    </r>
    <r>
      <rPr>
        <sz val="12"/>
        <color theme="1"/>
        <rFont val="Calibri"/>
        <family val="2"/>
        <scheme val="minor"/>
      </rPr>
      <t xml:space="preserve"> Dentro de las evidencias allegadas por el proceso, se observa que el control referente a la  prevención disciplinaria  establecido para mitigar los riesgos  operó durante el tercer cuatrimestre de la vigencia 2021, toda vez que, se observa  En el mes de septiembre de 2021 socialización de  pieza comunicativa en materia de derecho disciplinario, mediante la cual se aborda el tema del incumplimiento de los deberes contemplados en el art. 34 de la Ley 734 de 2002, así mismo se observa  jornada de capacitación sobre conflicto de intereses y socialización de la Ley 2094 de 2021.</t>
    </r>
    <r>
      <rPr>
        <b/>
        <sz val="12"/>
        <color theme="1"/>
        <rFont val="Calibri"/>
        <family val="2"/>
        <scheme val="minor"/>
      </rPr>
      <t xml:space="preserve">
6,7,8,9 de septiembre 2021 conforme al plan de auditoría 20211100041293 del 31 de agosto de 2021. </t>
    </r>
    <r>
      <rPr>
        <sz val="12"/>
        <color theme="1"/>
        <rFont val="Calibri"/>
        <family val="2"/>
        <scheme val="minor"/>
      </rPr>
      <t>Dentro de las evidencias allegadas por el proceso, se observa que el control referente a la prevención disciplinaria establecido para mitigar los riesgos operó durante el segundo cuatrimestre de la vigencia 2021, toda vez que, Se proyectó y  divulgó  pieza comunicativa en el correo institucional, relacionada con los términos para resolver los derechos de petición. Así mismo, el grupo Formal de Trabajo Control Disciplinario Interno participó en la conferencia virtual relacionada con la oralidad de la Ley 1952 de 2019.</t>
    </r>
    <r>
      <rPr>
        <b/>
        <sz val="12"/>
        <color theme="1"/>
        <rFont val="Calibri"/>
        <family val="2"/>
        <scheme val="minor"/>
      </rPr>
      <t xml:space="preserve">
29 y 30 de abril del 2021 Conforme a plan de auditoría 20211100021453 del 14 de abril del 2021</t>
    </r>
    <r>
      <rPr>
        <sz val="12"/>
        <color theme="1"/>
        <rFont val="Calibri"/>
        <family val="2"/>
        <scheme val="minor"/>
      </rPr>
      <t>. Dentro de las evidencias allegadas por el proceso, se observa que el control referente a la  prevención disciplinaria  establecido para mitigar los riesgos  operó durante el primer cuatrimestre de la vigencia 2021, toda vez que, se observa  correo de divulgación de pieza comunicativa referente a la entrada en vigencia de la  ley 1952 del 2019  de las actuaciones disciplinarias.</t>
    </r>
  </si>
  <si>
    <r>
      <rPr>
        <b/>
        <sz val="12"/>
        <rFont val="Arial Narrow"/>
        <family val="2"/>
      </rPr>
      <t xml:space="preserve">12/01/2022: </t>
    </r>
    <r>
      <rPr>
        <sz val="12"/>
        <rFont val="Arial Narrow"/>
        <family val="2"/>
      </rPr>
      <t>Durente los meses de septiembre, octubre, noviembre y diciembre,  se retrolalimenta siguiendo los protocolos y las estrategias de control a cada uno de los grupos de interes de los proyectos fotometricos y de incorporacion de nueva infraestructura junto con la interventoria, el cumplimiento de los requisitos, garantizando la prestacion del servcio, que los proyectos solicitados cumplen.</t>
    </r>
    <r>
      <rPr>
        <b/>
        <sz val="12"/>
        <rFont val="Arial Narrow"/>
        <family val="2"/>
      </rPr>
      <t xml:space="preserve">
08/09/2021 </t>
    </r>
    <r>
      <rPr>
        <sz val="12"/>
        <rFont val="Arial Narrow"/>
        <family val="2"/>
      </rPr>
      <t xml:space="preserve">durante los meses de mayo a agoste de 2021 se aproboron 107 proyectos fotometricos para los cuales se realizo el seguimiento del cumplimiento de requisito de manera conjuta con la  interventoria aprobados mediante solicitudes registradas en Orfeo; asi mismo se publica para los grupos de interes  en la pagina de la entidad los requisitos para los nuevos proyecto y las modernizacones.      
</t>
    </r>
    <r>
      <rPr>
        <b/>
        <sz val="12"/>
        <rFont val="Arial Narrow"/>
        <family val="2"/>
      </rPr>
      <t xml:space="preserve">
24/04/2021.</t>
    </r>
    <r>
      <rPr>
        <sz val="12"/>
        <rFont val="Arial Narrow"/>
        <family val="2"/>
      </rPr>
      <t xml:space="preserve">Para el primer trimestre de 2021, se realizará la respectiva retroalimentación con cada uno de los constructores, como se venia haciendo en la vigencia anterior fortaleciendo la publicidad del trámite, capacitando a los interesados desde el momento de la radicación del proyecto a través del VUC hasta la decisión final, haciendo enfasis en  la disponibilidad de asesorías para el tramite de las solicitudes con el fin que cumplan las especificaciones técnicas y normativas para la realización del proyecto; de la misma manera, se revisa el componente documental de cada solicitud del cual se realiza el respectivo análisis  técnico de la Subdirección, actividad que se complementa con la verificación y seguimiento de las obras en terreno procedimiento que se surte con el acompañamiento de la interventoría. Este acompañamiento y seguimiento minimiza el riesgo de autorización los diseños fotométricos sin el cumplimiento de los debidos requisitos. 
</t>
    </r>
  </si>
  <si>
    <t>12/01/2022
08/09/2021
24/04/2021</t>
  </si>
  <si>
    <r>
      <rPr>
        <b/>
        <sz val="12"/>
        <rFont val="Arial Narrow"/>
        <family val="2"/>
      </rPr>
      <t>7, 11, 12 de enero de 2022 Conforme a Plan de Auditoria (Rad. UAESP 20211100069763 de 29 de diciembre/21)</t>
    </r>
    <r>
      <rPr>
        <sz val="12"/>
        <rFont val="Arial Narrow"/>
        <family val="2"/>
      </rPr>
      <t xml:space="preserve">.El control operó para el tercer cuatrimestre, dentro de las evidencias allegadas se observa la base de datos de los proyectos fotométricos aprobados, los planos de los diseños aprobados y el informe de  aprobación de los requisitos por parte de la subdirección.
</t>
    </r>
    <r>
      <rPr>
        <b/>
        <sz val="12"/>
        <rFont val="Arial Narrow"/>
        <family val="2"/>
      </rPr>
      <t xml:space="preserve">
6,7,8,9 de septiembre 2021 conforme al plan de auditoría 20211100041293 del 31 de agosto de 2021.</t>
    </r>
    <r>
      <rPr>
        <sz val="12"/>
        <rFont val="Arial Narrow"/>
        <family val="2"/>
      </rPr>
      <t>El control operó para el segundo cuatrimestre, dentro de las evidencias allegadas se observa la base de datos de los proyectos fotométricos aprobados, los planos de los diseños aprobados y el informe de  aprobación de los requisitos por parte de la subdirección.</t>
    </r>
    <r>
      <rPr>
        <b/>
        <sz val="12"/>
        <rFont val="Arial Narrow"/>
        <family val="2"/>
      </rPr>
      <t xml:space="preserve">
29, 30 de abril 2021 </t>
    </r>
    <r>
      <rPr>
        <b/>
        <sz val="12"/>
        <color rgb="FF000000"/>
        <rFont val="Calibri"/>
        <family val="2"/>
        <scheme val="minor"/>
      </rPr>
      <t xml:space="preserve"> conforme a plan de auditoría 20211100021453 del 14 de abril de 2021, </t>
    </r>
    <r>
      <rPr>
        <sz val="12"/>
        <color rgb="FF000000"/>
        <rFont val="Calibri"/>
        <family val="2"/>
        <scheme val="minor"/>
      </rPr>
      <t>El control operó para el cuatrimestre revisado, dentro de los controles del área  indican que se revisa el componente documental de cada solicitud de alumbrado público, con la finalidad de realizar el respectivo análisis  técnico con el acompañamiento de la interventoría, con el fin de minimizar el riesgo de autorizar diseños fotométricos sin el cumplimiento de los requisitos.</t>
    </r>
  </si>
  <si>
    <t xml:space="preserve">31/12/2021 31/10/2021 30/09/2021 31/08/2021 31/03/2021 - SRBL
30/09/2021 31/03/2021 - SDF
</t>
  </si>
  <si>
    <r>
      <rPr>
        <b/>
        <sz val="10"/>
        <color theme="1"/>
        <rFont val="Calibri"/>
        <family val="2"/>
        <scheme val="minor"/>
      </rPr>
      <t xml:space="preserve">1. Subdirección de  RBL.
31/12/2021 C1 </t>
    </r>
    <r>
      <rPr>
        <sz val="10"/>
        <color theme="1"/>
        <rFont val="Calibri"/>
        <family val="2"/>
        <scheme val="minor"/>
      </rPr>
      <t xml:space="preserve">La  Subdirección de  RBL  realiza el seguimiento  a la supervisión de los contratos de concesión e interventoría, a través de los informes mensuales  de supervisión y control,  se pueden consultar en el siguiente link los informes  octubre y noviembre http://www.uaesp.gov.co/content/informes-supervision-y-control-rbl
Los controles han sido efectivos y no se ha materializado el riesgo. 
</t>
    </r>
    <r>
      <rPr>
        <b/>
        <sz val="10"/>
        <color theme="1"/>
        <rFont val="Calibri"/>
        <family val="2"/>
        <scheme val="minor"/>
      </rPr>
      <t>C1 31/10/2021</t>
    </r>
    <r>
      <rPr>
        <sz val="10"/>
        <color theme="1"/>
        <rFont val="Calibri"/>
        <family val="2"/>
        <scheme val="minor"/>
      </rPr>
      <t xml:space="preserve">. La  Subdirección de  RBL  realiza el seguimiento  a la supervisión de los contratos de concesión e interventoría, a través de los informes mensuales  de supervisión y control,  se pueden consultar en el siguiente link los informes  septiembre   http://www.uaesp.gov.co/content/informes-supervision-y-control-rbl
</t>
    </r>
    <r>
      <rPr>
        <b/>
        <sz val="10"/>
        <color theme="1"/>
        <rFont val="Calibri"/>
        <family val="2"/>
        <scheme val="minor"/>
      </rPr>
      <t xml:space="preserve">C1. 30/09/2021 </t>
    </r>
    <r>
      <rPr>
        <sz val="10"/>
        <color theme="1"/>
        <rFont val="Calibri"/>
        <family val="2"/>
        <scheme val="minor"/>
      </rPr>
      <t xml:space="preserve"> Subdirección de  RBL  realiza el seguimiento  a la supervisión de los contratos de concesión e interventoría, a través de los informes mensuales  de supervisión y control,  se pueden consultar en el siguiente link los informes  de junio, julio y agosto  http://www.uaesp.gov.co/content/informes-supervision-y-control-rbl</t>
    </r>
    <r>
      <rPr>
        <b/>
        <sz val="10"/>
        <color theme="1"/>
        <rFont val="Calibri"/>
        <family val="2"/>
        <scheme val="minor"/>
      </rPr>
      <t xml:space="preserve">
31/08/2021 </t>
    </r>
    <r>
      <rPr>
        <sz val="10"/>
        <color theme="1"/>
        <rFont val="Calibri"/>
        <family val="2"/>
        <scheme val="minor"/>
      </rPr>
      <t xml:space="preserve"> C4. Subdirección de RBL. Se aprueban y publican los informes de supervisión y control en la página web:  http://www.uaesp.gov.co/content/informes-supervision-y-control-rbl, de los meses de junio.
</t>
    </r>
    <r>
      <rPr>
        <b/>
        <sz val="10"/>
        <color theme="1"/>
        <rFont val="Calibri"/>
        <family val="2"/>
        <scheme val="minor"/>
      </rPr>
      <t xml:space="preserve">31/03/2021. </t>
    </r>
    <r>
      <rPr>
        <sz val="10"/>
        <color theme="1"/>
        <rFont val="Calibri"/>
        <family val="2"/>
        <scheme val="minor"/>
      </rPr>
      <t>Se realiza el seguimiento  a la supervisión de los contratos de concesión e interventoría, a través de los informes mensuales  de supervisión y control, los cuales se pueden consultar en el siguiente link http://www.uaesp.gov.co/content/informes-supervision-y-control-rbl  
2.</t>
    </r>
    <r>
      <rPr>
        <b/>
        <sz val="10"/>
        <color theme="1"/>
        <rFont val="Calibri"/>
        <family val="2"/>
        <scheme val="minor"/>
      </rPr>
      <t xml:space="preserve"> 1. Subdirección de  SDF.
SDF</t>
    </r>
    <r>
      <rPr>
        <sz val="10"/>
        <color theme="1"/>
        <rFont val="Calibri"/>
        <family val="2"/>
        <scheme val="minor"/>
      </rPr>
      <t>:  C1</t>
    </r>
    <r>
      <rPr>
        <b/>
        <sz val="10"/>
        <color theme="1"/>
        <rFont val="Calibri"/>
        <family val="2"/>
        <scheme val="minor"/>
      </rPr>
      <t>:30/09/2021</t>
    </r>
    <r>
      <rPr>
        <sz val="10"/>
        <color theme="1"/>
        <rFont val="Calibri"/>
        <family val="2"/>
        <scheme val="minor"/>
      </rPr>
      <t xml:space="preserve"> La Subdirección de Disposición Final realiza el seguimiento  a la supervisión de los contratos de concesión e interventoría, a través de los informes mensuales  de supervisión y control. SE tiene como indicador 6 informes de seguimiento, y a la fecha se encunetran publicados en https://www.uaesp.gov.co/content/informes-supervision-disposicion-final
La Subdirección de Disposición Final ha recibido mediante ORFEO  tres Informes de Interventoría. En este sentido, las observaciones del Informe del mes de Enero se encuentran ya cargadas en ORFEO y en revisión por parte del Subdirector.
</t>
    </r>
  </si>
  <si>
    <r>
      <rPr>
        <b/>
        <sz val="10"/>
        <color theme="1"/>
        <rFont val="Calibri"/>
        <family val="2"/>
        <scheme val="minor"/>
      </rPr>
      <t>7, 11, 12 de enero de 2022 Conforme a Plan de Auditoria (Rad. UAESP 20211100069763 de 29 de diciembre/21). 
SRBL.</t>
    </r>
    <r>
      <rPr>
        <sz val="10"/>
        <color theme="1"/>
        <rFont val="Calibri"/>
        <family val="2"/>
        <scheme val="minor"/>
      </rPr>
      <t>Al validar en página web se encuentra publicado informes de supervisión y control hasta septiembre.</t>
    </r>
    <r>
      <rPr>
        <b/>
        <sz val="10"/>
        <color theme="1"/>
        <rFont val="Calibri"/>
        <family val="2"/>
        <scheme val="minor"/>
      </rPr>
      <t xml:space="preserve">
SDF. </t>
    </r>
    <r>
      <rPr>
        <sz val="10"/>
        <color theme="1"/>
        <rFont val="Calibri"/>
        <family val="2"/>
        <scheme val="minor"/>
      </rPr>
      <t xml:space="preserve">Se observan informes de los meses enero a octubre 2021, es decir hay cumplimiento del 100% del indicador. Los informes se pueden consultar en el siguiente link https://www.uaesp.gov.co/content/informes-supervision-disposicion-final </t>
    </r>
    <r>
      <rPr>
        <b/>
        <sz val="10"/>
        <color theme="1"/>
        <rFont val="Calibri"/>
        <family val="2"/>
        <scheme val="minor"/>
      </rPr>
      <t xml:space="preserve">
6,7,8,9 de septiembre 2021 conforme al plan de auditoría 20211100041293 del 31 de agosto de 2021.
SRBL:</t>
    </r>
    <r>
      <rPr>
        <sz val="10"/>
        <color theme="1"/>
        <rFont val="Calibri"/>
        <family val="2"/>
        <scheme val="minor"/>
      </rPr>
      <t>Se evidencia informes de supervisión y control hasta el mes de julio, se pueden verificar en el siguiente link: https://www.uaesp.gov.co/content/informes-supervision-y-control-rbl bajo el procedimiento PC-06 - Supervision y Control de la Gestion de Residuos Sólidos V1</t>
    </r>
    <r>
      <rPr>
        <b/>
        <sz val="10"/>
        <color theme="1"/>
        <rFont val="Calibri"/>
        <family val="2"/>
        <scheme val="minor"/>
      </rPr>
      <t xml:space="preserve">
SDF:</t>
    </r>
    <r>
      <rPr>
        <sz val="10"/>
        <color theme="1"/>
        <rFont val="Calibri"/>
        <family val="2"/>
        <scheme val="minor"/>
      </rPr>
      <t xml:space="preserve">Se observa publicación de los informes los Informes de Supervisión y Control de los meses de enero, febrero y marzo, en la página web de la Unidad https://www.uaesp.gov.co/content/informes-supervision-disposicion-final </t>
    </r>
    <r>
      <rPr>
        <b/>
        <sz val="10"/>
        <color theme="1"/>
        <rFont val="Calibri"/>
        <family val="2"/>
        <scheme val="minor"/>
      </rPr>
      <t xml:space="preserve">
29,30 de abril 2021  Conforme a plan de auditoría 2021100021453 del 14 de abril de 2021</t>
    </r>
    <r>
      <rPr>
        <sz val="10"/>
        <color theme="1"/>
        <rFont val="Calibri"/>
        <family val="2"/>
        <scheme val="minor"/>
      </rPr>
      <t xml:space="preserve"> :</t>
    </r>
    <r>
      <rPr>
        <b/>
        <sz val="10"/>
        <color theme="1"/>
        <rFont val="Calibri"/>
        <family val="2"/>
        <scheme val="minor"/>
      </rPr>
      <t xml:space="preserve"> La Subdirección de  RBL</t>
    </r>
    <r>
      <rPr>
        <sz val="10"/>
        <color theme="1"/>
        <rFont val="Calibri"/>
        <family val="2"/>
        <scheme val="minor"/>
      </rPr>
      <t xml:space="preserve"> se realiza el seguimiento  a la supervisión de los contratos de concesión e interventoría, a través de los informes mensuales  de supervisión y control, los cuales se pueden consultar en el siguiente link http://www.uaesp.gov.co/content/informes-supervision-y-control-rbl  Se evidencias informes en el portal para enero y febrero, el de marzo se está verificando sobre el radicado en Orfeo y por procedimiento se encuentra en los tiempos establecidosiguiente link 
</t>
    </r>
    <r>
      <rPr>
        <b/>
        <sz val="10"/>
        <color theme="1"/>
        <rFont val="Calibri"/>
        <family val="2"/>
        <scheme val="minor"/>
      </rPr>
      <t xml:space="preserve">SDF: </t>
    </r>
    <r>
      <rPr>
        <sz val="10"/>
        <color theme="1"/>
        <rFont val="Calibri"/>
        <family val="2"/>
        <scheme val="minor"/>
      </rPr>
      <t xml:space="preserve"> Al efectuar verificación se observa que la SDF reporta a primer trimestre de la vigencia 2021 un informe correspondiente del mes de enero, no presenta ningùn otro informe argumentando que la formulación de la actividad no indica en que tiempos se deben sacar dichos documentos. </t>
    </r>
  </si>
  <si>
    <r>
      <rPr>
        <b/>
        <sz val="10"/>
        <color theme="1"/>
        <rFont val="Calibri"/>
        <family val="2"/>
        <scheme val="minor"/>
      </rPr>
      <t>7, 11, 12 de enero de 2022 Conforme a Plan de Auditoria (Rad. UAESP 20211100069763 de 29 de diciembre/21). SRBL.</t>
    </r>
    <r>
      <rPr>
        <sz val="10"/>
        <color theme="1"/>
        <rFont val="Calibri"/>
        <family val="2"/>
        <scheme val="minor"/>
      </rPr>
      <t xml:space="preserve">Se notifica por correo al proceso que aún están pendientes los informes de octubre, noviembre y que sean publicados en página web.
</t>
    </r>
    <r>
      <rPr>
        <b/>
        <sz val="10"/>
        <color theme="1"/>
        <rFont val="Calibri"/>
        <family val="2"/>
        <scheme val="minor"/>
      </rPr>
      <t xml:space="preserve">SDF. </t>
    </r>
    <r>
      <rPr>
        <sz val="10"/>
        <color theme="1"/>
        <rFont val="Calibri"/>
        <family val="2"/>
        <scheme val="minor"/>
      </rPr>
      <t xml:space="preserve"> No aplica</t>
    </r>
    <r>
      <rPr>
        <b/>
        <sz val="10"/>
        <color theme="1"/>
        <rFont val="Calibri"/>
        <family val="2"/>
        <scheme val="minor"/>
      </rPr>
      <t xml:space="preserve">
6,7,8,9 de septiembre 2021 conforme al plan de auditoría 20211100041293 del 31 de agosto de 2021.
SRBL:</t>
    </r>
    <r>
      <rPr>
        <sz val="10"/>
        <color theme="1"/>
        <rFont val="Calibri"/>
        <family val="2"/>
        <scheme val="minor"/>
      </rPr>
      <t>Al cierre de esta verificación se encuentran los informes de julio en one drive, y se sugiere enviarlos a web master para publicarlos en página web (mes de julio).</t>
    </r>
    <r>
      <rPr>
        <b/>
        <sz val="10"/>
        <color theme="1"/>
        <rFont val="Calibri"/>
        <family val="2"/>
        <scheme val="minor"/>
      </rPr>
      <t xml:space="preserve">
SDF:</t>
    </r>
    <r>
      <rPr>
        <sz val="10"/>
        <color theme="1"/>
        <rFont val="Calibri"/>
        <family val="2"/>
        <scheme val="minor"/>
      </rPr>
      <t xml:space="preserve"> En total son seis (06) informes según indicador, ya se cuenta con tres y se espera que para cierre de la vigencia se cuente con la totalidad de los mismos.</t>
    </r>
    <r>
      <rPr>
        <b/>
        <sz val="10"/>
        <color theme="1"/>
        <rFont val="Calibri"/>
        <family val="2"/>
        <scheme val="minor"/>
      </rPr>
      <t xml:space="preserve">
29,30 de abril 2021  Conforme a plan de auditoría 20211100021453 del 14 de abril de 2021: RBL: </t>
    </r>
    <r>
      <rPr>
        <sz val="10"/>
        <color theme="1"/>
        <rFont val="Calibri"/>
        <family val="2"/>
        <scheme val="minor"/>
      </rPr>
      <t xml:space="preserve">no se evidencia no se encuentra publicado los informes de marzo, los que hacian falta se publicaron en el transcurso de la auditoría.
</t>
    </r>
    <r>
      <rPr>
        <b/>
        <sz val="10"/>
        <color theme="1"/>
        <rFont val="Calibri"/>
        <family val="2"/>
        <scheme val="minor"/>
      </rPr>
      <t>RECOMENDACIÓN:</t>
    </r>
    <r>
      <rPr>
        <sz val="10"/>
        <color theme="1"/>
        <rFont val="Calibri"/>
        <family val="2"/>
        <scheme val="minor"/>
      </rPr>
      <t xml:space="preserve"> Coordinar con la interventoría de entregar los informes en el menor tiempo posible para poder analizarlos y publicarlos en el mes vencido siguiente, y eviar correo para que webmaster actualice la información que enviía SRBL.
</t>
    </r>
    <r>
      <rPr>
        <b/>
        <sz val="10"/>
        <color theme="1"/>
        <rFont val="Calibri"/>
        <family val="2"/>
        <scheme val="minor"/>
      </rPr>
      <t>SDF:</t>
    </r>
    <r>
      <rPr>
        <sz val="10"/>
        <color theme="1"/>
        <rFont val="Calibri"/>
        <family val="2"/>
        <scheme val="minor"/>
      </rPr>
      <t xml:space="preserve"> El producto de esta actividad cita  6 informes durante la vigencia; sin embargo al preguntar al proceso por los mismos informa que no se tiene una planeación respecto de los periodos de tiempo en los que se expediran, razón pr la cual esta auditoría sugiere evaluar y revisar al interior del àrea y en conjunto con las otras Subdirecciones en que meses se van a generar los mismos a fin de poder efectuar un seguimiento adecuado respecto del cumplimiento de la actividad.</t>
    </r>
  </si>
  <si>
    <t>12/01/2022 - SRBL
07/09/2021 - SRBL
13/01/2022 06/09/2021 - SDF
30/04/2021 - RBL - SDF</t>
  </si>
  <si>
    <t>05/01/2022
07/12/2021
05/11/2021
08/10/2021
01/09/2021
01/07/2021
14/04/2021</t>
  </si>
  <si>
    <r>
      <rPr>
        <b/>
        <sz val="10"/>
        <color theme="1"/>
        <rFont val="Calibri"/>
        <family val="2"/>
        <scheme val="minor"/>
      </rPr>
      <t>DICIEMBRE:</t>
    </r>
    <r>
      <rPr>
        <sz val="10"/>
        <color theme="1"/>
        <rFont val="Calibri"/>
        <family val="2"/>
        <scheme val="minor"/>
      </rPr>
      <t xml:space="preserve"> El seguimiento de segunda línea de defensa se realizará durante el mes de enero con corte a 30 de diciembre posterior al reporte de los procesos
CONTROL: Los controles han sido efectivos por cuanto no se ha materializado el riesgo los soportes de los controles son iguales a las acciones
</t>
    </r>
    <r>
      <rPr>
        <b/>
        <sz val="10"/>
        <color theme="1"/>
        <rFont val="Calibri"/>
        <family val="2"/>
        <scheme val="minor"/>
      </rPr>
      <t xml:space="preserve">
OCTUBRE Y NOVIEMBRE:</t>
    </r>
    <r>
      <rPr>
        <sz val="10"/>
        <color theme="1"/>
        <rFont val="Calibri"/>
        <family val="2"/>
        <scheme val="minor"/>
      </rPr>
      <t xml:space="preserve"> Se realizó el seguimiento de segunda línea de defensa para el tercer trimestre, se consolidó el informe y se presentó al CIGD el 08/11/2021
CONTROL: Los controles han sido efectivos por cuanto no se ha materializado el riesgo los soportes de los controles son iguales a las acciones 
</t>
    </r>
    <r>
      <rPr>
        <b/>
        <sz val="10"/>
        <color theme="1"/>
        <rFont val="Calibri"/>
        <family val="2"/>
        <scheme val="minor"/>
      </rPr>
      <t xml:space="preserve">SEPTIEMBRE: </t>
    </r>
    <r>
      <rPr>
        <sz val="10"/>
        <color theme="1"/>
        <rFont val="Calibri"/>
        <family val="2"/>
        <scheme val="minor"/>
      </rPr>
      <t xml:space="preserve">Se puso a disposición de los procesos el Mapa de riesgos aprobado para el respectivo seguimiento con corte 30 de septiembre como insumo para el seguimiento de la segunda linea de defensa el cual se realiza en el mes de octubre, ya que el plazo dado a los procesos para el seguimiento es el 15/09/2021: https://uaespdc.sharepoint.com/:f:/s/EQUIPOOAP266/EuxwghxhuyBOmmwInhvhY04BvE0T6ewIURw9IOLb68lgrg?e=u9eB38
CONTROL: Los controles han sido efectivos por cuanto no se ha materializado el riesgo los soportes de los controles son iguales a las acciones
</t>
    </r>
    <r>
      <rPr>
        <b/>
        <sz val="10"/>
        <color theme="1"/>
        <rFont val="Calibri"/>
        <family val="2"/>
        <scheme val="minor"/>
      </rPr>
      <t xml:space="preserve">
01/09/2021</t>
    </r>
    <r>
      <rPr>
        <sz val="10"/>
        <color theme="1"/>
        <rFont val="Calibri"/>
        <family val="2"/>
        <scheme val="minor"/>
      </rPr>
      <t xml:space="preserve">
Se realizó el seguimiento de la segunda línea de defensa para primer trimestre y se presentó al CIGD el día 01/06/2021
CONTROL: Los controles han sido efectivos por cuanto no se ha materializado el riesgo los soportes de los controles son iguales a las acciones 
</t>
    </r>
    <r>
      <rPr>
        <b/>
        <sz val="10"/>
        <color theme="1"/>
        <rFont val="Calibri"/>
        <family val="2"/>
        <scheme val="minor"/>
      </rPr>
      <t>AGOSTO: S</t>
    </r>
    <r>
      <rPr>
        <sz val="10"/>
        <color theme="1"/>
        <rFont val="Calibri"/>
        <family val="2"/>
        <scheme val="minor"/>
      </rPr>
      <t xml:space="preserve">e realizó el seguimiento al mapa y plan de manejo de riesgos para el segundo trimestre como segunda línea de defensa y se llevó al CIGD del 17/08/2021 para la toma de decisiones. 
CONTROL: Los controles han sido efectivos por cuanto no se ha materializado el riesgo los soportes de los controles son iguales a las acciones
</t>
    </r>
    <r>
      <rPr>
        <b/>
        <sz val="10"/>
        <color theme="1"/>
        <rFont val="Calibri"/>
        <family val="2"/>
        <scheme val="minor"/>
      </rPr>
      <t xml:space="preserve"> 14/04/2021</t>
    </r>
    <r>
      <rPr>
        <sz val="10"/>
        <color theme="1"/>
        <rFont val="Calibri"/>
        <family val="2"/>
        <scheme val="minor"/>
      </rPr>
      <t xml:space="preserve">
Se realizó el consolidado del seguimiento de los mapas de riesgos de corrupción de la UAESP para la vigencia 2020 y 2021
CONTROL: Los controles han sido efectivos por cuanto no se ha materializado el riesgo los soportes de los controles son iguales a las acciones </t>
    </r>
  </si>
  <si>
    <t>14/01/2022
06/09/2021
30/04/2021</t>
  </si>
  <si>
    <r>
      <rPr>
        <b/>
        <sz val="10"/>
        <color theme="1"/>
        <rFont val="Calibri"/>
        <family val="2"/>
        <scheme val="minor"/>
      </rPr>
      <t xml:space="preserve">7, 11, 12 de enero de 2022 Conforme a Plan de Auditoria (Rad. UAESP 20211100069763 de 29 de diciembre/21),  </t>
    </r>
    <r>
      <rPr>
        <sz val="10"/>
        <color theme="1"/>
        <rFont val="Calibri"/>
        <family val="2"/>
        <scheme val="minor"/>
      </rPr>
      <t>Se observa informe de seguimiento por parte de segunda línea de Defensa así como su pressentación en CIGD del 8 de noviembre de 2021. 
Por otra parte se observa link de consolidado de mapas de riesgos de corrupción remitido por la OAP.</t>
    </r>
    <r>
      <rPr>
        <b/>
        <sz val="10"/>
        <color theme="1"/>
        <rFont val="Calibri"/>
        <family val="2"/>
        <scheme val="minor"/>
      </rPr>
      <t xml:space="preserve">
6,7,8,9 de septiembre 2021 conforme al plan de auditoría 20211100041293 del 31 de agosto de 2021.</t>
    </r>
    <r>
      <rPr>
        <sz val="10"/>
        <color theme="1"/>
        <rFont val="Calibri"/>
        <family val="2"/>
        <scheme val="minor"/>
      </rPr>
      <t xml:space="preserve"> Se evidencia consolidación de mapas de riesgos y presrntación de los mismos al CIGD  efectuado el día 17 de agosto de 2021 
</t>
    </r>
    <r>
      <rPr>
        <b/>
        <sz val="10"/>
        <color theme="1"/>
        <rFont val="Calibri"/>
        <family val="2"/>
        <scheme val="minor"/>
      </rPr>
      <t xml:space="preserve">29,30 de abril 2021  Conforme a plan de auditoría 2021100021453 del 14 de abril de 2021 </t>
    </r>
    <r>
      <rPr>
        <sz val="10"/>
        <color theme="1"/>
        <rFont val="Calibri"/>
        <family val="2"/>
        <scheme val="minor"/>
      </rPr>
      <t xml:space="preserve">Se evidencia consolidación de mapas de riesgos </t>
    </r>
  </si>
  <si>
    <r>
      <rPr>
        <b/>
        <sz val="10"/>
        <color theme="1"/>
        <rFont val="Calibri"/>
        <family val="2"/>
        <scheme val="minor"/>
      </rPr>
      <t>7, 11, 12 de enero de 2022 Conforme a Plan de Auditoria (Rad. UAESP 20211100069763 de 29 de diciembre/21),</t>
    </r>
    <r>
      <rPr>
        <sz val="10"/>
        <color theme="1"/>
        <rFont val="Calibri"/>
        <family val="2"/>
        <scheme val="minor"/>
      </rPr>
      <t xml:space="preserve">Está pendiente el informe del cuarto trimestre por parte de la OAP.
</t>
    </r>
    <r>
      <rPr>
        <b/>
        <sz val="10"/>
        <color theme="1"/>
        <rFont val="Calibri"/>
        <family val="2"/>
        <scheme val="minor"/>
      </rPr>
      <t xml:space="preserve">
6,7,8,9 de septiembre 2021 conforme al plan de auditoría 20211100041293 del 31 de agosto de 2021</t>
    </r>
    <r>
      <rPr>
        <sz val="10"/>
        <color theme="1"/>
        <rFont val="Calibri"/>
        <family val="2"/>
        <scheme val="minor"/>
      </rPr>
      <t xml:space="preserve">. Se mantiene la observación anterior; sin embargo se precisa que actualmente la OAP está en proceso de reformulación de la guia de riesgos, de acuerdo con los lineamientos distritales una vez esté la misma se efctuará reformulación de mapas de riesgos según corresponda y aplique.
</t>
    </r>
    <r>
      <rPr>
        <b/>
        <sz val="10"/>
        <color theme="1"/>
        <rFont val="Calibri"/>
        <family val="2"/>
        <scheme val="minor"/>
      </rPr>
      <t xml:space="preserve">29,30 de abril 2021  Conforme a plan de auditoría 2021100021453 del 14 de abril de 2021 </t>
    </r>
    <r>
      <rPr>
        <sz val="10"/>
        <color theme="1"/>
        <rFont val="Calibri"/>
        <family val="2"/>
        <scheme val="minor"/>
      </rPr>
      <t xml:space="preserve">El riesgo identificado para e proceso Direccionamiento Estratégico es "Uso Inadecuado de la autoridad para beneficio personal" para lo cual se identificaron las causas Presión en la toma de decisiones a favor de un tercero, Manipulación de la Información, Desconocimiento normativo; y se formuló como control "Seguimiento a los Mapas de riesgos - corrupción". 
Al respecto, consideramos que no existe coherencia entre el riesgo identificado y el control mencionado, dado que este ultimo refiere una tarea de monitoreo a todos los procesos y no de forma especifica al objetivo de este proceso: Definir los lineamientos estratégicos y el modelo de operación.Es importante recordar que el control (preventivo) tienen por objetivo evitar la ocorrencia de los riesgo que ueden afectar el cumplimiento de los objetivos. </t>
    </r>
  </si>
  <si>
    <t>28/12/2021
01/12/2021
29/10/2021
6/10/2021
06/09/2021 
05/08/2021
06/07/2021
04/06/2021
10/05/2021
13/04/2021</t>
  </si>
  <si>
    <r>
      <t xml:space="preserve">
</t>
    </r>
    <r>
      <rPr>
        <b/>
        <sz val="12"/>
        <rFont val="Arial Narrow"/>
        <family val="2"/>
      </rPr>
      <t xml:space="preserve">28/12/2021: </t>
    </r>
    <r>
      <rPr>
        <sz val="12"/>
        <rFont val="Arial Narrow"/>
        <family val="2"/>
      </rPr>
      <t xml:space="preserve">En el mes de diciembre no hubo ingresó de personal; no obstante se hizo la verificación de cumplimiento de requisitos de MONICA BAQUERO RODRIGUEZ, DAYRO ALBERTO ACEVEDO Y WILLIAM LEONARDO CRUZ MANCIPE, quienes tomaran posesión en el mes de enero, tambien se validó MILLY GARCIA UREÑA, de la cual no continuo el proceso de vinculación; dando cumplimiento al diligenciamiento del Formato de verificación de cumplimiento de requisitos, reposa en el expediente laboral.
Por confidencialidad de la información en relación a los servidores, deberá ser consultada la evidencia en el expediente laboral
CONTROL: Se ha implementado el control y ha sido efectivo, por lo cual el riesgo no se materializó.
</t>
    </r>
    <r>
      <rPr>
        <b/>
        <sz val="12"/>
        <rFont val="Arial Narrow"/>
        <family val="2"/>
      </rPr>
      <t xml:space="preserve">01/12/2021: En el mes de noviembre no hubo ingresos de personal.
29/10/021: </t>
    </r>
    <r>
      <rPr>
        <sz val="12"/>
        <rFont val="Arial Narrow"/>
        <family val="2"/>
      </rPr>
      <t>En el mes de octubre ingresó dos personas dando cumplimiento a la posesión en lista de merito y al nombramiento de Libre nombramiento y Remoción, DIANA MARCELA MARTÍNEZ SALGADO y FABIAN HUMBERTO FAJARDO; se diligenció el Formato de verificación de cumplimiento de requisitos, reposa en el expediente laboral.
Por confidencialidad de la información en relación a los servidores, deberá ser consultada la evidencia en el expediente laboral
CONTROL: Se ha implementado el control y ha sido efectivo, por lo cual el riesgo no se materializó.</t>
    </r>
    <r>
      <rPr>
        <b/>
        <sz val="12"/>
        <rFont val="Arial Narrow"/>
        <family val="2"/>
      </rPr>
      <t xml:space="preserve">
06/09/2021: </t>
    </r>
    <r>
      <rPr>
        <sz val="12"/>
        <rFont val="Arial Narrow"/>
        <family val="2"/>
      </rPr>
      <t xml:space="preserve">En el mes de agosto ingresó una persona dando cumplimiento a la posesión en lista de merito, GLADYS AURORA VELAZQUEZ NOVA; se diligenció el Formato de verificación de cumplimiento de requisitos, esta en trámite de firma para ser aportado al expediente laboral.
</t>
    </r>
    <r>
      <rPr>
        <b/>
        <sz val="12"/>
        <rFont val="Arial Narrow"/>
        <family val="2"/>
      </rPr>
      <t>05/08/2021:</t>
    </r>
    <r>
      <rPr>
        <sz val="12"/>
        <rFont val="Arial Narrow"/>
        <family val="2"/>
      </rPr>
      <t xml:space="preserve"> En el mes de junio ingresaron cuatro personas dando cumplimiento a la posesión en lista de merito, CAMILO HUMBERTO FLOREZ CONTRERAS, JAIRO MANUEL CONTRERAS RIOS, NIDIA YANIVE PINEDA PEÑA y DIEGO HERNAN MURILLO PENAGOS; se diligenció el Formato de verificación de cumplimiento de requisitos, esta en trámite de firma para ser aportado al expediente laboral.
</t>
    </r>
    <r>
      <rPr>
        <b/>
        <sz val="12"/>
        <rFont val="Arial Narrow"/>
        <family val="2"/>
      </rPr>
      <t xml:space="preserve">06/07/2021: </t>
    </r>
    <r>
      <rPr>
        <sz val="12"/>
        <rFont val="Arial Narrow"/>
        <family val="2"/>
      </rPr>
      <t xml:space="preserve">En el mes de junio ingresaron cuatro personas dando cumplimiento a la posesión en lista de merito, Lizeth Hernandez, Veronica Ortega, Eduardo Rozo y Wilson Sandoval, se esta gestionando el registro del formato para ser aportado al expediente laboral, De otra parte, una persona Yesly Alexandra Roa fue vinculada en LNR, previa validación de experiencia y estudio, la aplicación del Formato de verificación de cumplimiento de requisitos, reposa en el expediente laboral.
</t>
    </r>
    <r>
      <rPr>
        <b/>
        <sz val="12"/>
        <rFont val="Arial Narrow"/>
        <family val="2"/>
      </rPr>
      <t xml:space="preserve">04/06/2021: </t>
    </r>
    <r>
      <rPr>
        <sz val="12"/>
        <rFont val="Arial Narrow"/>
        <family val="2"/>
      </rPr>
      <t xml:space="preserve">En el mes de mayo ingresó una sola persona, Corina Ana Maria Nieves Quintero, Profesional Universitario de la SAL; dando cumplimiento a la posesion en lista de merito, previa validación de experiencia y estudio. 
Las evidencias reposan en el expediente laboral.
</t>
    </r>
    <r>
      <rPr>
        <b/>
        <sz val="12"/>
        <rFont val="Arial Narrow"/>
        <family val="2"/>
      </rPr>
      <t xml:space="preserve">10/05/2021: </t>
    </r>
    <r>
      <rPr>
        <sz val="12"/>
        <rFont val="Arial Narrow"/>
        <family val="2"/>
      </rPr>
      <t xml:space="preserve">En el mes de abril no se realizó nombramiento de personal
</t>
    </r>
    <r>
      <rPr>
        <b/>
        <sz val="12"/>
        <rFont val="Arial Narrow"/>
        <family val="2"/>
      </rPr>
      <t>13/04/2021:</t>
    </r>
    <r>
      <rPr>
        <sz val="12"/>
        <rFont val="Arial Narrow"/>
        <family val="2"/>
      </rPr>
      <t xml:space="preserve">  para el  1 trimestre  se han adelantado un total de  13  nombramientos en periodo de prueba correspondientes a la  convocatoria 823 de 2018.    que estos nombramientos corresponden a las exclusiones solicitadas por la Comisión de personal previa verificación de los requisitos realizada por la Comisión y  las cuales se evidencias   en las resoluciones de la comisión donde   no se aceptan las exclusiones por improcedentes.
Anexos: Resoluciones CNSC  No. 344 y 12416 de 2021</t>
    </r>
  </si>
  <si>
    <t>12/01/2022
09/09/2021
30/04/2021</t>
  </si>
  <si>
    <r>
      <rPr>
        <b/>
        <sz val="12"/>
        <rFont val="Arial Narrow"/>
        <family val="2"/>
      </rPr>
      <t xml:space="preserve">7, 11 y 12 de enero del 2022 Conforme a Plan de Auditoria con radicado 20211100069763 del 29/12/2021. </t>
    </r>
    <r>
      <rPr>
        <sz val="12"/>
        <rFont val="Arial Narrow"/>
        <family val="2"/>
      </rPr>
      <t>Fueron  suministrados dos soportes de las listas de verificación diligenciadas en los expedientes laborales, y además en visita presencial se efectuó validación de 2 personas mediante expediente virtual. El riesgo no se ha materializado.</t>
    </r>
    <r>
      <rPr>
        <b/>
        <sz val="12"/>
        <rFont val="Arial Narrow"/>
        <family val="2"/>
      </rPr>
      <t xml:space="preserve">
6,7,8,9 de septiembre 2021 conforme al plan de auditoría 20211100041293 del 31 de agosto de 2021. </t>
    </r>
    <r>
      <rPr>
        <sz val="12"/>
        <rFont val="Arial Narrow"/>
        <family val="2"/>
      </rPr>
      <t>Evidenciamos los soportes de 9 funcionarios que ingresaron de junio a agosto del 2021 donde se evidencian los soportes de las verificaciones realizadas.</t>
    </r>
    <r>
      <rPr>
        <b/>
        <sz val="12"/>
        <rFont val="Arial Narrow"/>
        <family val="2"/>
      </rPr>
      <t xml:space="preserve">
29 y 30 de abril del 2021 Conforme a plan de auditoría 20211100021453 del 14 de abril del 2021.</t>
    </r>
    <r>
      <rPr>
        <sz val="12"/>
        <rFont val="Arial Narrow"/>
        <family val="2"/>
      </rPr>
      <t xml:space="preserve"> </t>
    </r>
    <r>
      <rPr>
        <sz val="12"/>
        <rFont val="Calibri"/>
        <family val="2"/>
        <scheme val="minor"/>
      </rPr>
      <t>No se definieron acciones adicionales a los controles existentes. El riesgo no se ha materializado.</t>
    </r>
    <r>
      <rPr>
        <b/>
        <sz val="12"/>
        <rFont val="Calibri"/>
        <family val="2"/>
        <scheme val="minor"/>
      </rPr>
      <t xml:space="preserve">  </t>
    </r>
    <r>
      <rPr>
        <sz val="12"/>
        <rFont val="Calibri"/>
        <family val="2"/>
        <scheme val="minor"/>
      </rPr>
      <t xml:space="preserve">Presentaron como evidencia del control,  las resoluciones CNSC  No. 344 y 12416 del 2021, donde se declaran como improcedentes las exclusiones presentadas por la Entidad; resultado de la respuesta se efectuaron los nombramientos en periodo de prueba del primer trimestre del 2021. </t>
    </r>
  </si>
  <si>
    <r>
      <rPr>
        <b/>
        <sz val="12"/>
        <rFont val="Arial Narrow"/>
        <family val="2"/>
      </rPr>
      <t xml:space="preserve">
7, 11 y 12 de enero del 2022 Conforme a Plan de Auditoria con radicado 20211100069763 del 29/12/2021. </t>
    </r>
    <r>
      <rPr>
        <sz val="12"/>
        <rFont val="Arial Narrow"/>
        <family val="2"/>
      </rPr>
      <t xml:space="preserve">Sin observaciones
</t>
    </r>
    <r>
      <rPr>
        <b/>
        <sz val="12"/>
        <rFont val="Arial Narrow"/>
        <family val="2"/>
      </rPr>
      <t xml:space="preserve">
6,7,8,9 de septiembre 2021 conforme al plan de auditoría 20211100041293 del 31 de agosto de 2021. </t>
    </r>
    <r>
      <rPr>
        <sz val="12"/>
        <rFont val="Arial Narrow"/>
        <family val="2"/>
      </rPr>
      <t xml:space="preserve"> Se mejoró en el segumiento mensual de los riesgos de corrupción según la política. </t>
    </r>
    <r>
      <rPr>
        <b/>
        <sz val="12"/>
        <rFont val="Arial Narrow"/>
        <family val="2"/>
      </rPr>
      <t xml:space="preserve">
29 y 30 de abril del 2021 Conforme a plan de auditoría 20211100021453 del 14 de abril del 2021. </t>
    </r>
    <r>
      <rPr>
        <sz val="12"/>
        <rFont val="Arial Narrow"/>
        <family val="2"/>
      </rPr>
      <t xml:space="preserve"> </t>
    </r>
    <r>
      <rPr>
        <sz val="12"/>
        <rFont val="Calibri"/>
        <family val="2"/>
        <scheme val="minor"/>
      </rPr>
      <t>No hay  evidencia del registro del seguimiento mensual, según la periodicidad definida en la Política de riesgos vigente para los riesgos de corrupción (en el primer trimestre solo vemos un registro del 13/04/2021 en la matriz).</t>
    </r>
    <r>
      <rPr>
        <b/>
        <sz val="12"/>
        <rFont val="Calibri"/>
        <family val="2"/>
        <scheme val="minor"/>
      </rPr>
      <t xml:space="preserve"> </t>
    </r>
    <r>
      <rPr>
        <sz val="12"/>
        <rFont val="Calibri"/>
        <family val="2"/>
        <scheme val="minor"/>
      </rPr>
      <t>Se recomienda dejar el registro mensual del seguimiento en la matriz donde además se indique si el riesgo se materializó.</t>
    </r>
  </si>
</sst>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85">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b/>
      <sz val="12"/>
      <color theme="0"/>
      <name val="Calibri"/>
      <family val="2"/>
      <scheme val="minor"/>
    </font>
    <font>
      <sz val="10"/>
      <color theme="0"/>
      <name val="Calibri"/>
      <family val="2"/>
      <scheme val="minor"/>
    </font>
    <font>
      <sz val="5"/>
      <color theme="0"/>
      <name val="Calibri"/>
      <family val="2"/>
      <scheme val="minor"/>
    </font>
    <font>
      <sz val="8"/>
      <color theme="0"/>
      <name val="Calibri"/>
      <family val="2"/>
      <scheme val="minor"/>
    </font>
    <font>
      <b/>
      <sz val="10"/>
      <color theme="0"/>
      <name val="Calibri"/>
      <family val="2"/>
      <scheme val="minor"/>
    </font>
    <font>
      <b/>
      <sz val="12"/>
      <color theme="1"/>
      <name val="Calibri"/>
      <family val="2"/>
      <scheme val="minor"/>
    </font>
    <font>
      <sz val="12"/>
      <color theme="1"/>
      <name val="Calibri (Cuerpo)_x0000_"/>
    </font>
    <font>
      <b/>
      <sz val="12"/>
      <color theme="1"/>
      <name val="Calibri (Cuerpo)_x0000_"/>
    </font>
    <font>
      <sz val="10"/>
      <name val="Calibri"/>
      <family val="2"/>
      <scheme val="minor"/>
    </font>
    <font>
      <b/>
      <sz val="12"/>
      <color theme="1"/>
      <name val="Arial Rounded MT Bold"/>
      <family val="2"/>
    </font>
    <font>
      <b/>
      <sz val="12"/>
      <color theme="1"/>
      <name val="Arial"/>
      <family val="2"/>
    </font>
    <font>
      <sz val="16"/>
      <name val="Calibri"/>
      <family val="2"/>
      <scheme val="minor"/>
    </font>
    <font>
      <b/>
      <sz val="10"/>
      <name val="Calibri"/>
      <family val="2"/>
      <scheme val="minor"/>
    </font>
    <font>
      <sz val="8"/>
      <name val="Calibri"/>
      <family val="2"/>
      <scheme val="minor"/>
    </font>
    <font>
      <sz val="12"/>
      <name val="Calibri"/>
      <family val="2"/>
      <scheme val="minor"/>
    </font>
    <font>
      <sz val="12"/>
      <color rgb="FF000000"/>
      <name val="Calibri"/>
      <family val="2"/>
      <scheme val="minor"/>
    </font>
    <font>
      <sz val="10"/>
      <color theme="1"/>
      <name val="Calibri"/>
      <family val="2"/>
      <scheme val="minor"/>
    </font>
    <font>
      <b/>
      <sz val="12"/>
      <name val="Arial Narrow"/>
      <family val="2"/>
    </font>
    <font>
      <sz val="12"/>
      <name val="Arial Narrow"/>
      <family val="2"/>
    </font>
    <font>
      <sz val="10"/>
      <color rgb="FFFF0000"/>
      <name val="Calibri"/>
      <family val="2"/>
      <scheme val="minor"/>
    </font>
    <font>
      <b/>
      <sz val="10"/>
      <color theme="1"/>
      <name val="Arial"/>
      <family val="2"/>
    </font>
    <font>
      <sz val="10"/>
      <color rgb="FF000000"/>
      <name val="Tahoma"/>
      <family val="2"/>
    </font>
    <font>
      <b/>
      <sz val="10"/>
      <color rgb="FF000000"/>
      <name val="Tahoma"/>
      <family val="2"/>
    </font>
    <font>
      <b/>
      <sz val="18"/>
      <color rgb="FF000000"/>
      <name val="Calibri"/>
      <family val="2"/>
    </font>
    <font>
      <sz val="18"/>
      <color rgb="FF000000"/>
      <name val="Calibri"/>
      <family val="2"/>
    </font>
    <font>
      <sz val="10"/>
      <color rgb="FF000000"/>
      <name val="Calibri"/>
      <family val="2"/>
    </font>
    <font>
      <b/>
      <sz val="11"/>
      <color theme="0"/>
      <name val="Calibri"/>
      <family val="2"/>
      <scheme val="minor"/>
    </font>
    <font>
      <b/>
      <sz val="11"/>
      <color theme="1"/>
      <name val="Calibri"/>
      <family val="2"/>
      <scheme val="minor"/>
    </font>
    <font>
      <sz val="11"/>
      <color theme="0"/>
      <name val="Calibri"/>
      <family val="2"/>
      <scheme val="minor"/>
    </font>
    <font>
      <b/>
      <sz val="22"/>
      <color theme="7"/>
      <name val="Calibri"/>
      <family val="2"/>
      <scheme val="minor"/>
    </font>
    <font>
      <u/>
      <sz val="12"/>
      <color theme="1"/>
      <name val="Calibri"/>
      <family val="2"/>
      <scheme val="minor"/>
    </font>
    <font>
      <b/>
      <sz val="12"/>
      <color theme="1"/>
      <name val="Calibri Light"/>
      <family val="2"/>
      <scheme val="major"/>
    </font>
    <font>
      <sz val="12"/>
      <color theme="1"/>
      <name val="Calibri Light"/>
      <family val="2"/>
      <scheme val="major"/>
    </font>
    <font>
      <sz val="12"/>
      <color rgb="FFFF0000"/>
      <name val="Calibri"/>
      <family val="2"/>
      <scheme val="minor"/>
    </font>
    <font>
      <sz val="18"/>
      <color theme="1"/>
      <name val="Calibri (Cuerpo)_x0000_"/>
    </font>
    <font>
      <u/>
      <sz val="11"/>
      <color theme="1"/>
      <name val="Calibri"/>
      <family val="2"/>
      <scheme val="minor"/>
    </font>
    <font>
      <sz val="12"/>
      <color theme="1"/>
      <name val="TimesNewRomanPSMT"/>
    </font>
    <font>
      <sz val="12"/>
      <color theme="0"/>
      <name val="TimesNewRomanPSMT"/>
    </font>
    <font>
      <b/>
      <sz val="11"/>
      <color theme="7"/>
      <name val="Calibri"/>
      <family val="2"/>
      <scheme val="minor"/>
    </font>
    <font>
      <sz val="11"/>
      <color rgb="FF383A35"/>
      <name val="Flama"/>
    </font>
    <font>
      <b/>
      <sz val="11"/>
      <color theme="9"/>
      <name val="Calibri (Cuerpo)_x0000_"/>
    </font>
    <font>
      <sz val="11"/>
      <color rgb="FFFF0000"/>
      <name val="Calibri (Cuerpo)_x0000_"/>
    </font>
    <font>
      <sz val="14"/>
      <color theme="1"/>
      <name val="Calibri"/>
      <family val="2"/>
      <scheme val="minor"/>
    </font>
    <font>
      <sz val="14"/>
      <color rgb="FFFF0000"/>
      <name val="Calibri (Cuerpo)_x0000_"/>
    </font>
    <font>
      <sz val="11"/>
      <color rgb="FF000000"/>
      <name val="Calibri"/>
      <family val="2"/>
      <scheme val="minor"/>
    </font>
    <font>
      <b/>
      <sz val="11"/>
      <color rgb="FFFF0000"/>
      <name val="Calibri (Cuerpo)_x0000_"/>
    </font>
    <font>
      <b/>
      <u/>
      <sz val="11"/>
      <color theme="1"/>
      <name val="Calibri"/>
      <family val="2"/>
      <scheme val="minor"/>
    </font>
    <font>
      <sz val="11"/>
      <color theme="1"/>
      <name val="Calibri (Cuerpo)_x0000_"/>
    </font>
    <font>
      <b/>
      <sz val="11"/>
      <color theme="1"/>
      <name val="Calibri (Cuerpo)_x0000_"/>
    </font>
    <font>
      <sz val="11"/>
      <name val="Calibri"/>
      <family val="2"/>
      <scheme val="minor"/>
    </font>
    <font>
      <sz val="10"/>
      <color theme="1"/>
      <name val="Calibri (Cuerpo)_x0000_"/>
    </font>
    <font>
      <b/>
      <sz val="10"/>
      <color theme="1"/>
      <name val="Calibri (Cuerpo)_x0000_"/>
    </font>
    <font>
      <b/>
      <sz val="10"/>
      <color theme="1"/>
      <name val="Calibri"/>
      <family val="2"/>
      <scheme val="minor"/>
    </font>
    <font>
      <sz val="10"/>
      <color theme="0"/>
      <name val="Arial Narrow"/>
      <family val="2"/>
    </font>
    <font>
      <b/>
      <sz val="10"/>
      <color theme="0"/>
      <name val="Arial Narrow"/>
      <family val="2"/>
    </font>
    <font>
      <sz val="10"/>
      <color theme="1"/>
      <name val="Arial Narrow"/>
      <family val="2"/>
    </font>
    <font>
      <b/>
      <sz val="10"/>
      <color theme="1"/>
      <name val="Arial Narrow"/>
      <family val="2"/>
    </font>
    <font>
      <sz val="10"/>
      <name val="Arial Narrow"/>
      <family val="2"/>
    </font>
    <font>
      <b/>
      <sz val="10"/>
      <name val="Arial Narrow"/>
      <family val="2"/>
    </font>
    <font>
      <sz val="10"/>
      <color rgb="FF000000"/>
      <name val="Arial Narrow"/>
      <family val="2"/>
    </font>
    <font>
      <sz val="10"/>
      <color rgb="FFFF0000"/>
      <name val="Arial Narrow"/>
      <family val="2"/>
    </font>
    <font>
      <sz val="12"/>
      <color theme="1"/>
      <name val="Arial Narrow"/>
      <family val="2"/>
    </font>
    <font>
      <b/>
      <sz val="12"/>
      <color theme="1"/>
      <name val="Arial Narrow"/>
      <family val="2"/>
    </font>
    <font>
      <b/>
      <sz val="11"/>
      <name val="Calibri"/>
      <family val="2"/>
      <scheme val="minor"/>
    </font>
    <font>
      <sz val="11"/>
      <name val="Calibri (Cuerpo)_x0000_"/>
    </font>
    <font>
      <b/>
      <sz val="11"/>
      <name val="Calibri (Cuerpo)_x0000_"/>
    </font>
    <font>
      <sz val="8"/>
      <color theme="1"/>
      <name val="Calibri"/>
      <family val="2"/>
      <scheme val="minor"/>
    </font>
    <font>
      <sz val="12"/>
      <color rgb="FFFF0000"/>
      <name val="Arial Narrow"/>
      <family val="2"/>
    </font>
    <font>
      <b/>
      <sz val="12"/>
      <color indexed="8"/>
      <name val="Arial Narrow"/>
      <family val="2"/>
    </font>
    <font>
      <sz val="12"/>
      <color indexed="8"/>
      <name val="Arial Narrow"/>
      <family val="2"/>
    </font>
    <font>
      <b/>
      <sz val="12"/>
      <color indexed="8"/>
      <name val="Calibri"/>
      <family val="2"/>
    </font>
    <font>
      <u/>
      <sz val="10"/>
      <color theme="1"/>
      <name val="Calibri"/>
      <family val="2"/>
      <scheme val="minor"/>
    </font>
    <font>
      <b/>
      <sz val="10"/>
      <name val="Calibri (Cuerpo)_x0000_"/>
    </font>
    <font>
      <sz val="10"/>
      <name val="Calibri (Cuerpo)_x0000_"/>
    </font>
    <font>
      <b/>
      <sz val="12"/>
      <name val="Calibri"/>
      <family val="2"/>
      <scheme val="minor"/>
    </font>
    <font>
      <b/>
      <sz val="12"/>
      <color rgb="FF000000"/>
      <name val="Calibri"/>
      <family val="2"/>
      <scheme val="minor"/>
    </font>
    <font>
      <sz val="12"/>
      <color rgb="FF000000"/>
      <name val="Calibri"/>
      <family val="2"/>
    </font>
  </fonts>
  <fills count="17">
    <fill>
      <patternFill patternType="none"/>
    </fill>
    <fill>
      <patternFill patternType="gray125"/>
    </fill>
    <fill>
      <patternFill patternType="solid">
        <fgColor theme="4"/>
        <bgColor indexed="64"/>
      </patternFill>
    </fill>
    <fill>
      <patternFill patternType="solid">
        <fgColor theme="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2F2F2"/>
        <bgColor rgb="FF000000"/>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bgColor indexed="64"/>
      </patternFill>
    </fill>
    <fill>
      <patternFill patternType="solid">
        <fgColor rgb="FFFF0000"/>
        <bgColor indexed="64"/>
      </patternFill>
    </fill>
    <fill>
      <patternFill patternType="solid">
        <fgColor theme="0"/>
        <bgColor indexed="64"/>
      </patternFill>
    </fill>
    <fill>
      <patternFill patternType="solid">
        <fgColor rgb="FF4472C4"/>
        <bgColor rgb="FF000000"/>
      </patternFill>
    </fill>
    <fill>
      <patternFill patternType="solid">
        <fgColor rgb="FF73FB79"/>
        <bgColor indexed="64"/>
      </patternFill>
    </fill>
    <fill>
      <patternFill patternType="solid">
        <fgColor rgb="FFFFFF00"/>
        <bgColor indexed="64"/>
      </patternFill>
    </fill>
  </fills>
  <borders count="67">
    <border>
      <start/>
      <end/>
      <top/>
      <bottom/>
      <diagonal/>
    </border>
    <border>
      <start style="double">
        <color theme="0"/>
      </start>
      <end style="double">
        <color theme="0"/>
      </end>
      <top style="double">
        <color theme="0"/>
      </top>
      <bottom style="double">
        <color theme="0"/>
      </bottom>
      <diagonal/>
    </border>
    <border>
      <start style="double">
        <color theme="0"/>
      </start>
      <end/>
      <top style="double">
        <color theme="0"/>
      </top>
      <bottom style="double">
        <color theme="0"/>
      </bottom>
      <diagonal/>
    </border>
    <border>
      <start/>
      <end/>
      <top style="double">
        <color theme="0" tint="-0.14996795556505021"/>
      </top>
      <bottom style="double">
        <color theme="0" tint="-0.14996795556505021"/>
      </bottom>
      <diagonal/>
    </border>
    <border>
      <start/>
      <end/>
      <top/>
      <bottom style="double">
        <color auto="1"/>
      </bottom>
      <diagonal/>
    </border>
    <border>
      <start style="double">
        <color auto="1"/>
      </start>
      <end style="double">
        <color auto="1"/>
      </end>
      <top style="double">
        <color auto="1"/>
      </top>
      <bottom style="double">
        <color auto="1"/>
      </bottom>
      <diagonal/>
    </border>
    <border>
      <start style="double">
        <color theme="0"/>
      </start>
      <end style="double">
        <color theme="0"/>
      </end>
      <top style="double">
        <color theme="0"/>
      </top>
      <bottom/>
      <diagonal/>
    </border>
    <border>
      <start style="double">
        <color theme="0"/>
      </start>
      <end style="double">
        <color theme="0"/>
      </end>
      <top/>
      <bottom/>
      <diagonal/>
    </border>
    <border>
      <start style="double">
        <color theme="0"/>
      </start>
      <end style="double">
        <color theme="0"/>
      </end>
      <top/>
      <bottom style="double">
        <color theme="0"/>
      </bottom>
      <diagonal/>
    </border>
    <border>
      <start/>
      <end style="double">
        <color theme="0"/>
      </end>
      <top/>
      <bottom style="double">
        <color theme="0"/>
      </bottom>
      <diagonal/>
    </border>
    <border>
      <start style="double">
        <color theme="0" tint="-0.14993743705557422"/>
      </start>
      <end style="double">
        <color theme="0" tint="-0.14993743705557422"/>
      </end>
      <top style="double">
        <color theme="0" tint="-0.14993743705557422"/>
      </top>
      <bottom/>
      <diagonal/>
    </border>
    <border>
      <start style="double">
        <color theme="0"/>
      </start>
      <end/>
      <top/>
      <bottom style="double">
        <color theme="0"/>
      </bottom>
      <diagonal/>
    </border>
    <border>
      <start style="double">
        <color theme="0"/>
      </start>
      <end style="double">
        <color theme="0" tint="-0.14993743705557422"/>
      </end>
      <top style="double">
        <color theme="0"/>
      </top>
      <bottom/>
      <diagonal/>
    </border>
    <border>
      <start style="double">
        <color theme="0" tint="-0.14993743705557422"/>
      </start>
      <end style="double">
        <color theme="0" tint="-0.14993743705557422"/>
      </end>
      <top style="double">
        <color theme="0"/>
      </top>
      <bottom/>
      <diagonal/>
    </border>
    <border>
      <start style="double">
        <color theme="0" tint="-0.14993743705557422"/>
      </start>
      <end style="double">
        <color theme="0"/>
      </end>
      <top style="double">
        <color theme="0"/>
      </top>
      <bottom/>
      <diagonal/>
    </border>
    <border>
      <start/>
      <end/>
      <top style="double">
        <color theme="0"/>
      </top>
      <bottom/>
      <diagonal/>
    </border>
    <border>
      <start style="double">
        <color theme="0"/>
      </start>
      <end/>
      <top style="double">
        <color theme="0"/>
      </top>
      <bottom/>
      <diagonal/>
    </border>
    <border>
      <start/>
      <end style="double">
        <color theme="0"/>
      </end>
      <top style="double">
        <color theme="0"/>
      </top>
      <bottom style="double">
        <color theme="0"/>
      </bottom>
      <diagonal/>
    </border>
    <border>
      <start style="double">
        <color theme="0"/>
      </start>
      <end style="double">
        <color theme="0" tint="-0.14993743705557422"/>
      </end>
      <top/>
      <bottom/>
      <diagonal/>
    </border>
    <border>
      <start style="double">
        <color theme="0" tint="-0.14993743705557422"/>
      </start>
      <end style="double">
        <color theme="0" tint="-0.14993743705557422"/>
      </end>
      <top/>
      <bottom/>
      <diagonal/>
    </border>
    <border>
      <start style="double">
        <color theme="0" tint="-0.14993743705557422"/>
      </start>
      <end style="double">
        <color theme="0"/>
      </end>
      <top/>
      <bottom/>
      <diagonal/>
    </border>
    <border>
      <start style="double">
        <color theme="0"/>
      </start>
      <end style="double">
        <color theme="0" tint="-0.14993743705557422"/>
      </end>
      <top/>
      <bottom style="double">
        <color theme="0"/>
      </bottom>
      <diagonal/>
    </border>
    <border>
      <start style="double">
        <color theme="0" tint="-0.14993743705557422"/>
      </start>
      <end style="double">
        <color theme="0" tint="-0.14993743705557422"/>
      </end>
      <top/>
      <bottom style="double">
        <color theme="0"/>
      </bottom>
      <diagonal/>
    </border>
    <border>
      <start style="double">
        <color theme="0" tint="-0.14993743705557422"/>
      </start>
      <end style="double">
        <color theme="0"/>
      </end>
      <top/>
      <bottom style="double">
        <color theme="0"/>
      </bottom>
      <diagonal/>
    </border>
    <border>
      <start style="double">
        <color theme="0" tint="-0.14993743705557422"/>
      </start>
      <end style="double">
        <color theme="0" tint="-0.14993743705557422"/>
      </end>
      <top style="double">
        <color theme="0" tint="-0.14993743705557422"/>
      </top>
      <bottom style="double">
        <color theme="0" tint="-0.14990691854609822"/>
      </bottom>
      <diagonal/>
    </border>
    <border>
      <start/>
      <end/>
      <top style="double">
        <color theme="0"/>
      </top>
      <bottom style="double">
        <color theme="0"/>
      </bottom>
      <diagonal/>
    </border>
    <border>
      <start style="double">
        <color theme="4" tint="0.59996337778862885"/>
      </start>
      <end style="double">
        <color theme="0"/>
      </end>
      <top style="double">
        <color theme="4" tint="0.59996337778862885"/>
      </top>
      <bottom/>
      <diagonal/>
    </border>
    <border>
      <start style="double">
        <color theme="0"/>
      </start>
      <end style="double">
        <color theme="0"/>
      </end>
      <top style="double">
        <color theme="4" tint="0.59996337778862885"/>
      </top>
      <bottom/>
      <diagonal/>
    </border>
    <border>
      <start style="double">
        <color theme="0"/>
      </start>
      <end/>
      <top style="double">
        <color theme="4" tint="0.59996337778862885"/>
      </top>
      <bottom/>
      <diagonal/>
    </border>
    <border>
      <start style="double">
        <color theme="0"/>
      </start>
      <end style="double">
        <color theme="0"/>
      </end>
      <top style="double">
        <color theme="4" tint="0.59996337778862885"/>
      </top>
      <bottom style="double">
        <color theme="0"/>
      </bottom>
      <diagonal/>
    </border>
    <border>
      <start/>
      <end style="double">
        <color theme="0" tint="-4.9989318521683403E-2"/>
      </end>
      <top style="double">
        <color theme="4" tint="0.59996337778862885"/>
      </top>
      <bottom style="double">
        <color theme="0" tint="-4.9989318521683403E-2"/>
      </bottom>
      <diagonal/>
    </border>
    <border>
      <start style="double">
        <color theme="0" tint="-4.9989318521683403E-2"/>
      </start>
      <end style="double">
        <color theme="0" tint="-4.9989318521683403E-2"/>
      </end>
      <top style="double">
        <color theme="4" tint="0.59996337778862885"/>
      </top>
      <bottom/>
      <diagonal/>
    </border>
    <border>
      <start style="double">
        <color theme="0" tint="-4.9989318521683403E-2"/>
      </start>
      <end style="double">
        <color theme="0"/>
      </end>
      <top style="double">
        <color theme="4" tint="0.59996337778862885"/>
      </top>
      <bottom/>
      <diagonal/>
    </border>
    <border>
      <start style="double">
        <color theme="0"/>
      </start>
      <end style="double">
        <color theme="0"/>
      </end>
      <top style="double">
        <color theme="0" tint="-4.9989318521683403E-2"/>
      </top>
      <bottom/>
      <diagonal/>
    </border>
    <border>
      <start/>
      <end/>
      <top style="double">
        <color theme="4" tint="0.59996337778862885"/>
      </top>
      <bottom/>
      <diagonal/>
    </border>
    <border>
      <start style="double">
        <color theme="0" tint="-0.14993743705557422"/>
      </start>
      <end style="double">
        <color theme="0" tint="-0.14993743705557422"/>
      </end>
      <top style="double">
        <color theme="4" tint="0.59996337778862885"/>
      </top>
      <bottom style="double">
        <color theme="0" tint="-0.14993743705557422"/>
      </bottom>
      <diagonal/>
    </border>
    <border>
      <start style="double">
        <color theme="4" tint="0.59996337778862885"/>
      </start>
      <end style="double">
        <color theme="0"/>
      </end>
      <top/>
      <bottom/>
      <diagonal/>
    </border>
    <border>
      <start style="double">
        <color theme="0"/>
      </start>
      <end/>
      <top/>
      <bottom/>
      <diagonal/>
    </border>
    <border>
      <start/>
      <end style="double">
        <color theme="0" tint="-4.9989318521683403E-2"/>
      </end>
      <top style="double">
        <color theme="0" tint="-4.9989318521683403E-2"/>
      </top>
      <bottom style="double">
        <color theme="0" tint="-4.9989318521683403E-2"/>
      </bottom>
      <diagonal/>
    </border>
    <border>
      <start style="double">
        <color theme="0" tint="-4.9989318521683403E-2"/>
      </start>
      <end style="double">
        <color theme="0" tint="-4.9989318521683403E-2"/>
      </end>
      <top/>
      <bottom/>
      <diagonal/>
    </border>
    <border>
      <start style="double">
        <color theme="0" tint="-4.9989318521683403E-2"/>
      </start>
      <end style="double">
        <color theme="0"/>
      </end>
      <top/>
      <bottom/>
      <diagonal/>
    </border>
    <border>
      <start style="double">
        <color theme="0"/>
      </start>
      <end style="double">
        <color theme="0"/>
      </end>
      <top style="double">
        <color theme="0" tint="-4.9989318521683403E-2"/>
      </top>
      <bottom style="double">
        <color theme="0"/>
      </bottom>
      <diagonal/>
    </border>
    <border>
      <start style="double">
        <color theme="0" tint="-0.14993743705557422"/>
      </start>
      <end style="double">
        <color theme="0" tint="-0.14993743705557422"/>
      </end>
      <top style="double">
        <color theme="0" tint="-0.14993743705557422"/>
      </top>
      <bottom style="double">
        <color theme="0" tint="-0.14993743705557422"/>
      </bottom>
      <diagonal/>
    </border>
    <border>
      <start style="double">
        <color theme="0" tint="-0.14993743705557422"/>
      </start>
      <end style="double">
        <color theme="0" tint="-0.14993743705557422"/>
      </end>
      <top/>
      <bottom style="double">
        <color theme="0" tint="-0.14993743705557422"/>
      </bottom>
      <diagonal/>
    </border>
    <border>
      <start style="double">
        <color theme="4" tint="0.59996337778862885"/>
      </start>
      <end style="double">
        <color theme="0"/>
      </end>
      <top style="double">
        <color theme="0"/>
      </top>
      <bottom/>
      <diagonal/>
    </border>
    <border>
      <start style="double">
        <color theme="0" tint="-4.9989318521683403E-2"/>
      </start>
      <end style="double">
        <color theme="0" tint="-4.9989318521683403E-2"/>
      </end>
      <top style="double">
        <color theme="0" tint="-4.9989318521683403E-2"/>
      </top>
      <bottom/>
      <diagonal/>
    </border>
    <border>
      <start style="double">
        <color theme="0" tint="-4.9989318521683403E-2"/>
      </start>
      <end style="double">
        <color theme="0"/>
      </end>
      <top style="double">
        <color theme="0" tint="-4.9989318521683403E-2"/>
      </top>
      <bottom/>
      <diagonal/>
    </border>
    <border>
      <start style="double">
        <color theme="4" tint="0.59996337778862885"/>
      </start>
      <end style="double">
        <color theme="0"/>
      </end>
      <top/>
      <bottom style="double">
        <color theme="4" tint="0.59996337778862885"/>
      </bottom>
      <diagonal/>
    </border>
    <border>
      <start style="double">
        <color theme="0"/>
      </start>
      <end style="double">
        <color theme="0"/>
      </end>
      <top/>
      <bottom style="double">
        <color theme="4" tint="0.59996337778862885"/>
      </bottom>
      <diagonal/>
    </border>
    <border>
      <start style="double">
        <color theme="0"/>
      </start>
      <end/>
      <top/>
      <bottom style="double">
        <color theme="4" tint="0.59996337778862885"/>
      </bottom>
      <diagonal/>
    </border>
    <border>
      <start/>
      <end/>
      <top style="double">
        <color theme="0"/>
      </top>
      <bottom style="double">
        <color theme="4" tint="0.59996337778862885"/>
      </bottom>
      <diagonal/>
    </border>
    <border>
      <start/>
      <end style="double">
        <color theme="0" tint="-4.9989318521683403E-2"/>
      </end>
      <top style="double">
        <color theme="0" tint="-4.9989318521683403E-2"/>
      </top>
      <bottom style="double">
        <color theme="4" tint="0.59996337778862885"/>
      </bottom>
      <diagonal/>
    </border>
    <border>
      <start style="double">
        <color theme="0" tint="-4.9989318521683403E-2"/>
      </start>
      <end style="double">
        <color theme="0" tint="-4.9989318521683403E-2"/>
      </end>
      <top/>
      <bottom style="double">
        <color theme="4" tint="0.59996337778862885"/>
      </bottom>
      <diagonal/>
    </border>
    <border>
      <start style="double">
        <color theme="0" tint="-4.9989318521683403E-2"/>
      </start>
      <end style="double">
        <color theme="0"/>
      </end>
      <top/>
      <bottom style="double">
        <color theme="4" tint="0.59996337778862885"/>
      </bottom>
      <diagonal/>
    </border>
    <border>
      <start style="double">
        <color theme="0"/>
      </start>
      <end style="double">
        <color theme="0"/>
      </end>
      <top style="double">
        <color theme="0" tint="-4.9989318521683403E-2"/>
      </top>
      <bottom style="double">
        <color theme="4" tint="0.59996337778862885"/>
      </bottom>
      <diagonal/>
    </border>
    <border>
      <start/>
      <end/>
      <top/>
      <bottom style="double">
        <color theme="4" tint="0.59996337778862885"/>
      </bottom>
      <diagonal/>
    </border>
    <border>
      <start style="double">
        <color theme="0" tint="-0.14993743705557422"/>
      </start>
      <end style="double">
        <color theme="0" tint="-0.14993743705557422"/>
      </end>
      <top style="double">
        <color theme="0" tint="-0.14993743705557422"/>
      </top>
      <bottom style="double">
        <color theme="4" tint="0.59996337778862885"/>
      </bottom>
      <diagonal/>
    </border>
    <border>
      <start/>
      <end style="double">
        <color theme="0"/>
      </end>
      <top style="double">
        <color theme="0"/>
      </top>
      <bottom/>
      <diagonal/>
    </border>
    <border>
      <start/>
      <end style="double">
        <color theme="0"/>
      </end>
      <top/>
      <bottom/>
      <diagonal/>
    </border>
    <border>
      <start style="double">
        <color theme="0" tint="-0.14993743705557422"/>
      </start>
      <end style="double">
        <color theme="0" tint="-0.14993743705557422"/>
      </end>
      <top/>
      <bottom style="double">
        <color theme="0" tint="-0.14990691854609822"/>
      </bottom>
      <diagonal/>
    </border>
    <border>
      <start style="double">
        <color theme="0" tint="-0.14993743705557422"/>
      </start>
      <end/>
      <top style="double">
        <color theme="0" tint="-0.14993743705557422"/>
      </top>
      <bottom style="double">
        <color theme="0" tint="-0.14993743705557422"/>
      </bottom>
      <diagonal/>
    </border>
    <border>
      <start/>
      <end/>
      <top style="double">
        <color theme="0" tint="-4.9989318521683403E-2"/>
      </top>
      <bottom/>
      <diagonal/>
    </border>
    <border>
      <start/>
      <end style="double">
        <color theme="0"/>
      </end>
      <top style="double">
        <color theme="0" tint="-4.9989318521683403E-2"/>
      </top>
      <bottom/>
      <diagonal/>
    </border>
    <border>
      <start style="thin">
        <color indexed="64"/>
      </start>
      <end style="thin">
        <color indexed="64"/>
      </end>
      <top style="thin">
        <color indexed="64"/>
      </top>
      <bottom style="thin">
        <color indexed="64"/>
      </bottom>
      <diagonal/>
    </border>
    <border>
      <start style="thin">
        <color indexed="64"/>
      </start>
      <end style="double">
        <color theme="0"/>
      </end>
      <top style="double">
        <color theme="0"/>
      </top>
      <bottom/>
      <diagonal/>
    </border>
    <border>
      <start style="thin">
        <color indexed="64"/>
      </start>
      <end style="double">
        <color theme="0"/>
      </end>
      <top/>
      <bottom style="double">
        <color theme="0"/>
      </bottom>
      <diagonal/>
    </border>
    <border>
      <start style="double">
        <color theme="0" tint="-0.14993743705557422"/>
      </start>
      <end style="double">
        <color theme="0" tint="-0.14993743705557422"/>
      </end>
      <top style="double">
        <color theme="4" tint="0.59996337778862885"/>
      </top>
      <bottom/>
      <diagonal/>
    </border>
  </borders>
  <cellStyleXfs count="7">
    <xf numFmtId="0" fontId="0" fillId="0" borderId="0"/>
    <xf numFmtId="0" fontId="6" fillId="0" borderId="0"/>
    <xf numFmtId="9" fontId="6" fillId="0" borderId="0" applyFont="0" applyFill="0" applyBorder="0" applyAlignment="0" applyProtection="0"/>
    <xf numFmtId="0" fontId="5" fillId="0" borderId="0"/>
    <xf numFmtId="0" fontId="5" fillId="0" borderId="0"/>
    <xf numFmtId="0" fontId="4" fillId="0" borderId="0"/>
    <xf numFmtId="0" fontId="4" fillId="0" borderId="0"/>
  </cellStyleXfs>
  <cellXfs count="542">
    <xf numFmtId="0" fontId="0" fillId="0" borderId="0" xfId="0"/>
    <xf numFmtId="0" fontId="0" fillId="0" borderId="1" xfId="0" applyBorder="1" applyAlignment="1" applyProtection="1">
      <alignment vertical="center"/>
      <protection locked="0"/>
    </xf>
    <xf numFmtId="0" fontId="0" fillId="0" borderId="1" xfId="0" applyBorder="1" applyProtection="1">
      <protection locked="0"/>
    </xf>
    <xf numFmtId="0" fontId="0" fillId="0" borderId="1" xfId="0" applyBorder="1" applyAlignment="1" applyProtection="1">
      <alignment horizontal="center"/>
      <protection locked="0"/>
    </xf>
    <xf numFmtId="0" fontId="9"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0" fontId="12" fillId="3" borderId="1" xfId="0" applyFont="1" applyFill="1" applyBorder="1" applyAlignment="1" applyProtection="1">
      <alignment horizontal="center" vertical="center" wrapText="1"/>
      <protection locked="0"/>
    </xf>
    <xf numFmtId="0" fontId="0" fillId="0" borderId="1" xfId="0" applyBorder="1" applyAlignment="1" applyProtection="1">
      <alignment wrapText="1"/>
      <protection locked="0"/>
    </xf>
    <xf numFmtId="0" fontId="6" fillId="4" borderId="1" xfId="1" applyFill="1" applyBorder="1" applyAlignment="1">
      <alignment vertical="center" wrapText="1"/>
    </xf>
    <xf numFmtId="0" fontId="19" fillId="4" borderId="1" xfId="0" applyFont="1" applyFill="1" applyBorder="1" applyAlignment="1" applyProtection="1">
      <alignment horizontal="center" vertical="center" wrapText="1"/>
      <protection locked="0"/>
    </xf>
    <xf numFmtId="0" fontId="16" fillId="4" borderId="1"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1" xfId="0" applyFont="1" applyFill="1" applyBorder="1" applyAlignment="1" applyProtection="1">
      <alignment horizontal="center" vertical="center" wrapText="1"/>
      <protection locked="0"/>
    </xf>
    <xf numFmtId="0" fontId="16" fillId="4" borderId="1" xfId="0" applyFont="1" applyFill="1" applyBorder="1" applyAlignment="1" applyProtection="1">
      <alignment vertical="center" wrapText="1"/>
      <protection locked="0"/>
    </xf>
    <xf numFmtId="164" fontId="16" fillId="4" borderId="1" xfId="0" applyNumberFormat="1" applyFont="1" applyFill="1" applyBorder="1" applyAlignment="1">
      <alignment vertical="center" wrapText="1"/>
    </xf>
    <xf numFmtId="0" fontId="16" fillId="4" borderId="1" xfId="0" applyFont="1" applyFill="1" applyBorder="1" applyAlignment="1">
      <alignment vertical="center" wrapText="1"/>
    </xf>
    <xf numFmtId="14" fontId="24" fillId="4" borderId="2" xfId="1" applyNumberFormat="1" applyFont="1" applyFill="1" applyBorder="1" applyAlignment="1">
      <alignment horizontal="center" vertical="center" wrapText="1"/>
    </xf>
    <xf numFmtId="0" fontId="24" fillId="4" borderId="2" xfId="1" applyFont="1" applyFill="1" applyBorder="1" applyAlignment="1">
      <alignment horizontal="center" vertical="center" wrapText="1"/>
    </xf>
    <xf numFmtId="14" fontId="6" fillId="4" borderId="1" xfId="1" applyNumberFormat="1" applyFill="1" applyBorder="1" applyAlignment="1">
      <alignment horizontal="center" vertical="center" wrapText="1"/>
    </xf>
    <xf numFmtId="0" fontId="17" fillId="5" borderId="1" xfId="0" applyFont="1" applyFill="1" applyBorder="1" applyAlignment="1" applyProtection="1">
      <alignment vertical="center" textRotation="90"/>
      <protection locked="0"/>
    </xf>
    <xf numFmtId="0" fontId="18" fillId="0" borderId="1" xfId="0" applyFont="1" applyBorder="1" applyAlignment="1">
      <alignment vertical="center" textRotation="90" wrapText="1"/>
    </xf>
    <xf numFmtId="0" fontId="17" fillId="5" borderId="1" xfId="0" applyFont="1" applyFill="1" applyBorder="1" applyAlignment="1">
      <alignment vertical="center" textRotation="90"/>
    </xf>
    <xf numFmtId="0" fontId="21" fillId="4" borderId="1" xfId="0" applyFont="1" applyFill="1" applyBorder="1" applyAlignment="1">
      <alignment vertical="center" wrapText="1"/>
    </xf>
    <xf numFmtId="0" fontId="16" fillId="4" borderId="1" xfId="0" applyFont="1" applyFill="1" applyBorder="1" applyAlignment="1">
      <alignment vertical="center" textRotation="90" wrapText="1"/>
    </xf>
    <xf numFmtId="0" fontId="18" fillId="0" borderId="1" xfId="0" applyFont="1" applyBorder="1" applyAlignment="1" applyProtection="1">
      <alignment vertical="center" textRotation="90" wrapText="1"/>
      <protection locked="0"/>
    </xf>
    <xf numFmtId="0" fontId="24" fillId="4" borderId="1" xfId="1" applyFont="1" applyFill="1" applyBorder="1" applyAlignment="1">
      <alignment horizontal="center" vertical="center" wrapText="1"/>
    </xf>
    <xf numFmtId="0" fontId="27" fillId="4" borderId="1" xfId="0" applyFont="1" applyFill="1" applyBorder="1" applyAlignment="1" applyProtection="1">
      <alignment vertical="center" textRotation="90" wrapText="1"/>
      <protection locked="0"/>
    </xf>
    <xf numFmtId="0" fontId="28" fillId="0" borderId="1" xfId="0" applyFont="1" applyBorder="1" applyAlignment="1" applyProtection="1">
      <alignment vertical="center" textRotation="90" wrapText="1"/>
      <protection locked="0"/>
    </xf>
    <xf numFmtId="0" fontId="27" fillId="4" borderId="1" xfId="0" applyFont="1" applyFill="1" applyBorder="1" applyAlignment="1" applyProtection="1">
      <alignment horizontal="center" vertical="center" wrapText="1"/>
      <protection locked="0"/>
    </xf>
    <xf numFmtId="0" fontId="7" fillId="8" borderId="1" xfId="0" applyFont="1" applyFill="1" applyBorder="1" applyAlignment="1" applyProtection="1">
      <alignment horizontal="center" vertical="center" wrapText="1"/>
      <protection locked="0"/>
    </xf>
    <xf numFmtId="0" fontId="8" fillId="8" borderId="1" xfId="0" applyFont="1" applyFill="1" applyBorder="1" applyAlignment="1" applyProtection="1">
      <alignment horizontal="center" vertical="center" wrapText="1"/>
      <protection locked="0"/>
    </xf>
    <xf numFmtId="0" fontId="0" fillId="9" borderId="1" xfId="0" applyFill="1" applyBorder="1" applyAlignment="1" applyProtection="1">
      <alignment horizontal="center" vertical="center" wrapText="1"/>
      <protection locked="0"/>
    </xf>
    <xf numFmtId="0" fontId="0" fillId="10" borderId="1" xfId="0" applyFill="1" applyBorder="1" applyAlignment="1" applyProtection="1">
      <alignment horizontal="center" vertical="center" wrapText="1"/>
      <protection locked="0"/>
    </xf>
    <xf numFmtId="0" fontId="0" fillId="12" borderId="1" xfId="0" applyFill="1" applyBorder="1" applyAlignment="1" applyProtection="1">
      <alignment horizontal="center" vertical="center" wrapText="1"/>
      <protection locked="0"/>
    </xf>
    <xf numFmtId="0" fontId="0" fillId="13" borderId="0" xfId="0" applyFill="1"/>
    <xf numFmtId="0" fontId="38" fillId="13" borderId="0" xfId="0" applyFont="1" applyFill="1" applyAlignment="1">
      <alignment horizontal="center" vertical="center"/>
    </xf>
    <xf numFmtId="0" fontId="34" fillId="2" borderId="0" xfId="0" applyFont="1" applyFill="1" applyAlignment="1">
      <alignment horizontal="left" vertical="center"/>
    </xf>
    <xf numFmtId="0" fontId="34" fillId="2" borderId="0" xfId="0" applyFont="1" applyFill="1" applyAlignment="1">
      <alignment vertical="center"/>
    </xf>
    <xf numFmtId="0" fontId="0" fillId="13" borderId="0" xfId="0" applyFill="1" applyAlignment="1">
      <alignment wrapText="1"/>
    </xf>
    <xf numFmtId="0" fontId="0" fillId="13" borderId="0" xfId="0" applyFill="1" applyAlignment="1">
      <alignment vertical="center" wrapText="1"/>
    </xf>
    <xf numFmtId="0" fontId="0" fillId="0" borderId="0" xfId="0" applyAlignment="1">
      <alignment wrapText="1"/>
    </xf>
    <xf numFmtId="0" fontId="0" fillId="13" borderId="3" xfId="0" applyFill="1" applyBorder="1" applyAlignment="1">
      <alignment vertical="center" wrapText="1"/>
    </xf>
    <xf numFmtId="0" fontId="36" fillId="12" borderId="0" xfId="0" applyFont="1" applyFill="1" applyAlignment="1">
      <alignment horizontal="center" vertical="center" wrapText="1"/>
    </xf>
    <xf numFmtId="0" fontId="41" fillId="0" borderId="0" xfId="0" applyFont="1" applyAlignment="1">
      <alignment horizontal="center" vertical="center"/>
    </xf>
    <xf numFmtId="0" fontId="0" fillId="0" borderId="0" xfId="0" applyAlignment="1">
      <alignment vertical="center" wrapText="1"/>
    </xf>
    <xf numFmtId="0" fontId="13" fillId="0" borderId="0" xfId="0" applyFont="1"/>
    <xf numFmtId="0" fontId="0" fillId="0" borderId="0" xfId="0" applyAlignment="1">
      <alignment horizontal="left" wrapText="1"/>
    </xf>
    <xf numFmtId="0" fontId="41" fillId="0" borderId="0" xfId="0" applyFont="1" applyAlignment="1">
      <alignment horizontal="center" vertical="center" wrapText="1"/>
    </xf>
    <xf numFmtId="0" fontId="43" fillId="0" borderId="0" xfId="3" applyFont="1" applyAlignment="1">
      <alignment horizontal="center" vertical="center"/>
    </xf>
    <xf numFmtId="0" fontId="35" fillId="0" borderId="0" xfId="3" applyFont="1" applyAlignment="1">
      <alignment vertical="center"/>
    </xf>
    <xf numFmtId="0" fontId="5" fillId="0" borderId="0" xfId="3"/>
    <xf numFmtId="0" fontId="5" fillId="0" borderId="0" xfId="3" applyAlignment="1">
      <alignment wrapText="1"/>
    </xf>
    <xf numFmtId="0" fontId="44" fillId="0" borderId="0" xfId="3" applyFont="1"/>
    <xf numFmtId="0" fontId="35" fillId="0" borderId="0" xfId="3" applyFont="1" applyAlignment="1">
      <alignment horizontal="center" vertical="center"/>
    </xf>
    <xf numFmtId="0" fontId="6" fillId="0" borderId="0" xfId="3" applyFont="1"/>
    <xf numFmtId="0" fontId="5" fillId="0" borderId="0" xfId="3" applyAlignment="1">
      <alignment vertical="center"/>
    </xf>
    <xf numFmtId="0" fontId="7" fillId="2" borderId="0" xfId="3" applyFont="1" applyFill="1"/>
    <xf numFmtId="0" fontId="47" fillId="0" borderId="0" xfId="3" applyFont="1"/>
    <xf numFmtId="0" fontId="5" fillId="0" borderId="0" xfId="3" applyAlignment="1">
      <alignment horizontal="justify"/>
    </xf>
    <xf numFmtId="0" fontId="47" fillId="0" borderId="0" xfId="3" applyFont="1" applyAlignment="1">
      <alignment horizontal="justify"/>
    </xf>
    <xf numFmtId="0" fontId="36" fillId="12" borderId="0" xfId="3" applyFont="1" applyFill="1"/>
    <xf numFmtId="0" fontId="5" fillId="0" borderId="0" xfId="4" applyAlignment="1">
      <alignment horizontal="center" vertical="center"/>
    </xf>
    <xf numFmtId="0" fontId="34" fillId="2" borderId="0" xfId="4" applyFont="1" applyFill="1" applyAlignment="1">
      <alignment horizontal="left" vertical="center"/>
    </xf>
    <xf numFmtId="0" fontId="5" fillId="2" borderId="0" xfId="4" applyFill="1"/>
    <xf numFmtId="0" fontId="5" fillId="0" borderId="0" xfId="4"/>
    <xf numFmtId="0" fontId="5" fillId="0" borderId="0" xfId="4" applyAlignment="1">
      <alignment horizontal="left" vertical="center"/>
    </xf>
    <xf numFmtId="0" fontId="5" fillId="0" borderId="0" xfId="4" applyAlignment="1">
      <alignment vertical="center"/>
    </xf>
    <xf numFmtId="0" fontId="36" fillId="12" borderId="0" xfId="4" applyFont="1" applyFill="1" applyAlignment="1">
      <alignment vertical="center"/>
    </xf>
    <xf numFmtId="0" fontId="5" fillId="12" borderId="0" xfId="4" applyFill="1"/>
    <xf numFmtId="0" fontId="5" fillId="12" borderId="0" xfId="4" applyFill="1" applyAlignment="1">
      <alignment vertical="center"/>
    </xf>
    <xf numFmtId="0" fontId="52" fillId="0" borderId="0" xfId="4" applyFont="1" applyAlignment="1">
      <alignment horizontal="center" vertical="center"/>
    </xf>
    <xf numFmtId="0" fontId="52" fillId="14" borderId="0" xfId="4" applyFont="1" applyFill="1"/>
    <xf numFmtId="0" fontId="5" fillId="0" borderId="0" xfId="4" applyAlignment="1">
      <alignment vertical="center" wrapText="1"/>
    </xf>
    <xf numFmtId="0" fontId="5" fillId="0" borderId="0" xfId="4" applyAlignment="1">
      <alignment horizontal="center"/>
    </xf>
    <xf numFmtId="0" fontId="54" fillId="0" borderId="0" xfId="4" applyFont="1" applyAlignment="1">
      <alignment vertical="center"/>
    </xf>
    <xf numFmtId="0" fontId="35" fillId="4" borderId="0" xfId="4" applyFont="1" applyFill="1" applyAlignment="1">
      <alignment horizontal="center" vertical="center"/>
    </xf>
    <xf numFmtId="0" fontId="11" fillId="2" borderId="5" xfId="4" applyFont="1" applyFill="1" applyBorder="1" applyAlignment="1">
      <alignment horizontal="center" vertical="center" wrapText="1"/>
    </xf>
    <xf numFmtId="0" fontId="36" fillId="2" borderId="5" xfId="4" applyFont="1" applyFill="1" applyBorder="1" applyAlignment="1">
      <alignment horizontal="center" vertical="center" wrapText="1"/>
    </xf>
    <xf numFmtId="0" fontId="36" fillId="2" borderId="5" xfId="4" applyFont="1" applyFill="1" applyBorder="1" applyAlignment="1">
      <alignment horizontal="center" vertical="center"/>
    </xf>
    <xf numFmtId="0" fontId="5" fillId="0" borderId="5" xfId="4" applyBorder="1" applyAlignment="1">
      <alignment horizontal="center" vertical="center"/>
    </xf>
    <xf numFmtId="0" fontId="34" fillId="2" borderId="5" xfId="4" applyFont="1" applyFill="1" applyBorder="1" applyAlignment="1">
      <alignment horizontal="center" vertical="center"/>
    </xf>
    <xf numFmtId="0" fontId="5" fillId="9" borderId="5" xfId="4" applyFill="1" applyBorder="1" applyAlignment="1">
      <alignment horizontal="center" vertical="center"/>
    </xf>
    <xf numFmtId="0" fontId="34" fillId="11" borderId="5" xfId="4" applyFont="1" applyFill="1" applyBorder="1" applyAlignment="1">
      <alignment horizontal="center" vertical="center"/>
    </xf>
    <xf numFmtId="0" fontId="34" fillId="12" borderId="5" xfId="4" applyFont="1" applyFill="1" applyBorder="1" applyAlignment="1">
      <alignment horizontal="center" vertical="center"/>
    </xf>
    <xf numFmtId="0" fontId="0" fillId="4" borderId="1" xfId="1" applyFont="1" applyFill="1" applyBorder="1" applyAlignment="1">
      <alignment vertical="center" wrapText="1"/>
    </xf>
    <xf numFmtId="0" fontId="26" fillId="4" borderId="1" xfId="1" applyFont="1" applyFill="1" applyBorder="1" applyAlignment="1">
      <alignment vertical="center" wrapText="1"/>
    </xf>
    <xf numFmtId="0" fontId="58" fillId="4" borderId="1" xfId="1" applyFont="1" applyFill="1" applyBorder="1" applyAlignment="1">
      <alignment vertical="center" wrapText="1"/>
    </xf>
    <xf numFmtId="0" fontId="24" fillId="4" borderId="1" xfId="1" applyFont="1" applyFill="1" applyBorder="1" applyAlignment="1">
      <alignment vertical="center" wrapText="1"/>
    </xf>
    <xf numFmtId="0" fontId="23" fillId="7" borderId="1" xfId="1" applyFont="1" applyFill="1" applyBorder="1" applyAlignment="1">
      <alignment vertical="center" wrapText="1"/>
    </xf>
    <xf numFmtId="0" fontId="63" fillId="0" borderId="1" xfId="0" applyFont="1" applyBorder="1" applyAlignment="1" applyProtection="1">
      <alignment vertical="center"/>
      <protection locked="0"/>
    </xf>
    <xf numFmtId="0" fontId="63" fillId="0" borderId="1" xfId="0" applyFont="1" applyBorder="1" applyProtection="1">
      <protection locked="0"/>
    </xf>
    <xf numFmtId="0" fontId="63" fillId="0" borderId="1" xfId="0" applyFont="1" applyBorder="1" applyAlignment="1" applyProtection="1">
      <alignment horizontal="center"/>
      <protection locked="0"/>
    </xf>
    <xf numFmtId="0" fontId="62" fillId="2" borderId="1" xfId="0" applyFont="1" applyFill="1" applyBorder="1" applyAlignment="1" applyProtection="1">
      <alignment horizontal="center" vertical="center" wrapText="1"/>
      <protection locked="0"/>
    </xf>
    <xf numFmtId="0" fontId="63" fillId="0" borderId="1" xfId="0" applyFont="1" applyBorder="1" applyAlignment="1" applyProtection="1">
      <alignment wrapText="1"/>
      <protection locked="0"/>
    </xf>
    <xf numFmtId="0" fontId="63" fillId="4" borderId="1" xfId="1" applyFont="1" applyFill="1" applyBorder="1" applyAlignment="1">
      <alignment horizontal="center" vertical="center"/>
    </xf>
    <xf numFmtId="0" fontId="63" fillId="4" borderId="1" xfId="1" applyFont="1" applyFill="1" applyBorder="1" applyAlignment="1">
      <alignment horizontal="left" vertical="center" wrapText="1"/>
    </xf>
    <xf numFmtId="0" fontId="63" fillId="4" borderId="1" xfId="1" applyFont="1" applyFill="1" applyBorder="1" applyAlignment="1">
      <alignment horizontal="center" vertical="center" wrapText="1"/>
    </xf>
    <xf numFmtId="0" fontId="63" fillId="4" borderId="1" xfId="1" applyFont="1" applyFill="1" applyBorder="1" applyAlignment="1">
      <alignment vertical="center" wrapText="1"/>
    </xf>
    <xf numFmtId="0" fontId="65" fillId="4" borderId="1" xfId="0" applyFont="1" applyFill="1" applyBorder="1" applyAlignment="1" applyProtection="1">
      <alignment vertical="center" wrapText="1"/>
      <protection locked="0"/>
    </xf>
    <xf numFmtId="0" fontId="65" fillId="4" borderId="1" xfId="0" applyFont="1" applyFill="1" applyBorder="1" applyAlignment="1" applyProtection="1">
      <alignment horizontal="center" vertical="center" wrapText="1"/>
      <protection locked="0"/>
    </xf>
    <xf numFmtId="0" fontId="64" fillId="5" borderId="1" xfId="0" applyFont="1" applyFill="1" applyBorder="1" applyAlignment="1" applyProtection="1">
      <alignment vertical="center" textRotation="90"/>
      <protection locked="0"/>
    </xf>
    <xf numFmtId="0" fontId="64" fillId="0" borderId="1" xfId="0" applyFont="1" applyBorder="1" applyAlignment="1">
      <alignment vertical="center" textRotation="90" wrapText="1"/>
    </xf>
    <xf numFmtId="0" fontId="64" fillId="5" borderId="1" xfId="0" applyFont="1" applyFill="1" applyBorder="1" applyAlignment="1">
      <alignment vertical="center" textRotation="90"/>
    </xf>
    <xf numFmtId="0" fontId="66" fillId="5" borderId="1" xfId="0" applyFont="1" applyFill="1" applyBorder="1" applyAlignment="1">
      <alignment horizontal="center" vertical="center" wrapText="1"/>
    </xf>
    <xf numFmtId="0" fontId="66" fillId="5" borderId="1" xfId="0" applyFont="1" applyFill="1" applyBorder="1" applyAlignment="1" applyProtection="1">
      <alignment horizontal="center" vertical="center" wrapText="1"/>
      <protection locked="0"/>
    </xf>
    <xf numFmtId="0" fontId="66" fillId="4" borderId="1" xfId="0" applyFont="1" applyFill="1" applyBorder="1" applyAlignment="1">
      <alignment horizontal="center" vertical="center" wrapText="1"/>
    </xf>
    <xf numFmtId="0" fontId="65" fillId="4" borderId="1" xfId="0" applyFont="1" applyFill="1" applyBorder="1" applyAlignment="1">
      <alignment vertical="center" wrapText="1"/>
    </xf>
    <xf numFmtId="164" fontId="65" fillId="4" borderId="1" xfId="0" applyNumberFormat="1" applyFont="1" applyFill="1" applyBorder="1" applyAlignment="1">
      <alignment vertical="center" wrapText="1"/>
    </xf>
    <xf numFmtId="0" fontId="65" fillId="4" borderId="1" xfId="0" applyFont="1" applyFill="1" applyBorder="1" applyAlignment="1">
      <alignment vertical="center" textRotation="90" wrapText="1"/>
    </xf>
    <xf numFmtId="0" fontId="65" fillId="6" borderId="1" xfId="0" applyFont="1" applyFill="1" applyBorder="1" applyAlignment="1">
      <alignment horizontal="center" vertical="center" textRotation="90" wrapText="1"/>
    </xf>
    <xf numFmtId="0" fontId="64" fillId="0" borderId="1" xfId="0" applyFont="1" applyBorder="1" applyAlignment="1" applyProtection="1">
      <alignment vertical="center" textRotation="90" wrapText="1"/>
      <protection locked="0"/>
    </xf>
    <xf numFmtId="0" fontId="64" fillId="5" borderId="2" xfId="0" applyFont="1" applyFill="1" applyBorder="1" applyAlignment="1" applyProtection="1">
      <alignment vertical="center" textRotation="90"/>
      <protection locked="0"/>
    </xf>
    <xf numFmtId="0" fontId="67" fillId="7" borderId="9" xfId="1" applyFont="1" applyFill="1" applyBorder="1" applyAlignment="1">
      <alignment horizontal="center" vertical="center" wrapText="1"/>
    </xf>
    <xf numFmtId="0" fontId="63" fillId="4" borderId="8" xfId="1" applyFont="1" applyFill="1" applyBorder="1" applyAlignment="1">
      <alignment vertical="center" wrapText="1"/>
    </xf>
    <xf numFmtId="0" fontId="63" fillId="4" borderId="8" xfId="1" applyFont="1" applyFill="1" applyBorder="1" applyAlignment="1">
      <alignment horizontal="left" vertical="center" wrapText="1"/>
    </xf>
    <xf numFmtId="0" fontId="65" fillId="4" borderId="10" xfId="0" applyFont="1" applyFill="1" applyBorder="1" applyAlignment="1" applyProtection="1">
      <alignment horizontal="center" vertical="center" wrapText="1"/>
      <protection locked="0"/>
    </xf>
    <xf numFmtId="14" fontId="63" fillId="4" borderId="8" xfId="1" applyNumberFormat="1" applyFont="1" applyFill="1" applyBorder="1" applyAlignment="1">
      <alignment horizontal="center" vertical="center" wrapText="1"/>
    </xf>
    <xf numFmtId="14" fontId="63" fillId="4" borderId="6" xfId="1" applyNumberFormat="1" applyFont="1" applyFill="1" applyBorder="1" applyAlignment="1">
      <alignment horizontal="center" vertical="center" wrapText="1"/>
    </xf>
    <xf numFmtId="0" fontId="63" fillId="4" borderId="15" xfId="0" applyFont="1" applyFill="1" applyBorder="1" applyAlignment="1" applyProtection="1">
      <alignment horizontal="left" vertical="center" wrapText="1"/>
      <protection locked="0"/>
    </xf>
    <xf numFmtId="0" fontId="65" fillId="4" borderId="10" xfId="0" applyFont="1" applyFill="1" applyBorder="1" applyAlignment="1" applyProtection="1">
      <alignment horizontal="justify" vertical="center" wrapText="1"/>
      <protection locked="0"/>
    </xf>
    <xf numFmtId="0" fontId="63" fillId="4" borderId="6" xfId="1" applyFont="1" applyFill="1" applyBorder="1" applyAlignment="1">
      <alignment horizontal="center" vertical="center" wrapText="1"/>
    </xf>
    <xf numFmtId="0" fontId="63" fillId="4" borderId="16" xfId="1" applyFont="1" applyFill="1" applyBorder="1" applyAlignment="1">
      <alignment horizontal="center" vertical="center" wrapText="1"/>
    </xf>
    <xf numFmtId="0" fontId="63" fillId="0" borderId="17" xfId="0" applyFont="1" applyBorder="1" applyProtection="1">
      <protection locked="0"/>
    </xf>
    <xf numFmtId="14" fontId="63" fillId="4" borderId="1" xfId="1" applyNumberFormat="1" applyFont="1" applyFill="1" applyBorder="1" applyAlignment="1">
      <alignment horizontal="center" vertical="center" wrapText="1"/>
    </xf>
    <xf numFmtId="0" fontId="65" fillId="4" borderId="6" xfId="0" applyFont="1" applyFill="1" applyBorder="1" applyAlignment="1" applyProtection="1">
      <alignment horizontal="center" vertical="center" wrapText="1"/>
      <protection locked="0"/>
    </xf>
    <xf numFmtId="0" fontId="64" fillId="0" borderId="6" xfId="0" applyFont="1" applyBorder="1" applyAlignment="1">
      <alignment horizontal="center" vertical="center" textRotation="90" wrapText="1"/>
    </xf>
    <xf numFmtId="0" fontId="65" fillId="4" borderId="1" xfId="1" applyFont="1" applyFill="1" applyBorder="1" applyAlignment="1">
      <alignment vertical="center" wrapText="1"/>
    </xf>
    <xf numFmtId="0" fontId="65" fillId="4" borderId="1" xfId="1" applyFont="1" applyFill="1" applyBorder="1" applyAlignment="1">
      <alignment horizontal="center" vertical="center" wrapText="1"/>
    </xf>
    <xf numFmtId="0" fontId="67" fillId="7" borderId="1" xfId="1" applyFont="1" applyFill="1" applyBorder="1" applyAlignment="1">
      <alignment horizontal="center" vertical="center" wrapText="1"/>
    </xf>
    <xf numFmtId="0" fontId="64" fillId="5" borderId="1" xfId="0" applyFont="1" applyFill="1" applyBorder="1" applyAlignment="1" applyProtection="1">
      <alignment horizontal="center" vertical="center" textRotation="90"/>
      <protection locked="0"/>
    </xf>
    <xf numFmtId="0" fontId="68" fillId="4" borderId="1" xfId="0" applyFont="1" applyFill="1" applyBorder="1" applyAlignment="1" applyProtection="1">
      <alignment vertical="center" textRotation="90" wrapText="1"/>
      <protection locked="0"/>
    </xf>
    <xf numFmtId="0" fontId="68" fillId="4" borderId="1" xfId="0" applyFont="1" applyFill="1" applyBorder="1" applyAlignment="1" applyProtection="1">
      <alignment horizontal="center" vertical="center" wrapText="1"/>
      <protection locked="0"/>
    </xf>
    <xf numFmtId="0" fontId="61" fillId="8" borderId="1" xfId="0" applyFont="1" applyFill="1" applyBorder="1" applyAlignment="1" applyProtection="1">
      <alignment horizontal="center" vertical="center" wrapText="1"/>
      <protection locked="0"/>
    </xf>
    <xf numFmtId="0" fontId="62" fillId="8" borderId="1" xfId="0" applyFont="1" applyFill="1" applyBorder="1" applyAlignment="1" applyProtection="1">
      <alignment horizontal="center" vertical="center" wrapText="1"/>
      <protection locked="0"/>
    </xf>
    <xf numFmtId="0" fontId="63" fillId="9" borderId="1" xfId="0" applyFont="1" applyFill="1" applyBorder="1" applyAlignment="1" applyProtection="1">
      <alignment horizontal="center" vertical="center" wrapText="1"/>
      <protection locked="0"/>
    </xf>
    <xf numFmtId="0" fontId="63" fillId="10" borderId="1" xfId="0" applyFont="1" applyFill="1" applyBorder="1" applyAlignment="1" applyProtection="1">
      <alignment horizontal="center" vertical="center" wrapText="1"/>
      <protection locked="0"/>
    </xf>
    <xf numFmtId="0" fontId="63" fillId="11" borderId="1" xfId="0" applyFont="1" applyFill="1" applyBorder="1" applyAlignment="1" applyProtection="1">
      <alignment horizontal="center" vertical="center" wrapText="1"/>
      <protection locked="0"/>
    </xf>
    <xf numFmtId="0" fontId="63" fillId="3" borderId="1" xfId="0" applyFont="1" applyFill="1" applyBorder="1" applyAlignment="1" applyProtection="1">
      <alignment horizontal="center" vertical="center" wrapText="1"/>
      <protection locked="0"/>
    </xf>
    <xf numFmtId="0" fontId="63" fillId="12" borderId="1" xfId="0" applyFont="1" applyFill="1" applyBorder="1" applyAlignment="1" applyProtection="1">
      <alignment horizontal="center" vertical="center" wrapText="1"/>
      <protection locked="0"/>
    </xf>
    <xf numFmtId="0" fontId="69" fillId="4" borderId="1" xfId="1" applyFont="1" applyFill="1" applyBorder="1" applyAlignment="1">
      <alignment vertical="center" wrapText="1"/>
    </xf>
    <xf numFmtId="0" fontId="17" fillId="5" borderId="2" xfId="0" applyFont="1" applyFill="1" applyBorder="1" applyAlignment="1" applyProtection="1">
      <alignment vertical="center" textRotation="90"/>
      <protection locked="0"/>
    </xf>
    <xf numFmtId="0" fontId="26" fillId="4" borderId="1" xfId="0" applyFont="1" applyFill="1" applyBorder="1" applyAlignment="1">
      <alignment vertical="center" wrapText="1"/>
    </xf>
    <xf numFmtId="0" fontId="26" fillId="4" borderId="1" xfId="0" applyFont="1" applyFill="1" applyBorder="1" applyAlignment="1">
      <alignment horizontal="center" vertical="center" wrapText="1"/>
    </xf>
    <xf numFmtId="14" fontId="26" fillId="4" borderId="1" xfId="0" applyNumberFormat="1" applyFont="1" applyFill="1" applyBorder="1" applyAlignment="1">
      <alignment horizontal="center" vertical="center"/>
    </xf>
    <xf numFmtId="0" fontId="16" fillId="4" borderId="24" xfId="0" applyFont="1" applyFill="1" applyBorder="1" applyAlignment="1" applyProtection="1">
      <alignment horizontal="center" vertical="center" wrapText="1"/>
      <protection locked="0"/>
    </xf>
    <xf numFmtId="0" fontId="16" fillId="4" borderId="25" xfId="0" applyFont="1" applyFill="1" applyBorder="1" applyAlignment="1" applyProtection="1">
      <alignment horizontal="center" vertical="center" wrapText="1"/>
      <protection locked="0"/>
    </xf>
    <xf numFmtId="14" fontId="16" fillId="4" borderId="24" xfId="0" applyNumberFormat="1" applyFont="1" applyFill="1" applyBorder="1" applyAlignment="1" applyProtection="1">
      <alignment horizontal="center" vertical="center" wrapText="1"/>
      <protection locked="0"/>
    </xf>
    <xf numFmtId="0" fontId="26" fillId="4" borderId="17" xfId="0" applyFont="1" applyFill="1" applyBorder="1" applyAlignment="1">
      <alignment horizontal="center" vertical="center" wrapText="1"/>
    </xf>
    <xf numFmtId="14" fontId="16" fillId="4" borderId="24" xfId="0" applyNumberFormat="1" applyFont="1" applyFill="1" applyBorder="1" applyAlignment="1" applyProtection="1">
      <alignment horizontal="left" vertical="center" wrapText="1"/>
      <protection locked="0"/>
    </xf>
    <xf numFmtId="0" fontId="16" fillId="4" borderId="24" xfId="0" applyFont="1" applyFill="1" applyBorder="1" applyAlignment="1" applyProtection="1">
      <alignment horizontal="left" vertical="center" wrapText="1"/>
      <protection locked="0"/>
    </xf>
    <xf numFmtId="14" fontId="69" fillId="4" borderId="1" xfId="0" applyNumberFormat="1" applyFont="1" applyFill="1" applyBorder="1" applyAlignment="1">
      <alignment horizontal="center" vertical="center" wrapText="1"/>
    </xf>
    <xf numFmtId="0" fontId="24" fillId="4" borderId="29" xfId="0" applyFont="1" applyFill="1" applyBorder="1" applyAlignment="1">
      <alignment vertical="center" wrapText="1"/>
    </xf>
    <xf numFmtId="0" fontId="60" fillId="5" borderId="30" xfId="0" applyFont="1" applyFill="1" applyBorder="1" applyAlignment="1">
      <alignment horizontal="center" vertical="center" wrapText="1"/>
    </xf>
    <xf numFmtId="0" fontId="24" fillId="4" borderId="29" xfId="0" applyFont="1" applyFill="1" applyBorder="1" applyAlignment="1">
      <alignment horizontal="center" vertical="center" wrapText="1"/>
    </xf>
    <xf numFmtId="1" fontId="24" fillId="4" borderId="33" xfId="0" applyNumberFormat="1" applyFont="1" applyFill="1" applyBorder="1" applyAlignment="1">
      <alignment horizontal="center" vertical="center" wrapText="1"/>
    </xf>
    <xf numFmtId="0" fontId="24" fillId="4" borderId="34" xfId="0" applyFont="1" applyFill="1" applyBorder="1" applyAlignment="1">
      <alignment horizontal="center" vertical="center" wrapText="1"/>
    </xf>
    <xf numFmtId="0" fontId="24" fillId="4" borderId="35" xfId="0" applyFont="1" applyFill="1" applyBorder="1" applyAlignment="1">
      <alignment horizontal="center" vertical="center" wrapText="1"/>
    </xf>
    <xf numFmtId="0" fontId="24" fillId="4" borderId="35" xfId="0" applyFont="1" applyFill="1" applyBorder="1" applyAlignment="1">
      <alignment vertical="center" wrapText="1"/>
    </xf>
    <xf numFmtId="14" fontId="24" fillId="4" borderId="10" xfId="0" applyNumberFormat="1" applyFont="1" applyFill="1" applyBorder="1" applyAlignment="1" applyProtection="1">
      <alignment vertical="center" wrapText="1"/>
      <protection locked="0"/>
    </xf>
    <xf numFmtId="14" fontId="16" fillId="4" borderId="10" xfId="0" applyNumberFormat="1" applyFont="1" applyFill="1" applyBorder="1" applyAlignment="1" applyProtection="1">
      <alignment horizontal="center" vertical="center" wrapText="1"/>
      <protection locked="0"/>
    </xf>
    <xf numFmtId="0" fontId="16" fillId="4" borderId="10" xfId="0" applyFont="1" applyFill="1" applyBorder="1" applyAlignment="1" applyProtection="1">
      <alignment vertical="center" wrapText="1"/>
      <protection locked="0"/>
    </xf>
    <xf numFmtId="0" fontId="24" fillId="4" borderId="25" xfId="0" applyFont="1" applyFill="1" applyBorder="1" applyAlignment="1">
      <alignment vertical="center" wrapText="1"/>
    </xf>
    <xf numFmtId="0" fontId="60" fillId="5" borderId="38" xfId="0" applyFont="1" applyFill="1" applyBorder="1" applyAlignment="1">
      <alignment horizontal="center" vertical="center" wrapText="1"/>
    </xf>
    <xf numFmtId="0" fontId="24" fillId="4" borderId="41"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42" xfId="0" applyFont="1" applyFill="1" applyBorder="1" applyAlignment="1">
      <alignment horizontal="center" vertical="center" wrapText="1"/>
    </xf>
    <xf numFmtId="0" fontId="24" fillId="4" borderId="42" xfId="0" applyFont="1" applyFill="1" applyBorder="1" applyAlignment="1">
      <alignment vertical="center" wrapText="1"/>
    </xf>
    <xf numFmtId="14" fontId="24" fillId="4" borderId="7" xfId="0" applyNumberFormat="1" applyFont="1" applyFill="1" applyBorder="1" applyAlignment="1" applyProtection="1">
      <alignment vertical="center" wrapText="1"/>
      <protection locked="0"/>
    </xf>
    <xf numFmtId="14" fontId="24" fillId="4" borderId="7" xfId="0" applyNumberFormat="1" applyFont="1" applyFill="1" applyBorder="1" applyAlignment="1" applyProtection="1">
      <alignment horizontal="center" vertical="center" wrapText="1"/>
      <protection locked="0"/>
    </xf>
    <xf numFmtId="0" fontId="24" fillId="4" borderId="7" xfId="0" applyFont="1" applyFill="1" applyBorder="1" applyAlignment="1" applyProtection="1">
      <alignment vertical="center" wrapText="1"/>
      <protection locked="0"/>
    </xf>
    <xf numFmtId="14" fontId="24" fillId="4" borderId="43" xfId="0" applyNumberFormat="1" applyFont="1" applyFill="1" applyBorder="1" applyAlignment="1" applyProtection="1">
      <alignment vertical="center" wrapText="1"/>
      <protection locked="0"/>
    </xf>
    <xf numFmtId="14" fontId="16" fillId="4" borderId="43" xfId="0" applyNumberFormat="1" applyFont="1" applyFill="1" applyBorder="1" applyAlignment="1" applyProtection="1">
      <alignment horizontal="center" vertical="center" wrapText="1"/>
      <protection locked="0"/>
    </xf>
    <xf numFmtId="0" fontId="16" fillId="4" borderId="43" xfId="0" applyFont="1" applyFill="1" applyBorder="1" applyAlignment="1" applyProtection="1">
      <alignment vertical="center" wrapText="1"/>
      <protection locked="0"/>
    </xf>
    <xf numFmtId="14" fontId="24" fillId="4" borderId="43" xfId="0" applyNumberFormat="1" applyFont="1" applyFill="1" applyBorder="1" applyAlignment="1" applyProtection="1">
      <alignment horizontal="center" vertical="center" wrapText="1"/>
      <protection locked="0"/>
    </xf>
    <xf numFmtId="0" fontId="24" fillId="4" borderId="43" xfId="0" applyFont="1" applyFill="1" applyBorder="1" applyAlignment="1" applyProtection="1">
      <alignment vertical="center" wrapText="1"/>
      <protection locked="0"/>
    </xf>
    <xf numFmtId="14" fontId="24" fillId="4" borderId="6" xfId="0" applyNumberFormat="1" applyFont="1" applyFill="1" applyBorder="1" applyAlignment="1" applyProtection="1">
      <alignment vertical="center" wrapText="1"/>
      <protection locked="0"/>
    </xf>
    <xf numFmtId="14" fontId="24" fillId="4" borderId="6" xfId="0" applyNumberFormat="1" applyFont="1" applyFill="1" applyBorder="1" applyAlignment="1" applyProtection="1">
      <alignment horizontal="center" vertical="center" wrapText="1"/>
      <protection locked="0"/>
    </xf>
    <xf numFmtId="0" fontId="24" fillId="4" borderId="6" xfId="0" applyFont="1" applyFill="1" applyBorder="1" applyAlignment="1" applyProtection="1">
      <alignment vertical="center" wrapText="1"/>
      <protection locked="0"/>
    </xf>
    <xf numFmtId="14" fontId="24" fillId="4" borderId="6" xfId="0" applyNumberFormat="1" applyFont="1" applyFill="1" applyBorder="1" applyAlignment="1" applyProtection="1">
      <alignment horizontal="justify" vertical="center" wrapText="1"/>
      <protection locked="0"/>
    </xf>
    <xf numFmtId="0" fontId="24" fillId="4" borderId="6" xfId="0" applyFont="1" applyFill="1" applyBorder="1" applyAlignment="1" applyProtection="1">
      <alignment horizontal="justify" vertical="center" wrapText="1"/>
      <protection locked="0"/>
    </xf>
    <xf numFmtId="0" fontId="24" fillId="4" borderId="50" xfId="0" applyFont="1" applyFill="1" applyBorder="1" applyAlignment="1">
      <alignment vertical="center" wrapText="1"/>
    </xf>
    <xf numFmtId="0" fontId="60" fillId="5" borderId="51" xfId="0" applyFont="1" applyFill="1" applyBorder="1" applyAlignment="1">
      <alignment horizontal="center" vertical="center" wrapText="1"/>
    </xf>
    <xf numFmtId="0" fontId="24" fillId="4" borderId="54" xfId="0" applyFont="1" applyFill="1" applyBorder="1" applyAlignment="1">
      <alignment horizontal="center" vertical="center" wrapText="1"/>
    </xf>
    <xf numFmtId="1" fontId="24" fillId="4" borderId="54" xfId="0" applyNumberFormat="1" applyFont="1" applyFill="1" applyBorder="1" applyAlignment="1">
      <alignment horizontal="center" vertical="center" wrapText="1"/>
    </xf>
    <xf numFmtId="0" fontId="24" fillId="4" borderId="55" xfId="0" applyFont="1" applyFill="1" applyBorder="1" applyAlignment="1">
      <alignment horizontal="center" vertical="center" wrapText="1"/>
    </xf>
    <xf numFmtId="0" fontId="24" fillId="4" borderId="56" xfId="0" applyFont="1" applyFill="1" applyBorder="1" applyAlignment="1">
      <alignment horizontal="center" vertical="center" wrapText="1"/>
    </xf>
    <xf numFmtId="0" fontId="24" fillId="4" borderId="56" xfId="0" applyFont="1" applyFill="1" applyBorder="1" applyAlignment="1">
      <alignment vertical="center" wrapText="1"/>
    </xf>
    <xf numFmtId="0" fontId="69" fillId="4" borderId="2" xfId="0" applyFont="1" applyFill="1" applyBorder="1" applyAlignment="1">
      <alignment horizontal="left" vertical="center" wrapText="1"/>
    </xf>
    <xf numFmtId="0" fontId="22" fillId="4" borderId="1" xfId="1" applyFont="1" applyFill="1" applyBorder="1" applyAlignment="1">
      <alignment vertical="center" wrapText="1"/>
    </xf>
    <xf numFmtId="0" fontId="22" fillId="4" borderId="1" xfId="1" applyFont="1" applyFill="1" applyBorder="1" applyAlignment="1">
      <alignment horizontal="center" vertical="center" wrapText="1"/>
    </xf>
    <xf numFmtId="14" fontId="22" fillId="4" borderId="1" xfId="1" applyNumberFormat="1" applyFont="1" applyFill="1" applyBorder="1" applyAlignment="1">
      <alignment horizontal="center" vertical="center" wrapText="1"/>
    </xf>
    <xf numFmtId="0" fontId="22" fillId="4" borderId="1" xfId="1" applyFont="1" applyFill="1" applyBorder="1" applyAlignment="1">
      <alignment horizontal="left" vertical="top" wrapText="1"/>
    </xf>
    <xf numFmtId="0" fontId="0" fillId="4" borderId="1" xfId="0" applyFill="1" applyBorder="1" applyAlignment="1">
      <alignment vertical="center" wrapText="1"/>
    </xf>
    <xf numFmtId="0" fontId="6" fillId="4" borderId="6" xfId="1" applyFill="1" applyBorder="1" applyAlignment="1">
      <alignment vertical="center" wrapText="1"/>
    </xf>
    <xf numFmtId="0" fontId="22" fillId="4" borderId="1" xfId="1" applyFont="1" applyFill="1" applyBorder="1" applyAlignment="1">
      <alignment horizontal="left" vertical="center" wrapText="1"/>
    </xf>
    <xf numFmtId="0" fontId="6" fillId="4" borderId="8" xfId="1" applyFill="1" applyBorder="1" applyAlignment="1">
      <alignment vertical="center" wrapText="1"/>
    </xf>
    <xf numFmtId="0" fontId="22" fillId="4" borderId="1" xfId="1" applyFont="1" applyFill="1" applyBorder="1" applyAlignment="1">
      <alignment horizontal="justify" vertical="top" wrapText="1"/>
    </xf>
    <xf numFmtId="0" fontId="16" fillId="4" borderId="25" xfId="0" applyFont="1" applyFill="1" applyBorder="1" applyAlignment="1" applyProtection="1">
      <alignment vertical="center" wrapText="1"/>
      <protection locked="0"/>
    </xf>
    <xf numFmtId="14" fontId="41" fillId="4" borderId="1" xfId="1" applyNumberFormat="1" applyFont="1" applyFill="1" applyBorder="1" applyAlignment="1">
      <alignment horizontal="center" vertical="center" wrapText="1"/>
    </xf>
    <xf numFmtId="0" fontId="41" fillId="4" borderId="1" xfId="1" applyFont="1" applyFill="1" applyBorder="1" applyAlignment="1">
      <alignment horizontal="center" vertical="center" wrapText="1"/>
    </xf>
    <xf numFmtId="14" fontId="0" fillId="4" borderId="1" xfId="1" applyNumberFormat="1" applyFont="1" applyFill="1" applyBorder="1" applyAlignment="1">
      <alignment horizontal="center" vertical="center" wrapText="1"/>
    </xf>
    <xf numFmtId="164" fontId="16" fillId="4" borderId="6" xfId="0" applyNumberFormat="1" applyFont="1" applyFill="1" applyBorder="1" applyAlignment="1">
      <alignment vertical="center" wrapText="1"/>
    </xf>
    <xf numFmtId="0" fontId="13" fillId="4" borderId="1" xfId="1" applyFont="1" applyFill="1" applyBorder="1" applyAlignment="1">
      <alignment horizontal="left" vertical="center" wrapText="1"/>
    </xf>
    <xf numFmtId="14" fontId="16" fillId="4" borderId="60" xfId="0" applyNumberFormat="1" applyFont="1" applyFill="1" applyBorder="1" applyAlignment="1">
      <alignment horizontal="left" vertical="center" wrapText="1"/>
    </xf>
    <xf numFmtId="14" fontId="16" fillId="4" borderId="42" xfId="0" applyNumberFormat="1" applyFont="1" applyFill="1" applyBorder="1" applyAlignment="1">
      <alignment horizontal="center" vertical="center" wrapText="1"/>
    </xf>
    <xf numFmtId="14" fontId="16" fillId="4" borderId="60" xfId="0" applyNumberFormat="1" applyFont="1" applyFill="1" applyBorder="1" applyAlignment="1">
      <alignment horizontal="center" vertical="center" wrapText="1"/>
    </xf>
    <xf numFmtId="0" fontId="16" fillId="4" borderId="25" xfId="0" applyFont="1" applyFill="1" applyBorder="1" applyAlignment="1">
      <alignment vertical="center" wrapText="1"/>
    </xf>
    <xf numFmtId="0" fontId="19" fillId="4" borderId="1" xfId="0" applyFont="1" applyFill="1" applyBorder="1" applyAlignment="1">
      <alignment horizontal="center" vertical="center" wrapText="1"/>
    </xf>
    <xf numFmtId="0" fontId="16" fillId="4" borderId="42" xfId="0" applyFont="1" applyFill="1" applyBorder="1" applyAlignment="1">
      <alignment vertical="center" wrapText="1"/>
    </xf>
    <xf numFmtId="0" fontId="16" fillId="4" borderId="42" xfId="0" applyFont="1" applyFill="1" applyBorder="1" applyAlignment="1">
      <alignment horizontal="left" vertical="center" wrapText="1"/>
    </xf>
    <xf numFmtId="14" fontId="69" fillId="4" borderId="1" xfId="0" applyNumberFormat="1" applyFont="1" applyFill="1" applyBorder="1" applyAlignment="1">
      <alignment horizontal="center" vertical="center"/>
    </xf>
    <xf numFmtId="14" fontId="16" fillId="4" borderId="42" xfId="0" applyNumberFormat="1" applyFont="1" applyFill="1" applyBorder="1" applyAlignment="1">
      <alignment horizontal="left" vertical="center" wrapText="1"/>
    </xf>
    <xf numFmtId="0" fontId="16" fillId="4" borderId="60" xfId="0" applyFont="1" applyFill="1" applyBorder="1" applyAlignment="1">
      <alignment horizontal="center" vertical="center" wrapText="1"/>
    </xf>
    <xf numFmtId="0" fontId="69" fillId="4" borderId="1" xfId="0" applyFont="1" applyFill="1" applyBorder="1" applyAlignment="1">
      <alignment vertical="center" wrapText="1"/>
    </xf>
    <xf numFmtId="0" fontId="21" fillId="13" borderId="1" xfId="0" applyFont="1" applyFill="1" applyBorder="1" applyAlignment="1">
      <alignment horizontal="center" vertical="center" wrapText="1"/>
    </xf>
    <xf numFmtId="0" fontId="0" fillId="4" borderId="1" xfId="1" applyFont="1" applyFill="1" applyBorder="1" applyAlignment="1">
      <alignment horizontal="center" vertical="center" wrapText="1"/>
    </xf>
    <xf numFmtId="14" fontId="20" fillId="4" borderId="60" xfId="0" applyNumberFormat="1" applyFont="1" applyFill="1" applyBorder="1" applyAlignment="1">
      <alignment horizontal="center" vertical="center" wrapText="1"/>
    </xf>
    <xf numFmtId="14" fontId="60" fillId="4" borderId="17" xfId="1" applyNumberFormat="1" applyFont="1" applyFill="1" applyBorder="1" applyAlignment="1">
      <alignment horizontal="center" vertical="center" wrapText="1"/>
    </xf>
    <xf numFmtId="0" fontId="24" fillId="4" borderId="1" xfId="1" applyFont="1" applyFill="1" applyBorder="1" applyAlignment="1">
      <alignment horizontal="left" vertical="center" wrapText="1"/>
    </xf>
    <xf numFmtId="165" fontId="25" fillId="4" borderId="1" xfId="0" applyNumberFormat="1" applyFont="1" applyFill="1" applyBorder="1" applyAlignment="1">
      <alignment horizontal="center" vertical="center" wrapText="1"/>
    </xf>
    <xf numFmtId="0" fontId="25" fillId="4" borderId="1" xfId="0" applyFont="1" applyFill="1" applyBorder="1" applyAlignment="1">
      <alignment vertical="center" wrapText="1"/>
    </xf>
    <xf numFmtId="0" fontId="25" fillId="4" borderId="1" xfId="0" applyFont="1" applyFill="1" applyBorder="1" applyAlignment="1">
      <alignment horizontal="center" vertical="center" wrapText="1"/>
    </xf>
    <xf numFmtId="165" fontId="64" fillId="4" borderId="1" xfId="1" applyNumberFormat="1" applyFont="1" applyFill="1" applyBorder="1" applyAlignment="1">
      <alignment horizontal="center" vertical="center" wrapText="1"/>
    </xf>
    <xf numFmtId="0" fontId="24" fillId="4" borderId="37" xfId="1" applyFont="1" applyFill="1" applyBorder="1" applyAlignment="1">
      <alignment horizontal="left" vertical="center" wrapText="1"/>
    </xf>
    <xf numFmtId="14" fontId="60" fillId="4" borderId="7" xfId="1" applyNumberFormat="1" applyFont="1" applyFill="1" applyBorder="1" applyAlignment="1">
      <alignment horizontal="center" vertical="center" wrapText="1"/>
    </xf>
    <xf numFmtId="14" fontId="60" fillId="4" borderId="6" xfId="1" applyNumberFormat="1" applyFont="1" applyFill="1" applyBorder="1" applyAlignment="1">
      <alignment horizontal="center" vertical="center" wrapText="1"/>
    </xf>
    <xf numFmtId="0" fontId="24" fillId="4" borderId="1" xfId="1" applyFont="1" applyFill="1" applyBorder="1" applyAlignment="1">
      <alignment horizontal="justify" vertical="center" wrapText="1"/>
    </xf>
    <xf numFmtId="14" fontId="6" fillId="4" borderId="63" xfId="1" applyNumberFormat="1" applyFill="1" applyBorder="1" applyAlignment="1">
      <alignment horizontal="center" vertical="center" wrapText="1"/>
    </xf>
    <xf numFmtId="14" fontId="0" fillId="4" borderId="63" xfId="1" applyNumberFormat="1" applyFont="1" applyFill="1" applyBorder="1" applyAlignment="1">
      <alignment horizontal="justify" vertical="center" wrapText="1"/>
    </xf>
    <xf numFmtId="14" fontId="13" fillId="4" borderId="17" xfId="1" applyNumberFormat="1" applyFont="1" applyFill="1" applyBorder="1" applyAlignment="1">
      <alignment horizontal="center" vertical="center" wrapText="1"/>
    </xf>
    <xf numFmtId="14" fontId="60" fillId="4" borderId="2" xfId="1" applyNumberFormat="1" applyFont="1" applyFill="1" applyBorder="1" applyAlignment="1">
      <alignment horizontal="center" vertical="center" wrapText="1"/>
    </xf>
    <xf numFmtId="14" fontId="60" fillId="4" borderId="1" xfId="1" applyNumberFormat="1" applyFont="1" applyFill="1" applyBorder="1" applyAlignment="1">
      <alignment horizontal="center" vertical="center" wrapText="1"/>
    </xf>
    <xf numFmtId="0" fontId="13" fillId="6" borderId="35" xfId="1" applyFont="1" applyFill="1" applyBorder="1" applyAlignment="1">
      <alignment horizontal="center" vertical="center" wrapText="1"/>
    </xf>
    <xf numFmtId="14" fontId="13" fillId="4" borderId="1" xfId="1" applyNumberFormat="1" applyFont="1" applyFill="1" applyBorder="1" applyAlignment="1">
      <alignment horizontal="center" vertical="center" wrapText="1"/>
    </xf>
    <xf numFmtId="0" fontId="0" fillId="4" borderId="1" xfId="1" applyFont="1" applyFill="1" applyBorder="1" applyAlignment="1">
      <alignment horizontal="left" vertical="center" wrapText="1"/>
    </xf>
    <xf numFmtId="0" fontId="3" fillId="10" borderId="1" xfId="0" applyFont="1" applyFill="1" applyBorder="1" applyAlignment="1" applyProtection="1">
      <alignment horizontal="center" vertical="center" wrapText="1"/>
      <protection locked="0"/>
    </xf>
    <xf numFmtId="0" fontId="3" fillId="11" borderId="1"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14" fontId="3" fillId="4" borderId="1" xfId="1" applyNumberFormat="1" applyFont="1" applyFill="1" applyBorder="1" applyAlignment="1">
      <alignment horizontal="center" vertical="center" wrapText="1"/>
    </xf>
    <xf numFmtId="0" fontId="3" fillId="4" borderId="1" xfId="1" applyFont="1" applyFill="1" applyBorder="1" applyAlignment="1">
      <alignment vertical="center" wrapText="1"/>
    </xf>
    <xf numFmtId="9" fontId="3" fillId="0" borderId="5" xfId="2" applyFont="1" applyBorder="1" applyAlignment="1">
      <alignment vertical="center"/>
    </xf>
    <xf numFmtId="9" fontId="3" fillId="9" borderId="5" xfId="2" applyFont="1" applyFill="1" applyBorder="1" applyAlignment="1">
      <alignment vertical="center"/>
    </xf>
    <xf numFmtId="0" fontId="22" fillId="4" borderId="1" xfId="0" applyFont="1" applyFill="1" applyBorder="1" applyAlignment="1">
      <alignment horizontal="center" vertical="center" wrapText="1"/>
    </xf>
    <xf numFmtId="0" fontId="17" fillId="5" borderId="1" xfId="0" applyFont="1" applyFill="1" applyBorder="1" applyAlignment="1" applyProtection="1">
      <alignment horizontal="center" vertical="center" textRotation="90"/>
      <protection locked="0"/>
    </xf>
    <xf numFmtId="0" fontId="16" fillId="4" borderId="1" xfId="0" applyFont="1" applyFill="1" applyBorder="1" applyAlignment="1" applyProtection="1">
      <alignment horizontal="center" vertical="center" wrapText="1"/>
      <protection locked="0"/>
    </xf>
    <xf numFmtId="0" fontId="16" fillId="6" borderId="1" xfId="0" applyFont="1" applyFill="1" applyBorder="1" applyAlignment="1">
      <alignment horizontal="center" vertical="center" textRotation="90" wrapText="1"/>
    </xf>
    <xf numFmtId="0" fontId="20" fillId="4" borderId="1" xfId="0" applyFont="1" applyFill="1" applyBorder="1" applyAlignment="1">
      <alignment horizontal="center" vertical="center" wrapText="1"/>
    </xf>
    <xf numFmtId="0" fontId="21" fillId="4" borderId="1" xfId="0" applyFont="1" applyFill="1" applyBorder="1" applyAlignment="1">
      <alignment horizontal="center" vertical="center" wrapText="1"/>
    </xf>
    <xf numFmtId="0" fontId="16" fillId="4" borderId="1" xfId="0" applyFont="1" applyFill="1" applyBorder="1" applyAlignment="1">
      <alignment horizontal="center" vertical="center" textRotation="90" wrapText="1"/>
    </xf>
    <xf numFmtId="0" fontId="6" fillId="4" borderId="1" xfId="1" applyFill="1" applyBorder="1" applyAlignment="1">
      <alignment horizontal="center" vertical="center" wrapText="1"/>
    </xf>
    <xf numFmtId="0" fontId="6" fillId="4" borderId="1" xfId="1" applyFill="1" applyBorder="1" applyAlignment="1">
      <alignment horizontal="center" vertical="center"/>
    </xf>
    <xf numFmtId="0" fontId="23" fillId="7" borderId="1" xfId="1" applyFont="1" applyFill="1" applyBorder="1" applyAlignment="1">
      <alignment horizontal="center" vertical="center" wrapText="1"/>
    </xf>
    <xf numFmtId="0" fontId="3" fillId="4" borderId="1" xfId="1" applyFont="1" applyFill="1" applyBorder="1" applyAlignment="1">
      <alignment horizontal="center" vertical="center" wrapText="1"/>
    </xf>
    <xf numFmtId="0" fontId="63" fillId="4" borderId="6" xfId="1" applyFont="1" applyFill="1" applyBorder="1" applyAlignment="1">
      <alignment horizontal="center" vertical="center"/>
    </xf>
    <xf numFmtId="0" fontId="65" fillId="4" borderId="10"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textRotation="90" wrapText="1"/>
      <protection locked="0"/>
    </xf>
    <xf numFmtId="0" fontId="64" fillId="5" borderId="6" xfId="0" applyFont="1" applyFill="1" applyBorder="1" applyAlignment="1" applyProtection="1">
      <alignment horizontal="center" vertical="center" textRotation="90"/>
      <protection locked="0"/>
    </xf>
    <xf numFmtId="0" fontId="64" fillId="5" borderId="6" xfId="0" applyFont="1" applyFill="1" applyBorder="1" applyAlignment="1">
      <alignment horizontal="center" vertical="center" textRotation="90"/>
    </xf>
    <xf numFmtId="14" fontId="65" fillId="4" borderId="10" xfId="0" applyNumberFormat="1" applyFont="1" applyFill="1" applyBorder="1" applyAlignment="1" applyProtection="1">
      <alignment horizontal="center" vertical="center" wrapText="1"/>
      <protection locked="0"/>
    </xf>
    <xf numFmtId="0" fontId="65" fillId="4" borderId="1" xfId="0" applyFont="1" applyFill="1" applyBorder="1" applyAlignment="1">
      <alignment horizontal="center" vertical="center" wrapText="1"/>
    </xf>
    <xf numFmtId="14" fontId="65" fillId="4" borderId="1" xfId="0" applyNumberFormat="1" applyFont="1" applyFill="1" applyBorder="1" applyAlignment="1">
      <alignment horizontal="center" vertical="center" wrapText="1"/>
    </xf>
    <xf numFmtId="0" fontId="16" fillId="4" borderId="10" xfId="0" applyFont="1" applyFill="1" applyBorder="1" applyAlignment="1" applyProtection="1">
      <alignment horizontal="center" vertical="center" wrapText="1"/>
      <protection locked="0"/>
    </xf>
    <xf numFmtId="0" fontId="69" fillId="4" borderId="1" xfId="0" applyFont="1" applyFill="1" applyBorder="1" applyAlignment="1">
      <alignment horizontal="center" vertical="center" wrapText="1"/>
    </xf>
    <xf numFmtId="0" fontId="69" fillId="4" borderId="17" xfId="0" applyFont="1" applyFill="1" applyBorder="1" applyAlignment="1">
      <alignment horizontal="center" vertical="center" wrapText="1"/>
    </xf>
    <xf numFmtId="0" fontId="37" fillId="2" borderId="0" xfId="0" applyFont="1" applyFill="1" applyAlignment="1">
      <alignment horizontal="center" vertical="center"/>
    </xf>
    <xf numFmtId="0" fontId="0" fillId="13" borderId="3" xfId="0" applyFill="1" applyBorder="1" applyAlignment="1">
      <alignment horizontal="left" vertical="center" wrapText="1"/>
    </xf>
    <xf numFmtId="0" fontId="5" fillId="0" borderId="0" xfId="3" applyAlignment="1">
      <alignment horizontal="justify" vertical="center" wrapText="1"/>
    </xf>
    <xf numFmtId="0" fontId="54" fillId="0" borderId="0" xfId="4" applyFont="1" applyAlignment="1">
      <alignment horizontal="center" vertical="center"/>
    </xf>
    <xf numFmtId="0" fontId="35" fillId="4" borderId="4" xfId="4" applyFont="1" applyFill="1" applyBorder="1" applyAlignment="1">
      <alignment horizontal="center" vertical="center" wrapText="1"/>
    </xf>
    <xf numFmtId="0" fontId="5" fillId="0" borderId="0" xfId="4" applyAlignment="1">
      <alignment horizontal="left" vertical="center" wrapText="1"/>
    </xf>
    <xf numFmtId="0" fontId="26" fillId="4" borderId="1" xfId="0" applyFont="1" applyFill="1" applyBorder="1" applyAlignment="1">
      <alignment vertical="top" wrapText="1"/>
    </xf>
    <xf numFmtId="0" fontId="2" fillId="7" borderId="1" xfId="1" applyFont="1" applyFill="1" applyBorder="1" applyAlignment="1">
      <alignment vertical="center" wrapText="1"/>
    </xf>
    <xf numFmtId="0" fontId="0" fillId="4" borderId="1" xfId="1" applyFont="1" applyFill="1" applyBorder="1" applyAlignment="1">
      <alignment horizontal="left" vertical="top" wrapText="1"/>
    </xf>
    <xf numFmtId="0" fontId="0" fillId="13" borderId="1" xfId="1" applyFont="1" applyFill="1" applyBorder="1" applyAlignment="1">
      <alignment horizontal="left" vertical="top" wrapText="1"/>
    </xf>
    <xf numFmtId="0" fontId="63" fillId="4" borderId="1" xfId="1" applyFont="1" applyFill="1" applyBorder="1" applyAlignment="1">
      <alignment horizontal="left" vertical="top" wrapText="1"/>
    </xf>
    <xf numFmtId="14" fontId="0" fillId="4" borderId="17" xfId="1" applyNumberFormat="1" applyFont="1" applyFill="1" applyBorder="1" applyAlignment="1">
      <alignment horizontal="left" vertical="center" wrapText="1"/>
    </xf>
    <xf numFmtId="0" fontId="8" fillId="3" borderId="1" xfId="0" applyFont="1" applyFill="1" applyBorder="1" applyAlignment="1" applyProtection="1">
      <alignment horizontal="center" vertical="center" wrapText="1"/>
      <protection locked="0"/>
    </xf>
    <xf numFmtId="0" fontId="6" fillId="4" borderId="1" xfId="1" applyFill="1" applyBorder="1" applyAlignment="1">
      <alignment horizontal="center" vertical="center"/>
    </xf>
    <xf numFmtId="0" fontId="6" fillId="4" borderId="1" xfId="1" applyFill="1" applyBorder="1" applyAlignment="1">
      <alignment horizontal="center" vertical="center" wrapText="1"/>
    </xf>
    <xf numFmtId="0" fontId="6" fillId="4" borderId="1" xfId="1" applyFill="1" applyBorder="1" applyAlignment="1">
      <alignment horizontal="justify" vertical="center" wrapText="1"/>
    </xf>
    <xf numFmtId="0" fontId="7" fillId="2" borderId="1" xfId="0" applyFont="1" applyFill="1" applyBorder="1" applyAlignment="1" applyProtection="1">
      <alignment horizontal="center" vertical="center"/>
      <protection locked="0"/>
    </xf>
    <xf numFmtId="0" fontId="16" fillId="4"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14" fillId="4" borderId="1" xfId="1" applyFont="1" applyFill="1" applyBorder="1" applyAlignment="1">
      <alignment horizontal="left" vertical="center" wrapText="1"/>
    </xf>
    <xf numFmtId="0" fontId="6" fillId="4" borderId="1" xfId="1" applyFill="1" applyBorder="1" applyAlignment="1">
      <alignment horizontal="left" vertical="center" wrapText="1"/>
    </xf>
    <xf numFmtId="0" fontId="0" fillId="4" borderId="1" xfId="1" applyFont="1" applyFill="1" applyBorder="1" applyAlignment="1">
      <alignment horizontal="justify" vertical="center" wrapText="1"/>
    </xf>
    <xf numFmtId="0" fontId="16" fillId="6" borderId="1" xfId="0" applyFont="1" applyFill="1" applyBorder="1" applyAlignment="1">
      <alignment horizontal="center" vertical="center" textRotation="90" wrapText="1"/>
    </xf>
    <xf numFmtId="0" fontId="17" fillId="5" borderId="1" xfId="0" applyFont="1" applyFill="1" applyBorder="1" applyAlignment="1" applyProtection="1">
      <alignment horizontal="center" vertical="center" textRotation="90"/>
      <protection locked="0"/>
    </xf>
    <xf numFmtId="0" fontId="18" fillId="0" borderId="1" xfId="0" applyFont="1" applyBorder="1" applyAlignment="1" applyProtection="1">
      <alignment horizontal="center" vertical="center" textRotation="90" wrapText="1"/>
      <protection locked="0"/>
    </xf>
    <xf numFmtId="0" fontId="17" fillId="5" borderId="1" xfId="0" applyFont="1" applyFill="1" applyBorder="1" applyAlignment="1">
      <alignment horizontal="center" vertical="center" textRotation="90"/>
    </xf>
    <xf numFmtId="0" fontId="20" fillId="4" borderId="1" xfId="0" applyFont="1" applyFill="1" applyBorder="1" applyAlignment="1">
      <alignment horizontal="center" vertical="center" wrapText="1"/>
    </xf>
    <xf numFmtId="0" fontId="21" fillId="4" borderId="1" xfId="0" applyFont="1" applyFill="1" applyBorder="1" applyAlignment="1">
      <alignment horizontal="center" vertical="center" wrapText="1"/>
    </xf>
    <xf numFmtId="0" fontId="16" fillId="4" borderId="1" xfId="0" applyFont="1" applyFill="1" applyBorder="1" applyAlignment="1">
      <alignment horizontal="center" vertical="center" textRotation="90" wrapText="1"/>
    </xf>
    <xf numFmtId="0" fontId="22" fillId="4" borderId="1" xfId="0" applyFont="1" applyFill="1" applyBorder="1" applyAlignment="1">
      <alignment horizontal="center" vertical="center" wrapText="1"/>
    </xf>
    <xf numFmtId="0" fontId="3" fillId="4" borderId="1" xfId="1" applyFont="1" applyFill="1" applyBorder="1" applyAlignment="1">
      <alignment horizontal="center" vertical="center" wrapText="1"/>
    </xf>
    <xf numFmtId="0" fontId="55" fillId="4" borderId="1" xfId="1" applyFont="1" applyFill="1" applyBorder="1" applyAlignment="1">
      <alignment horizontal="center" vertical="center" wrapText="1"/>
    </xf>
    <xf numFmtId="0" fontId="57" fillId="4" borderId="1" xfId="1" applyFont="1" applyFill="1" applyBorder="1" applyAlignment="1">
      <alignment horizontal="center" vertical="center" wrapText="1"/>
    </xf>
    <xf numFmtId="0" fontId="3" fillId="4" borderId="1" xfId="1" applyFont="1" applyFill="1" applyBorder="1" applyAlignment="1">
      <alignment horizontal="left" vertical="center" wrapText="1"/>
    </xf>
    <xf numFmtId="0" fontId="18" fillId="0" borderId="1" xfId="0" applyFont="1" applyBorder="1" applyAlignment="1">
      <alignment horizontal="center" vertical="center" textRotation="90" wrapText="1"/>
    </xf>
    <xf numFmtId="14" fontId="13" fillId="4" borderId="6" xfId="1" applyNumberFormat="1" applyFont="1" applyFill="1" applyBorder="1" applyAlignment="1">
      <alignment horizontal="center" vertical="center" wrapText="1"/>
    </xf>
    <xf numFmtId="14" fontId="13" fillId="4" borderId="8" xfId="1" applyNumberFormat="1" applyFont="1" applyFill="1" applyBorder="1" applyAlignment="1">
      <alignment horizontal="center" vertical="center" wrapText="1"/>
    </xf>
    <xf numFmtId="0" fontId="23" fillId="7" borderId="6" xfId="1" applyFont="1" applyFill="1" applyBorder="1" applyAlignment="1">
      <alignment horizontal="left" vertical="top" wrapText="1"/>
    </xf>
    <xf numFmtId="0" fontId="23" fillId="7" borderId="8" xfId="1" applyFont="1" applyFill="1" applyBorder="1" applyAlignment="1">
      <alignment horizontal="left" vertical="top" wrapText="1"/>
    </xf>
    <xf numFmtId="0" fontId="0" fillId="7" borderId="6" xfId="1" applyFont="1" applyFill="1" applyBorder="1" applyAlignment="1">
      <alignment horizontal="left" vertical="top" wrapText="1"/>
    </xf>
    <xf numFmtId="0" fontId="23" fillId="7" borderId="14" xfId="1" applyFont="1" applyFill="1" applyBorder="1" applyAlignment="1">
      <alignment horizontal="left" vertical="center" wrapText="1"/>
    </xf>
    <xf numFmtId="0" fontId="23" fillId="7" borderId="23" xfId="1" applyFont="1" applyFill="1" applyBorder="1" applyAlignment="1">
      <alignment horizontal="left" vertical="center" wrapText="1"/>
    </xf>
    <xf numFmtId="0" fontId="17" fillId="5" borderId="6" xfId="0" applyFont="1" applyFill="1" applyBorder="1" applyAlignment="1" applyProtection="1">
      <alignment horizontal="center" vertical="center" textRotation="90"/>
      <protection locked="0"/>
    </xf>
    <xf numFmtId="0" fontId="17" fillId="5" borderId="7" xfId="0" applyFont="1" applyFill="1" applyBorder="1" applyAlignment="1" applyProtection="1">
      <alignment horizontal="center" vertical="center" textRotation="90"/>
      <protection locked="0"/>
    </xf>
    <xf numFmtId="0" fontId="17" fillId="5" borderId="8" xfId="0" applyFont="1" applyFill="1" applyBorder="1" applyAlignment="1" applyProtection="1">
      <alignment horizontal="center" vertical="center" textRotation="90"/>
      <protection locked="0"/>
    </xf>
    <xf numFmtId="0" fontId="23" fillId="7" borderId="1" xfId="1" applyFont="1" applyFill="1" applyBorder="1" applyAlignment="1">
      <alignment horizontal="center" vertical="center" wrapText="1"/>
    </xf>
    <xf numFmtId="0" fontId="23" fillId="7" borderId="6" xfId="1" applyFont="1" applyFill="1" applyBorder="1" applyAlignment="1">
      <alignment horizontal="center" vertical="center" wrapText="1"/>
    </xf>
    <xf numFmtId="0" fontId="23" fillId="7" borderId="8" xfId="1" applyFont="1" applyFill="1" applyBorder="1" applyAlignment="1">
      <alignment horizontal="center" vertical="center" wrapText="1"/>
    </xf>
    <xf numFmtId="0" fontId="13" fillId="6" borderId="66" xfId="1" applyFont="1" applyFill="1" applyBorder="1" applyAlignment="1">
      <alignment horizontal="center" vertical="center" wrapText="1"/>
    </xf>
    <xf numFmtId="0" fontId="13" fillId="6" borderId="43" xfId="1" applyFont="1" applyFill="1" applyBorder="1" applyAlignment="1">
      <alignment horizontal="center" vertical="center" wrapText="1"/>
    </xf>
    <xf numFmtId="0" fontId="68" fillId="4" borderId="10" xfId="0" applyFont="1" applyFill="1" applyBorder="1" applyAlignment="1" applyProtection="1">
      <alignment horizontal="left" vertical="center" wrapText="1"/>
      <protection locked="0"/>
    </xf>
    <xf numFmtId="0" fontId="65" fillId="4" borderId="19" xfId="0" applyFont="1" applyFill="1" applyBorder="1" applyAlignment="1" applyProtection="1">
      <alignment horizontal="left" vertical="center" wrapText="1"/>
      <protection locked="0"/>
    </xf>
    <xf numFmtId="0" fontId="64" fillId="5" borderId="6" xfId="0" applyFont="1" applyFill="1" applyBorder="1" applyAlignment="1">
      <alignment horizontal="center" vertical="center" textRotation="90"/>
    </xf>
    <xf numFmtId="0" fontId="64" fillId="5" borderId="7" xfId="0" applyFont="1" applyFill="1" applyBorder="1" applyAlignment="1">
      <alignment horizontal="center" vertical="center" textRotation="90"/>
    </xf>
    <xf numFmtId="0" fontId="64" fillId="5" borderId="8" xfId="0" applyFont="1" applyFill="1" applyBorder="1" applyAlignment="1">
      <alignment horizontal="center" vertical="center" textRotation="90"/>
    </xf>
    <xf numFmtId="0" fontId="66" fillId="4" borderId="6" xfId="0" applyFont="1" applyFill="1" applyBorder="1" applyAlignment="1">
      <alignment horizontal="center" vertical="center" wrapText="1"/>
    </xf>
    <xf numFmtId="0" fontId="66" fillId="4" borderId="7" xfId="0" applyFont="1" applyFill="1" applyBorder="1" applyAlignment="1">
      <alignment horizontal="center" vertical="center" wrapText="1"/>
    </xf>
    <xf numFmtId="0" fontId="66" fillId="4" borderId="8" xfId="0" applyFont="1" applyFill="1" applyBorder="1" applyAlignment="1">
      <alignment horizontal="center" vertical="center" wrapText="1"/>
    </xf>
    <xf numFmtId="0" fontId="65" fillId="4" borderId="6" xfId="0" applyFont="1" applyFill="1" applyBorder="1" applyAlignment="1">
      <alignment horizontal="center" vertical="center" wrapText="1"/>
    </xf>
    <xf numFmtId="0" fontId="65" fillId="4" borderId="7" xfId="0" applyFont="1" applyFill="1" applyBorder="1" applyAlignment="1">
      <alignment horizontal="center" vertical="center" wrapText="1"/>
    </xf>
    <xf numFmtId="0" fontId="65" fillId="4" borderId="8" xfId="0" applyFont="1" applyFill="1" applyBorder="1" applyAlignment="1">
      <alignment horizontal="center" vertical="center" wrapText="1"/>
    </xf>
    <xf numFmtId="0" fontId="65" fillId="4" borderId="6" xfId="0" applyFont="1" applyFill="1" applyBorder="1" applyAlignment="1">
      <alignment horizontal="center" vertical="center" textRotation="90" wrapText="1"/>
    </xf>
    <xf numFmtId="0" fontId="65" fillId="4" borderId="7" xfId="0" applyFont="1" applyFill="1" applyBorder="1" applyAlignment="1">
      <alignment horizontal="center" vertical="center" textRotation="90" wrapText="1"/>
    </xf>
    <xf numFmtId="0" fontId="65" fillId="4" borderId="8" xfId="0" applyFont="1" applyFill="1" applyBorder="1" applyAlignment="1">
      <alignment horizontal="center" vertical="center" textRotation="90" wrapText="1"/>
    </xf>
    <xf numFmtId="0" fontId="65" fillId="6" borderId="6" xfId="0" applyFont="1" applyFill="1" applyBorder="1" applyAlignment="1">
      <alignment horizontal="center" vertical="center" textRotation="90" wrapText="1"/>
    </xf>
    <xf numFmtId="0" fontId="65" fillId="6" borderId="7" xfId="0" applyFont="1" applyFill="1" applyBorder="1" applyAlignment="1">
      <alignment horizontal="center" vertical="center" textRotation="90" wrapText="1"/>
    </xf>
    <xf numFmtId="0" fontId="65" fillId="6" borderId="8" xfId="0" applyFont="1" applyFill="1" applyBorder="1" applyAlignment="1">
      <alignment horizontal="center" vertical="center" textRotation="90" wrapText="1"/>
    </xf>
    <xf numFmtId="0" fontId="64" fillId="5" borderId="6" xfId="0" applyFont="1" applyFill="1" applyBorder="1" applyAlignment="1" applyProtection="1">
      <alignment horizontal="center" vertical="center" textRotation="90"/>
      <protection locked="0"/>
    </xf>
    <xf numFmtId="0" fontId="64" fillId="5" borderId="7" xfId="0" applyFont="1" applyFill="1" applyBorder="1" applyAlignment="1" applyProtection="1">
      <alignment horizontal="center" vertical="center" textRotation="90"/>
      <protection locked="0"/>
    </xf>
    <xf numFmtId="0" fontId="64" fillId="5" borderId="8" xfId="0" applyFont="1" applyFill="1" applyBorder="1" applyAlignment="1" applyProtection="1">
      <alignment horizontal="center" vertical="center" textRotation="90"/>
      <protection locked="0"/>
    </xf>
    <xf numFmtId="0" fontId="64" fillId="0" borderId="6" xfId="0" applyFont="1" applyBorder="1" applyAlignment="1" applyProtection="1">
      <alignment horizontal="center" vertical="center" textRotation="90" wrapText="1"/>
      <protection locked="0"/>
    </xf>
    <xf numFmtId="0" fontId="64" fillId="0" borderId="7" xfId="0" applyFont="1" applyBorder="1" applyAlignment="1" applyProtection="1">
      <alignment horizontal="center" vertical="center" textRotation="90" wrapText="1"/>
      <protection locked="0"/>
    </xf>
    <xf numFmtId="0" fontId="64" fillId="0" borderId="8" xfId="0" applyFont="1" applyBorder="1" applyAlignment="1" applyProtection="1">
      <alignment horizontal="center" vertical="center" textRotation="90" wrapText="1"/>
      <protection locked="0"/>
    </xf>
    <xf numFmtId="14" fontId="65" fillId="4" borderId="10" xfId="0" applyNumberFormat="1" applyFont="1" applyFill="1" applyBorder="1" applyAlignment="1" applyProtection="1">
      <alignment horizontal="center" vertical="center" wrapText="1"/>
      <protection locked="0"/>
    </xf>
    <xf numFmtId="14" fontId="65" fillId="4" borderId="19" xfId="0" applyNumberFormat="1" applyFont="1" applyFill="1" applyBorder="1" applyAlignment="1" applyProtection="1">
      <alignment horizontal="center" vertical="center" wrapText="1"/>
      <protection locked="0"/>
    </xf>
    <xf numFmtId="0" fontId="65" fillId="4" borderId="14" xfId="0" applyFont="1" applyFill="1" applyBorder="1" applyAlignment="1" applyProtection="1">
      <alignment horizontal="center" vertical="center" wrapText="1"/>
      <protection locked="0"/>
    </xf>
    <xf numFmtId="0" fontId="65" fillId="4" borderId="20" xfId="0" applyFont="1" applyFill="1" applyBorder="1" applyAlignment="1" applyProtection="1">
      <alignment horizontal="center" vertical="center" wrapText="1"/>
      <protection locked="0"/>
    </xf>
    <xf numFmtId="0" fontId="65" fillId="4" borderId="23" xfId="0" applyFont="1" applyFill="1" applyBorder="1" applyAlignment="1" applyProtection="1">
      <alignment horizontal="center" vertical="center" wrapText="1"/>
      <protection locked="0"/>
    </xf>
    <xf numFmtId="0" fontId="63" fillId="4" borderId="13" xfId="1" applyFont="1" applyFill="1" applyBorder="1" applyAlignment="1">
      <alignment horizontal="center" vertical="center" wrapText="1"/>
    </xf>
    <xf numFmtId="0" fontId="63" fillId="4" borderId="19" xfId="1" applyFont="1" applyFill="1" applyBorder="1" applyAlignment="1">
      <alignment horizontal="center" vertical="center" wrapText="1"/>
    </xf>
    <xf numFmtId="0" fontId="63" fillId="4" borderId="22" xfId="1" applyFont="1" applyFill="1" applyBorder="1" applyAlignment="1">
      <alignment horizontal="center" vertical="center" wrapText="1"/>
    </xf>
    <xf numFmtId="0" fontId="65" fillId="4" borderId="10"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protection locked="0"/>
    </xf>
    <xf numFmtId="0" fontId="61" fillId="2" borderId="1" xfId="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protection locked="0"/>
    </xf>
    <xf numFmtId="0" fontId="63" fillId="4" borderId="6" xfId="1" applyFont="1" applyFill="1" applyBorder="1" applyAlignment="1">
      <alignment horizontal="center" vertical="center"/>
    </xf>
    <xf numFmtId="0" fontId="63" fillId="4" borderId="7" xfId="1" applyFont="1" applyFill="1" applyBorder="1" applyAlignment="1">
      <alignment horizontal="center" vertical="center"/>
    </xf>
    <xf numFmtId="0" fontId="63" fillId="4" borderId="8" xfId="1" applyFont="1" applyFill="1" applyBorder="1" applyAlignment="1">
      <alignment horizontal="center" vertical="center"/>
    </xf>
    <xf numFmtId="0" fontId="63" fillId="4" borderId="12" xfId="1" applyFont="1" applyFill="1" applyBorder="1" applyAlignment="1">
      <alignment horizontal="left" vertical="center" wrapText="1"/>
    </xf>
    <xf numFmtId="0" fontId="63" fillId="4" borderId="18" xfId="1" applyFont="1" applyFill="1" applyBorder="1" applyAlignment="1">
      <alignment horizontal="left" vertical="center" wrapText="1"/>
    </xf>
    <xf numFmtId="0" fontId="63" fillId="4" borderId="21" xfId="1" applyFont="1" applyFill="1" applyBorder="1" applyAlignment="1">
      <alignment horizontal="left" vertical="center" wrapText="1"/>
    </xf>
    <xf numFmtId="0" fontId="0" fillId="4" borderId="6" xfId="0" applyFill="1" applyBorder="1" applyAlignment="1">
      <alignment horizontal="center" vertical="center" textRotation="90" wrapText="1"/>
    </xf>
    <xf numFmtId="0" fontId="0" fillId="4" borderId="7" xfId="0" applyFill="1" applyBorder="1" applyAlignment="1">
      <alignment horizontal="center" vertical="center" textRotation="90" wrapText="1"/>
    </xf>
    <xf numFmtId="0" fontId="0" fillId="4" borderId="48" xfId="0" applyFill="1" applyBorder="1" applyAlignment="1">
      <alignment horizontal="center" vertical="center" textRotation="90" wrapText="1"/>
    </xf>
    <xf numFmtId="0" fontId="24" fillId="4" borderId="6" xfId="0" applyFont="1" applyFill="1" applyBorder="1" applyAlignment="1">
      <alignment horizontal="center" vertical="center" textRotation="90" wrapText="1"/>
    </xf>
    <xf numFmtId="0" fontId="24" fillId="4" borderId="7" xfId="0" applyFont="1" applyFill="1" applyBorder="1" applyAlignment="1">
      <alignment horizontal="center" vertical="center" textRotation="90" wrapText="1"/>
    </xf>
    <xf numFmtId="0" fontId="24" fillId="4" borderId="48" xfId="0" applyFont="1" applyFill="1" applyBorder="1" applyAlignment="1">
      <alignment horizontal="center" vertical="center" textRotation="90"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48" xfId="0" applyFill="1" applyBorder="1" applyAlignment="1">
      <alignment horizontal="center" vertical="center" wrapText="1"/>
    </xf>
    <xf numFmtId="0" fontId="0" fillId="4" borderId="6" xfId="0" applyFill="1" applyBorder="1" applyAlignment="1">
      <alignment horizontal="center" vertical="center"/>
    </xf>
    <xf numFmtId="0" fontId="0" fillId="4" borderId="7" xfId="0" applyFill="1" applyBorder="1" applyAlignment="1">
      <alignment horizontal="center" vertical="center"/>
    </xf>
    <xf numFmtId="0" fontId="0" fillId="4" borderId="48" xfId="0" applyFill="1" applyBorder="1" applyAlignment="1">
      <alignment horizontal="center" vertical="center"/>
    </xf>
    <xf numFmtId="0" fontId="18" fillId="0" borderId="6" xfId="0" applyFont="1" applyBorder="1" applyAlignment="1" applyProtection="1">
      <alignment horizontal="center" vertical="center" textRotation="90" wrapText="1"/>
      <protection locked="0"/>
    </xf>
    <xf numFmtId="0" fontId="18" fillId="0" borderId="7" xfId="0" applyFont="1" applyBorder="1" applyAlignment="1" applyProtection="1">
      <alignment horizontal="center" vertical="center" textRotation="90" wrapText="1"/>
      <protection locked="0"/>
    </xf>
    <xf numFmtId="0" fontId="18" fillId="0" borderId="8" xfId="0" applyFont="1" applyBorder="1" applyAlignment="1" applyProtection="1">
      <alignment horizontal="center" vertical="center" textRotation="90" wrapText="1"/>
      <protection locked="0"/>
    </xf>
    <xf numFmtId="0" fontId="72" fillId="4" borderId="16" xfId="0" applyFont="1" applyFill="1" applyBorder="1" applyAlignment="1">
      <alignment horizontal="left" vertical="center" wrapText="1"/>
    </xf>
    <xf numFmtId="0" fontId="57" fillId="4" borderId="37" xfId="0" applyFont="1" applyFill="1" applyBorder="1" applyAlignment="1">
      <alignment horizontal="left" vertical="center" wrapText="1"/>
    </xf>
    <xf numFmtId="0" fontId="57" fillId="4" borderId="49" xfId="0" applyFont="1" applyFill="1" applyBorder="1" applyAlignment="1">
      <alignment horizontal="left" vertical="center" wrapText="1"/>
    </xf>
    <xf numFmtId="0" fontId="17" fillId="5" borderId="6" xfId="0" applyFont="1" applyFill="1" applyBorder="1" applyAlignment="1">
      <alignment horizontal="center" vertical="center" textRotation="90"/>
    </xf>
    <xf numFmtId="0" fontId="17" fillId="5" borderId="7" xfId="0" applyFont="1" applyFill="1" applyBorder="1" applyAlignment="1">
      <alignment horizontal="center" vertical="center" textRotation="90"/>
    </xf>
    <xf numFmtId="0" fontId="17" fillId="5" borderId="8" xfId="0" applyFont="1" applyFill="1" applyBorder="1" applyAlignment="1">
      <alignment horizontal="center" vertical="center" textRotation="90"/>
    </xf>
    <xf numFmtId="0" fontId="60" fillId="4" borderId="45" xfId="0" applyFont="1" applyFill="1" applyBorder="1" applyAlignment="1">
      <alignment horizontal="center" vertical="center" wrapText="1"/>
    </xf>
    <xf numFmtId="0" fontId="60" fillId="4" borderId="39" xfId="0" applyFont="1" applyFill="1" applyBorder="1" applyAlignment="1">
      <alignment horizontal="center" vertical="center" wrapText="1"/>
    </xf>
    <xf numFmtId="0" fontId="60" fillId="4" borderId="52" xfId="0" applyFont="1" applyFill="1" applyBorder="1" applyAlignment="1">
      <alignment horizontal="center" vertical="center" wrapText="1"/>
    </xf>
    <xf numFmtId="0" fontId="74" fillId="4" borderId="46" xfId="0" applyFont="1" applyFill="1" applyBorder="1" applyAlignment="1">
      <alignment horizontal="center" vertical="center" wrapText="1"/>
    </xf>
    <xf numFmtId="0" fontId="74" fillId="4" borderId="40" xfId="0" applyFont="1" applyFill="1" applyBorder="1" applyAlignment="1">
      <alignment horizontal="center" vertical="center" wrapText="1"/>
    </xf>
    <xf numFmtId="0" fontId="74" fillId="4" borderId="53" xfId="0" applyFont="1" applyFill="1" applyBorder="1" applyAlignment="1">
      <alignment horizontal="center" vertical="center" wrapText="1"/>
    </xf>
    <xf numFmtId="0" fontId="57" fillId="4" borderId="44" xfId="0" applyFont="1" applyFill="1" applyBorder="1" applyAlignment="1">
      <alignment horizontal="center" vertical="center"/>
    </xf>
    <xf numFmtId="0" fontId="57" fillId="4" borderId="36" xfId="0" applyFont="1" applyFill="1" applyBorder="1" applyAlignment="1">
      <alignment horizontal="center" vertical="center"/>
    </xf>
    <xf numFmtId="0" fontId="57" fillId="4" borderId="47" xfId="0" applyFont="1" applyFill="1" applyBorder="1" applyAlignment="1">
      <alignment horizontal="center" vertical="center"/>
    </xf>
    <xf numFmtId="0" fontId="71" fillId="4" borderId="6" xfId="0" applyFont="1" applyFill="1" applyBorder="1" applyAlignment="1">
      <alignment horizontal="center" vertical="center" wrapText="1"/>
    </xf>
    <xf numFmtId="0" fontId="71" fillId="4" borderId="7" xfId="0" applyFont="1" applyFill="1" applyBorder="1" applyAlignment="1">
      <alignment horizontal="center" vertical="center" wrapText="1"/>
    </xf>
    <xf numFmtId="0" fontId="71" fillId="4" borderId="48" xfId="0" applyFont="1" applyFill="1" applyBorder="1" applyAlignment="1">
      <alignment horizontal="center" vertical="center" wrapText="1"/>
    </xf>
    <xf numFmtId="0" fontId="57" fillId="4" borderId="6" xfId="0" applyFont="1" applyFill="1" applyBorder="1" applyAlignment="1">
      <alignment horizontal="justify" vertical="center" wrapText="1"/>
    </xf>
    <xf numFmtId="0" fontId="57" fillId="4" borderId="7" xfId="0" applyFont="1" applyFill="1" applyBorder="1" applyAlignment="1">
      <alignment horizontal="justify" vertical="center" wrapText="1"/>
    </xf>
    <xf numFmtId="0" fontId="57" fillId="4" borderId="48" xfId="0" applyFont="1" applyFill="1" applyBorder="1" applyAlignment="1">
      <alignment horizontal="justify" vertical="center" wrapText="1"/>
    </xf>
    <xf numFmtId="0" fontId="72" fillId="4" borderId="6" xfId="0" quotePrefix="1" applyFont="1" applyFill="1" applyBorder="1" applyAlignment="1">
      <alignment horizontal="justify" vertical="center" wrapText="1"/>
    </xf>
    <xf numFmtId="0" fontId="57" fillId="4" borderId="6" xfId="0" applyFont="1" applyFill="1" applyBorder="1" applyAlignment="1">
      <alignment horizontal="center" vertical="center" wrapText="1"/>
    </xf>
    <xf numFmtId="0" fontId="57" fillId="4" borderId="7" xfId="0" applyFont="1" applyFill="1" applyBorder="1" applyAlignment="1">
      <alignment horizontal="center" vertical="center" wrapText="1"/>
    </xf>
    <xf numFmtId="0" fontId="57" fillId="4" borderId="48" xfId="0" applyFont="1" applyFill="1" applyBorder="1" applyAlignment="1">
      <alignment horizontal="center" vertical="center" wrapText="1"/>
    </xf>
    <xf numFmtId="0" fontId="72" fillId="4" borderId="16" xfId="0" applyFont="1" applyFill="1" applyBorder="1" applyAlignment="1">
      <alignment horizontal="justify" vertical="center" wrapText="1"/>
    </xf>
    <xf numFmtId="0" fontId="57" fillId="4" borderId="37" xfId="0" applyFont="1" applyFill="1" applyBorder="1" applyAlignment="1">
      <alignment horizontal="justify" vertical="center" wrapText="1"/>
    </xf>
    <xf numFmtId="0" fontId="57" fillId="4" borderId="49" xfId="0" applyFont="1" applyFill="1" applyBorder="1" applyAlignment="1">
      <alignment horizontal="justify" vertical="center" wrapText="1"/>
    </xf>
    <xf numFmtId="0" fontId="60" fillId="4" borderId="31" xfId="0" applyFont="1" applyFill="1" applyBorder="1" applyAlignment="1">
      <alignment horizontal="center" vertical="center" wrapText="1"/>
    </xf>
    <xf numFmtId="0" fontId="74" fillId="4" borderId="32" xfId="0" applyFont="1" applyFill="1" applyBorder="1" applyAlignment="1">
      <alignment horizontal="center" vertical="center" wrapText="1"/>
    </xf>
    <xf numFmtId="0" fontId="0" fillId="4" borderId="27" xfId="0" applyFill="1" applyBorder="1" applyAlignment="1">
      <alignment horizontal="center" vertical="center" textRotation="90" wrapText="1"/>
    </xf>
    <xf numFmtId="0" fontId="24" fillId="4" borderId="27" xfId="0" applyFont="1" applyFill="1" applyBorder="1" applyAlignment="1">
      <alignment horizontal="center" vertical="center" textRotation="90" wrapText="1"/>
    </xf>
    <xf numFmtId="0" fontId="0" fillId="4" borderId="27" xfId="0" applyFill="1" applyBorder="1" applyAlignment="1">
      <alignment horizontal="center" vertical="center" wrapText="1"/>
    </xf>
    <xf numFmtId="0" fontId="0" fillId="4" borderId="27" xfId="0" applyFill="1" applyBorder="1" applyAlignment="1">
      <alignment horizontal="center" vertical="center"/>
    </xf>
    <xf numFmtId="0" fontId="57" fillId="4" borderId="27" xfId="0" applyFont="1" applyFill="1" applyBorder="1" applyAlignment="1">
      <alignment horizontal="center" vertical="center" wrapText="1"/>
    </xf>
    <xf numFmtId="0" fontId="72" fillId="4" borderId="28" xfId="0" applyFont="1" applyFill="1" applyBorder="1" applyAlignment="1">
      <alignment horizontal="justify" vertical="center" wrapText="1"/>
    </xf>
    <xf numFmtId="0" fontId="57" fillId="4" borderId="28" xfId="0" applyFont="1" applyFill="1" applyBorder="1" applyAlignment="1">
      <alignment horizontal="justify" vertical="center" wrapText="1"/>
    </xf>
    <xf numFmtId="0" fontId="57" fillId="4" borderId="26" xfId="0" applyFont="1" applyFill="1" applyBorder="1" applyAlignment="1">
      <alignment horizontal="center" vertical="center"/>
    </xf>
    <xf numFmtId="0" fontId="71" fillId="4" borderId="27" xfId="0" applyFont="1" applyFill="1" applyBorder="1" applyAlignment="1">
      <alignment horizontal="center" vertical="center" wrapText="1"/>
    </xf>
    <xf numFmtId="0" fontId="57" fillId="4" borderId="27" xfId="0" applyFont="1" applyFill="1" applyBorder="1" applyAlignment="1">
      <alignment horizontal="justify" vertical="center" wrapText="1"/>
    </xf>
    <xf numFmtId="0" fontId="72" fillId="4" borderId="27" xfId="0" applyFont="1" applyFill="1" applyBorder="1" applyAlignment="1">
      <alignment horizontal="justify" vertical="center" wrapText="1"/>
    </xf>
    <xf numFmtId="0" fontId="69" fillId="4" borderId="6" xfId="0" applyFont="1" applyFill="1" applyBorder="1" applyAlignment="1">
      <alignment horizontal="center" vertical="center" wrapText="1"/>
    </xf>
    <xf numFmtId="0" fontId="69" fillId="4" borderId="7" xfId="0" applyFont="1" applyFill="1" applyBorder="1" applyAlignment="1">
      <alignment horizontal="center" vertical="center" wrapText="1"/>
    </xf>
    <xf numFmtId="0" fontId="69" fillId="4" borderId="8" xfId="0" applyFont="1" applyFill="1" applyBorder="1" applyAlignment="1">
      <alignment horizontal="center" vertical="center" wrapText="1"/>
    </xf>
    <xf numFmtId="0" fontId="6" fillId="4" borderId="6" xfId="1" applyFill="1" applyBorder="1" applyAlignment="1">
      <alignment horizontal="center" vertical="center" wrapText="1"/>
    </xf>
    <xf numFmtId="0" fontId="6" fillId="4" borderId="7" xfId="1" applyFill="1" applyBorder="1" applyAlignment="1">
      <alignment horizontal="center" vertical="center" wrapText="1"/>
    </xf>
    <xf numFmtId="0" fontId="6" fillId="4" borderId="8" xfId="1" applyFill="1" applyBorder="1" applyAlignment="1">
      <alignment horizontal="center" vertical="center" wrapText="1"/>
    </xf>
    <xf numFmtId="0" fontId="22" fillId="4" borderId="6"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6" fillId="4" borderId="6" xfId="1" applyFill="1" applyBorder="1" applyAlignment="1">
      <alignment horizontal="center" vertical="center"/>
    </xf>
    <xf numFmtId="0" fontId="6" fillId="4" borderId="7" xfId="1" applyFill="1" applyBorder="1" applyAlignment="1">
      <alignment horizontal="center" vertical="center"/>
    </xf>
    <xf numFmtId="0" fontId="6" fillId="4" borderId="8" xfId="1" applyFill="1" applyBorder="1" applyAlignment="1">
      <alignment horizontal="center" vertical="center"/>
    </xf>
    <xf numFmtId="0" fontId="22" fillId="4" borderId="6" xfId="1" applyFont="1" applyFill="1" applyBorder="1" applyAlignment="1">
      <alignment horizontal="center" vertical="center" wrapText="1"/>
    </xf>
    <xf numFmtId="0" fontId="22" fillId="4" borderId="7" xfId="1" applyFont="1" applyFill="1" applyBorder="1" applyAlignment="1">
      <alignment horizontal="center" vertical="center" wrapText="1"/>
    </xf>
    <xf numFmtId="0" fontId="22" fillId="4" borderId="8" xfId="1" applyFont="1" applyFill="1" applyBorder="1" applyAlignment="1">
      <alignment horizontal="center" vertical="center" wrapText="1"/>
    </xf>
    <xf numFmtId="0" fontId="69" fillId="4" borderId="6" xfId="1" applyFont="1" applyFill="1" applyBorder="1" applyAlignment="1">
      <alignment horizontal="center" vertical="center" wrapText="1"/>
    </xf>
    <xf numFmtId="0" fontId="69" fillId="4" borderId="8" xfId="1" applyFont="1" applyFill="1" applyBorder="1" applyAlignment="1">
      <alignment horizontal="center" vertical="center" wrapText="1"/>
    </xf>
    <xf numFmtId="0" fontId="0" fillId="4" borderId="6" xfId="1" applyFont="1" applyFill="1" applyBorder="1" applyAlignment="1">
      <alignment horizontal="center" vertical="center" wrapText="1"/>
    </xf>
    <xf numFmtId="0" fontId="21" fillId="4" borderId="6" xfId="0" applyFont="1" applyFill="1" applyBorder="1" applyAlignment="1">
      <alignment horizontal="center" vertical="center" wrapText="1"/>
    </xf>
    <xf numFmtId="0" fontId="21" fillId="4" borderId="7"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69" fillId="4" borderId="7" xfId="1" applyFont="1" applyFill="1" applyBorder="1" applyAlignment="1">
      <alignment horizontal="center" vertical="center" wrapText="1"/>
    </xf>
    <xf numFmtId="0" fontId="18" fillId="0" borderId="6" xfId="0" applyFont="1" applyBorder="1" applyAlignment="1">
      <alignment horizontal="center" vertical="center" textRotation="90" wrapText="1"/>
    </xf>
    <xf numFmtId="0" fontId="18" fillId="0" borderId="7" xfId="0" applyFont="1" applyBorder="1" applyAlignment="1">
      <alignment horizontal="center" vertical="center" textRotation="90" wrapText="1"/>
    </xf>
    <xf numFmtId="0" fontId="18" fillId="0" borderId="8" xfId="0" applyFont="1" applyBorder="1" applyAlignment="1">
      <alignment horizontal="center" vertical="center" textRotation="90" wrapText="1"/>
    </xf>
    <xf numFmtId="0" fontId="69" fillId="4" borderId="57" xfId="0" applyFont="1" applyFill="1" applyBorder="1" applyAlignment="1">
      <alignment horizontal="center" vertical="center" wrapText="1"/>
    </xf>
    <xf numFmtId="0" fontId="69" fillId="4" borderId="58" xfId="0" applyFont="1" applyFill="1" applyBorder="1" applyAlignment="1">
      <alignment horizontal="center" vertical="center" wrapText="1"/>
    </xf>
    <xf numFmtId="0" fontId="69" fillId="4" borderId="9" xfId="0" applyFont="1" applyFill="1" applyBorder="1" applyAlignment="1">
      <alignment horizontal="center" vertical="center" wrapText="1"/>
    </xf>
    <xf numFmtId="0" fontId="17" fillId="5" borderId="16" xfId="0" applyFont="1" applyFill="1" applyBorder="1" applyAlignment="1" applyProtection="1">
      <alignment horizontal="center" vertical="center" textRotation="90"/>
      <protection locked="0"/>
    </xf>
    <xf numFmtId="0" fontId="17" fillId="5" borderId="37" xfId="0" applyFont="1" applyFill="1" applyBorder="1" applyAlignment="1" applyProtection="1">
      <alignment horizontal="center" vertical="center" textRotation="90"/>
      <protection locked="0"/>
    </xf>
    <xf numFmtId="0" fontId="17" fillId="5" borderId="11" xfId="0" applyFont="1" applyFill="1" applyBorder="1" applyAlignment="1" applyProtection="1">
      <alignment horizontal="center" vertical="center" textRotation="90"/>
      <protection locked="0"/>
    </xf>
    <xf numFmtId="0" fontId="16" fillId="4" borderId="10" xfId="0" applyFont="1" applyFill="1" applyBorder="1" applyAlignment="1" applyProtection="1">
      <alignment horizontal="center" vertical="center" wrapText="1"/>
      <protection locked="0"/>
    </xf>
    <xf numFmtId="0" fontId="16" fillId="4" borderId="59" xfId="0" applyFont="1" applyFill="1" applyBorder="1" applyAlignment="1" applyProtection="1">
      <alignment horizontal="center" vertical="center" wrapText="1"/>
      <protection locked="0"/>
    </xf>
    <xf numFmtId="0" fontId="16" fillId="4" borderId="6" xfId="0" applyFont="1" applyFill="1" applyBorder="1" applyAlignment="1">
      <alignment horizontal="center" vertical="center" textRotation="90" wrapText="1"/>
    </xf>
    <xf numFmtId="0" fontId="16" fillId="4" borderId="8" xfId="0" applyFont="1" applyFill="1" applyBorder="1" applyAlignment="1">
      <alignment horizontal="center" vertical="center" textRotation="90" wrapText="1"/>
    </xf>
    <xf numFmtId="0" fontId="16" fillId="6" borderId="6" xfId="0" applyFont="1" applyFill="1" applyBorder="1" applyAlignment="1">
      <alignment horizontal="center" vertical="center" textRotation="90" wrapText="1"/>
    </xf>
    <xf numFmtId="0" fontId="16" fillId="6" borderId="8" xfId="0" applyFont="1" applyFill="1" applyBorder="1" applyAlignment="1">
      <alignment horizontal="center" vertical="center" textRotation="90" wrapText="1"/>
    </xf>
    <xf numFmtId="14" fontId="13" fillId="4" borderId="64" xfId="1" applyNumberFormat="1" applyFont="1" applyFill="1" applyBorder="1" applyAlignment="1">
      <alignment horizontal="center" vertical="center" wrapText="1"/>
    </xf>
    <xf numFmtId="14" fontId="13" fillId="4" borderId="65" xfId="1" applyNumberFormat="1" applyFont="1" applyFill="1" applyBorder="1" applyAlignment="1">
      <alignment horizontal="center" vertical="center" wrapText="1"/>
    </xf>
    <xf numFmtId="14" fontId="23" fillId="4" borderId="64" xfId="1" applyNumberFormat="1" applyFont="1" applyFill="1" applyBorder="1" applyAlignment="1">
      <alignment horizontal="left" vertical="top" wrapText="1"/>
    </xf>
    <xf numFmtId="14" fontId="0" fillId="4" borderId="65" xfId="1" applyNumberFormat="1" applyFont="1" applyFill="1" applyBorder="1" applyAlignment="1">
      <alignment horizontal="left" vertical="top" wrapText="1"/>
    </xf>
    <xf numFmtId="0" fontId="16" fillId="4" borderId="10" xfId="0" applyFont="1" applyFill="1" applyBorder="1" applyAlignment="1" applyProtection="1">
      <alignment horizontal="justify" vertical="center" wrapText="1"/>
      <protection locked="0"/>
    </xf>
    <xf numFmtId="0" fontId="16" fillId="4" borderId="19" xfId="0" applyFont="1" applyFill="1" applyBorder="1" applyAlignment="1" applyProtection="1">
      <alignment horizontal="justify" vertical="center" wrapText="1"/>
      <protection locked="0"/>
    </xf>
    <xf numFmtId="0" fontId="69" fillId="4" borderId="14" xfId="1" applyFont="1" applyFill="1" applyBorder="1" applyAlignment="1">
      <alignment horizontal="center" vertical="center" wrapText="1"/>
    </xf>
    <xf numFmtId="0" fontId="69" fillId="4" borderId="20" xfId="1" applyFont="1" applyFill="1" applyBorder="1" applyAlignment="1">
      <alignment horizontal="center" vertical="center" wrapText="1"/>
    </xf>
    <xf numFmtId="0" fontId="69" fillId="4" borderId="23" xfId="1" applyFont="1" applyFill="1" applyBorder="1" applyAlignment="1">
      <alignment horizontal="center" vertical="center" wrapText="1"/>
    </xf>
    <xf numFmtId="0" fontId="65" fillId="4" borderId="1" xfId="0" applyFont="1" applyFill="1" applyBorder="1" applyAlignment="1">
      <alignment horizontal="center" vertical="center" wrapText="1"/>
    </xf>
    <xf numFmtId="14" fontId="65" fillId="4" borderId="1" xfId="0" applyNumberFormat="1" applyFont="1" applyFill="1" applyBorder="1" applyAlignment="1">
      <alignment horizontal="center" vertical="center" wrapText="1"/>
    </xf>
    <xf numFmtId="0" fontId="16" fillId="4" borderId="7" xfId="0" applyFont="1" applyFill="1" applyBorder="1" applyAlignment="1">
      <alignment horizontal="center" vertical="center" textRotation="90" wrapText="1"/>
    </xf>
    <xf numFmtId="0" fontId="16" fillId="6" borderId="7" xfId="0" applyFont="1" applyFill="1" applyBorder="1" applyAlignment="1">
      <alignment horizontal="center" vertical="center" textRotation="90" wrapText="1"/>
    </xf>
    <xf numFmtId="0" fontId="69" fillId="4" borderId="17" xfId="0" applyFont="1" applyFill="1" applyBorder="1" applyAlignment="1">
      <alignment horizontal="left" vertical="center" wrapText="1"/>
    </xf>
    <xf numFmtId="0" fontId="16" fillId="4" borderId="6" xfId="0" applyFont="1" applyFill="1" applyBorder="1" applyAlignment="1" applyProtection="1">
      <alignment horizontal="center" vertical="center" wrapText="1"/>
      <protection locked="0"/>
    </xf>
    <xf numFmtId="0" fontId="16" fillId="4" borderId="8" xfId="0" applyFont="1" applyFill="1" applyBorder="1" applyAlignment="1" applyProtection="1">
      <alignment horizontal="center" vertical="center" wrapText="1"/>
      <protection locked="0"/>
    </xf>
    <xf numFmtId="0" fontId="69" fillId="4" borderId="1" xfId="1" applyFont="1" applyFill="1" applyBorder="1" applyAlignment="1">
      <alignment horizontal="center" vertical="center" wrapText="1"/>
    </xf>
    <xf numFmtId="0" fontId="0" fillId="4" borderId="6" xfId="1" applyFont="1" applyFill="1" applyBorder="1" applyAlignment="1">
      <alignment horizontal="justify" vertical="center" wrapText="1"/>
    </xf>
    <xf numFmtId="0" fontId="6" fillId="4" borderId="8" xfId="1" applyFill="1" applyBorder="1" applyAlignment="1">
      <alignment horizontal="justify" vertical="center" wrapText="1"/>
    </xf>
    <xf numFmtId="0" fontId="3" fillId="4" borderId="16" xfId="0" applyFont="1" applyFill="1" applyBorder="1" applyAlignment="1">
      <alignment horizontal="left" vertical="center" wrapText="1"/>
    </xf>
    <xf numFmtId="0" fontId="3" fillId="4" borderId="37" xfId="0" applyFont="1" applyFill="1" applyBorder="1" applyAlignment="1">
      <alignment horizontal="left" vertical="center" wrapText="1"/>
    </xf>
    <xf numFmtId="0" fontId="60" fillId="4" borderId="61" xfId="0" applyFont="1" applyFill="1" applyBorder="1" applyAlignment="1">
      <alignment horizontal="center" vertical="center" wrapText="1"/>
    </xf>
    <xf numFmtId="0" fontId="60" fillId="4" borderId="0" xfId="0" applyFont="1" applyFill="1" applyAlignment="1">
      <alignment horizontal="center" vertical="center" wrapText="1"/>
    </xf>
    <xf numFmtId="0" fontId="21" fillId="4" borderId="62" xfId="0" applyFont="1" applyFill="1" applyBorder="1" applyAlignment="1">
      <alignment horizontal="center" vertical="center" wrapText="1"/>
    </xf>
    <xf numFmtId="0" fontId="21" fillId="4" borderId="58"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7" xfId="0" applyFont="1" applyFill="1" applyBorder="1" applyAlignment="1">
      <alignment horizontal="center" vertical="center"/>
    </xf>
    <xf numFmtId="0" fontId="35" fillId="4" borderId="6" xfId="0" applyFont="1" applyFill="1" applyBorder="1" applyAlignment="1">
      <alignment horizontal="left" vertical="center" wrapText="1"/>
    </xf>
    <xf numFmtId="0" fontId="35" fillId="4" borderId="7" xfId="0" applyFont="1" applyFill="1" applyBorder="1" applyAlignment="1">
      <alignment horizontal="left" vertical="center" wrapText="1"/>
    </xf>
    <xf numFmtId="0" fontId="79" fillId="4" borderId="6" xfId="0" applyFont="1" applyFill="1" applyBorder="1" applyAlignment="1">
      <alignment horizontal="justify" vertical="center" wrapText="1"/>
    </xf>
    <xf numFmtId="0" fontId="79" fillId="4" borderId="7" xfId="0" applyFont="1" applyFill="1" applyBorder="1" applyAlignment="1">
      <alignment horizontal="justify" vertical="center" wrapText="1"/>
    </xf>
    <xf numFmtId="0" fontId="55" fillId="4" borderId="6" xfId="0" applyFont="1" applyFill="1" applyBorder="1" applyAlignment="1">
      <alignment horizontal="justify" vertical="center" wrapText="1"/>
    </xf>
    <xf numFmtId="0" fontId="3" fillId="4" borderId="7" xfId="0" applyFont="1" applyFill="1" applyBorder="1" applyAlignment="1">
      <alignment horizontal="justify" vertical="center" wrapText="1"/>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5" fillId="4" borderId="7" xfId="0" applyFont="1" applyFill="1" applyBorder="1" applyAlignment="1">
      <alignment horizontal="justify" vertical="center" wrapText="1"/>
    </xf>
    <xf numFmtId="0" fontId="21" fillId="4" borderId="46" xfId="0" applyFont="1" applyFill="1" applyBorder="1" applyAlignment="1">
      <alignment horizontal="center" vertical="center" wrapText="1"/>
    </xf>
    <xf numFmtId="0" fontId="21" fillId="4" borderId="40" xfId="0" applyFont="1" applyFill="1" applyBorder="1" applyAlignment="1">
      <alignment horizontal="center" vertical="center" wrapText="1"/>
    </xf>
    <xf numFmtId="0" fontId="55" fillId="4" borderId="16" xfId="0" applyFont="1" applyFill="1" applyBorder="1" applyAlignment="1">
      <alignment horizontal="justify" vertical="center" wrapText="1"/>
    </xf>
    <xf numFmtId="0" fontId="3" fillId="4" borderId="37" xfId="0" applyFont="1" applyFill="1" applyBorder="1" applyAlignment="1">
      <alignment horizontal="justify" vertical="center" wrapText="1"/>
    </xf>
    <xf numFmtId="0" fontId="56" fillId="4" borderId="6" xfId="0" applyFont="1" applyFill="1" applyBorder="1" applyAlignment="1">
      <alignment horizontal="justify" vertical="center" wrapText="1"/>
    </xf>
    <xf numFmtId="14" fontId="6" fillId="4" borderId="6" xfId="1" applyNumberFormat="1" applyFill="1" applyBorder="1" applyAlignment="1">
      <alignment horizontal="center" vertical="center" wrapText="1"/>
    </xf>
    <xf numFmtId="14" fontId="6" fillId="4" borderId="8" xfId="1" applyNumberFormat="1" applyFill="1" applyBorder="1" applyAlignment="1">
      <alignment horizontal="center" vertical="center" wrapText="1"/>
    </xf>
    <xf numFmtId="0" fontId="24" fillId="4" borderId="6" xfId="1" applyFont="1" applyFill="1" applyBorder="1" applyAlignment="1">
      <alignment horizontal="center" vertical="center" wrapText="1"/>
    </xf>
    <xf numFmtId="0" fontId="24" fillId="4" borderId="8" xfId="1" applyFont="1" applyFill="1" applyBorder="1" applyAlignment="1">
      <alignment horizontal="center" vertical="center" wrapText="1"/>
    </xf>
    <xf numFmtId="0" fontId="0" fillId="4" borderId="8" xfId="1" applyFont="1" applyFill="1" applyBorder="1" applyAlignment="1">
      <alignment horizontal="center" vertical="center" wrapText="1"/>
    </xf>
    <xf numFmtId="0" fontId="23" fillId="7" borderId="7" xfId="1" applyFont="1" applyFill="1" applyBorder="1" applyAlignment="1">
      <alignment horizontal="center" vertical="center" wrapText="1"/>
    </xf>
    <xf numFmtId="0" fontId="16" fillId="4" borderId="14" xfId="0" applyFont="1" applyFill="1" applyBorder="1" applyAlignment="1" applyProtection="1">
      <alignment horizontal="center" vertical="center" wrapText="1"/>
      <protection locked="0"/>
    </xf>
    <xf numFmtId="0" fontId="16" fillId="4" borderId="20" xfId="0" applyFont="1" applyFill="1" applyBorder="1" applyAlignment="1" applyProtection="1">
      <alignment horizontal="center" vertical="center" wrapText="1"/>
      <protection locked="0"/>
    </xf>
    <xf numFmtId="0" fontId="16" fillId="4" borderId="23" xfId="0" applyFont="1" applyFill="1" applyBorder="1" applyAlignment="1" applyProtection="1">
      <alignment horizontal="center" vertical="center" wrapText="1"/>
      <protection locked="0"/>
    </xf>
    <xf numFmtId="0" fontId="20" fillId="4" borderId="6"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16" fillId="4" borderId="7" xfId="0" applyFont="1" applyFill="1" applyBorder="1" applyAlignment="1" applyProtection="1">
      <alignment horizontal="center" vertical="center" wrapText="1"/>
      <protection locked="0"/>
    </xf>
    <xf numFmtId="0" fontId="24" fillId="4" borderId="6" xfId="1" applyFont="1" applyFill="1" applyBorder="1" applyAlignment="1">
      <alignment horizontal="justify" vertical="center" wrapText="1"/>
    </xf>
    <xf numFmtId="0" fontId="24" fillId="4" borderId="8" xfId="1" applyFont="1" applyFill="1" applyBorder="1" applyAlignment="1">
      <alignment horizontal="justify" vertical="center" wrapText="1"/>
    </xf>
    <xf numFmtId="0" fontId="16" fillId="4" borderId="10" xfId="0" applyFont="1" applyFill="1" applyBorder="1" applyAlignment="1" applyProtection="1">
      <alignment horizontal="left" vertical="center" wrapText="1"/>
      <protection locked="0"/>
    </xf>
    <xf numFmtId="0" fontId="16" fillId="4" borderId="19" xfId="0" applyFont="1" applyFill="1" applyBorder="1" applyAlignment="1" applyProtection="1">
      <alignment horizontal="left" vertical="center" wrapText="1"/>
      <protection locked="0"/>
    </xf>
    <xf numFmtId="0" fontId="16" fillId="4" borderId="43" xfId="0" applyFont="1" applyFill="1" applyBorder="1" applyAlignment="1" applyProtection="1">
      <alignment horizontal="left" vertical="center" wrapText="1"/>
      <protection locked="0"/>
    </xf>
    <xf numFmtId="0" fontId="0" fillId="13" borderId="6" xfId="1" applyFont="1" applyFill="1" applyBorder="1" applyAlignment="1">
      <alignment horizontal="left" vertical="top" wrapText="1"/>
    </xf>
    <xf numFmtId="0" fontId="6" fillId="13" borderId="8" xfId="1" applyFill="1" applyBorder="1" applyAlignment="1">
      <alignment horizontal="left" vertical="top" wrapText="1"/>
    </xf>
    <xf numFmtId="0" fontId="0" fillId="4" borderId="6" xfId="1" applyFont="1" applyFill="1" applyBorder="1" applyAlignment="1">
      <alignment horizontal="left" vertical="top" wrapText="1"/>
    </xf>
    <xf numFmtId="0" fontId="0" fillId="4" borderId="8" xfId="1" applyFont="1" applyFill="1" applyBorder="1" applyAlignment="1">
      <alignment horizontal="left" vertical="top" wrapText="1"/>
    </xf>
    <xf numFmtId="0" fontId="6" fillId="4" borderId="12" xfId="1" applyFill="1" applyBorder="1" applyAlignment="1">
      <alignment horizontal="center" vertical="center" wrapText="1"/>
    </xf>
    <xf numFmtId="0" fontId="6" fillId="4" borderId="18" xfId="1" applyFill="1" applyBorder="1" applyAlignment="1">
      <alignment horizontal="center" vertical="center" wrapText="1"/>
    </xf>
    <xf numFmtId="0" fontId="6" fillId="4" borderId="21" xfId="1" applyFill="1" applyBorder="1" applyAlignment="1">
      <alignment horizontal="center" vertical="center" wrapText="1"/>
    </xf>
    <xf numFmtId="0" fontId="16" fillId="4" borderId="43" xfId="0" applyFont="1" applyFill="1" applyBorder="1" applyAlignment="1" applyProtection="1">
      <alignment horizontal="justify" vertical="center" wrapText="1"/>
      <protection locked="0"/>
    </xf>
    <xf numFmtId="0" fontId="69" fillId="4" borderId="1" xfId="0" applyFont="1" applyFill="1" applyBorder="1" applyAlignment="1">
      <alignment horizontal="center" vertical="center" wrapText="1"/>
    </xf>
    <xf numFmtId="14" fontId="69" fillId="4" borderId="6" xfId="0" applyNumberFormat="1" applyFont="1" applyFill="1" applyBorder="1" applyAlignment="1">
      <alignment horizontal="center" vertical="center" wrapText="1"/>
    </xf>
    <xf numFmtId="14" fontId="69" fillId="4" borderId="8" xfId="0" applyNumberFormat="1" applyFont="1" applyFill="1" applyBorder="1" applyAlignment="1">
      <alignment horizontal="center" vertical="center" wrapText="1"/>
    </xf>
    <xf numFmtId="0" fontId="69" fillId="4" borderId="17" xfId="0" applyFont="1" applyFill="1" applyBorder="1" applyAlignment="1">
      <alignment horizontal="center" vertical="center" wrapText="1"/>
    </xf>
    <xf numFmtId="0" fontId="6" fillId="4" borderId="14" xfId="1" applyFill="1" applyBorder="1" applyAlignment="1">
      <alignment horizontal="center" vertical="center" wrapText="1"/>
    </xf>
    <xf numFmtId="0" fontId="6" fillId="4" borderId="20" xfId="1" applyFill="1" applyBorder="1" applyAlignment="1">
      <alignment horizontal="center" vertical="center" wrapText="1"/>
    </xf>
    <xf numFmtId="0" fontId="6" fillId="4" borderId="23" xfId="1" applyFill="1" applyBorder="1" applyAlignment="1">
      <alignment horizontal="center" vertical="center" wrapText="1"/>
    </xf>
    <xf numFmtId="0" fontId="37" fillId="2" borderId="0" xfId="0" applyFont="1" applyFill="1" applyAlignment="1">
      <alignment horizontal="center" vertical="center"/>
    </xf>
    <xf numFmtId="0" fontId="0" fillId="13" borderId="3" xfId="0" applyFill="1" applyBorder="1" applyAlignment="1">
      <alignment horizontal="left" vertical="center" wrapText="1"/>
    </xf>
    <xf numFmtId="0" fontId="46" fillId="2" borderId="0" xfId="3" applyFont="1" applyFill="1" applyAlignment="1">
      <alignment horizontal="center" vertical="center"/>
    </xf>
    <xf numFmtId="0" fontId="5" fillId="0" borderId="0" xfId="3" applyAlignment="1">
      <alignment horizontal="left" vertical="center" wrapText="1"/>
    </xf>
    <xf numFmtId="0" fontId="47" fillId="0" borderId="0" xfId="3" applyFont="1" applyAlignment="1">
      <alignment horizontal="center" vertical="center" wrapText="1"/>
    </xf>
    <xf numFmtId="0" fontId="5" fillId="0" borderId="0" xfId="3" applyAlignment="1">
      <alignment horizontal="justify" vertical="center" wrapText="1"/>
    </xf>
    <xf numFmtId="0" fontId="5" fillId="0" borderId="0" xfId="4" applyAlignment="1">
      <alignment horizontal="center" vertical="center" wrapText="1"/>
    </xf>
    <xf numFmtId="0" fontId="5" fillId="0" borderId="0" xfId="4" applyAlignment="1">
      <alignment horizontal="left" vertical="center" wrapText="1"/>
    </xf>
    <xf numFmtId="0" fontId="50" fillId="0" borderId="0" xfId="4" applyFont="1" applyAlignment="1">
      <alignment horizontal="center" vertical="center" wrapText="1"/>
    </xf>
    <xf numFmtId="0" fontId="54" fillId="0" borderId="0" xfId="4" applyFont="1" applyAlignment="1">
      <alignment horizontal="center" vertical="center"/>
    </xf>
    <xf numFmtId="0" fontId="35" fillId="4" borderId="4" xfId="4" applyFont="1" applyFill="1" applyBorder="1" applyAlignment="1">
      <alignment horizontal="center" vertical="center" wrapText="1"/>
    </xf>
    <xf numFmtId="0" fontId="35" fillId="15" borderId="4" xfId="4" applyFont="1" applyFill="1" applyBorder="1" applyAlignment="1">
      <alignment horizontal="center" vertical="center"/>
    </xf>
    <xf numFmtId="0" fontId="35" fillId="4" borderId="4" xfId="4" applyFont="1" applyFill="1" applyBorder="1" applyAlignment="1">
      <alignment horizontal="center" vertical="center"/>
    </xf>
    <xf numFmtId="0" fontId="35" fillId="16" borderId="4" xfId="4" applyFont="1" applyFill="1" applyBorder="1" applyAlignment="1">
      <alignment horizontal="center" vertical="center"/>
    </xf>
    <xf numFmtId="0" fontId="5" fillId="12" borderId="0" xfId="4" applyFill="1" applyAlignment="1">
      <alignment horizontal="center" vertical="center"/>
    </xf>
  </cellXfs>
  <cellStyles count="7">
    <cellStyle name="Normal" xfId="0" builtinId="0"/>
    <cellStyle name="Normal 2 2" xfId="3" xr:uid="{00000000-0005-0000-0000-000001000000}"/>
    <cellStyle name="Normal 2 2 2" xfId="4" xr:uid="{00000000-0005-0000-0000-000002000000}"/>
    <cellStyle name="Normal 2 2 2 2" xfId="6" xr:uid="{00000000-0005-0000-0000-000003000000}"/>
    <cellStyle name="Normal 2 2 3" xfId="5" xr:uid="{00000000-0005-0000-0000-000004000000}"/>
    <cellStyle name="Normal 3" xfId="1" xr:uid="{00000000-0005-0000-0000-000005000000}"/>
    <cellStyle name="Porcentaje" xfId="2" builtinId="5"/>
  </cellStyles>
  <dxfs count="839">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0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C000"/>
          </stop>
        </gradientFill>
      </fill>
    </dxf>
    <dxf>
      <fill>
        <gradientFill>
          <stop position="0">
            <color theme="0"/>
          </stop>
          <stop position="1">
            <color theme="4"/>
          </stop>
        </gradientFill>
      </fill>
    </dxf>
    <dxf>
      <fill>
        <patternFill>
          <bgColor rgb="FF73FB79"/>
        </patternFill>
      </fill>
    </dxf>
    <dxf>
      <fill>
        <patternFill>
          <bgColor rgb="FFFFFD78"/>
        </patternFill>
      </fill>
    </dxf>
    <dxf>
      <fill>
        <patternFill>
          <bgColor rgb="FFFF7E79"/>
        </pattern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0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C000"/>
          </stop>
        </gradientFill>
      </fill>
    </dxf>
    <dxf>
      <fill>
        <gradientFill>
          <stop position="0">
            <color theme="0"/>
          </stop>
          <stop position="1">
            <color theme="4"/>
          </stop>
        </gradientFill>
      </fill>
    </dxf>
    <dxf>
      <fill>
        <patternFill>
          <bgColor rgb="FF73FB79"/>
        </patternFill>
      </fill>
    </dxf>
    <dxf>
      <fill>
        <patternFill>
          <bgColor rgb="FFFFFD78"/>
        </patternFill>
      </fill>
    </dxf>
    <dxf>
      <fill>
        <patternFill>
          <bgColor rgb="FFFF7E79"/>
        </pattern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0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C000"/>
          </stop>
        </gradientFill>
      </fill>
    </dxf>
    <dxf>
      <fill>
        <gradientFill>
          <stop position="0">
            <color theme="0"/>
          </stop>
          <stop position="1">
            <color theme="4"/>
          </stop>
        </gradientFill>
      </fill>
    </dxf>
    <dxf>
      <fill>
        <patternFill>
          <bgColor rgb="FF73FB79"/>
        </patternFill>
      </fill>
    </dxf>
    <dxf>
      <fill>
        <patternFill>
          <bgColor rgb="FFFFFD78"/>
        </patternFill>
      </fill>
    </dxf>
    <dxf>
      <fill>
        <patternFill>
          <bgColor rgb="FFFF7E79"/>
        </pattern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0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C000"/>
          </stop>
        </gradientFill>
      </fill>
    </dxf>
    <dxf>
      <fill>
        <gradientFill>
          <stop position="0">
            <color theme="0"/>
          </stop>
          <stop position="1">
            <color theme="4"/>
          </stop>
        </gradientFill>
      </fill>
    </dxf>
    <dxf>
      <fill>
        <patternFill>
          <bgColor rgb="FF73FB79"/>
        </patternFill>
      </fill>
    </dxf>
    <dxf>
      <fill>
        <patternFill>
          <bgColor rgb="FFFFFD78"/>
        </patternFill>
      </fill>
    </dxf>
    <dxf>
      <fill>
        <patternFill>
          <bgColor rgb="FFFF7E79"/>
        </pattern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0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C000"/>
          </stop>
        </gradientFill>
      </fill>
    </dxf>
    <dxf>
      <fill>
        <gradientFill>
          <stop position="0">
            <color theme="0"/>
          </stop>
          <stop position="1">
            <color theme="4"/>
          </stop>
        </gradientFill>
      </fill>
    </dxf>
    <dxf>
      <fill>
        <patternFill>
          <bgColor rgb="FF73FB79"/>
        </patternFill>
      </fill>
    </dxf>
    <dxf>
      <fill>
        <patternFill>
          <bgColor rgb="FFFFFD78"/>
        </patternFill>
      </fill>
    </dxf>
    <dxf>
      <fill>
        <patternFill>
          <bgColor rgb="FFFF7E79"/>
        </pattern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0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C000"/>
          </stop>
        </gradientFill>
      </fill>
    </dxf>
    <dxf>
      <fill>
        <gradientFill>
          <stop position="0">
            <color theme="0"/>
          </stop>
          <stop position="1">
            <color theme="4"/>
          </stop>
        </gradientFill>
      </fill>
    </dxf>
    <dxf>
      <fill>
        <patternFill>
          <bgColor rgb="FF73FB79"/>
        </patternFill>
      </fill>
    </dxf>
    <dxf>
      <fill>
        <patternFill>
          <bgColor rgb="FFFFFD78"/>
        </patternFill>
      </fill>
    </dxf>
    <dxf>
      <fill>
        <patternFill>
          <bgColor rgb="FFFF7E79"/>
        </pattern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0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C000"/>
          </stop>
        </gradientFill>
      </fill>
    </dxf>
    <dxf>
      <fill>
        <gradientFill>
          <stop position="0">
            <color theme="0"/>
          </stop>
          <stop position="1">
            <color theme="4"/>
          </stop>
        </gradientFill>
      </fill>
    </dxf>
    <dxf>
      <fill>
        <patternFill>
          <bgColor rgb="FF73FB79"/>
        </patternFill>
      </fill>
    </dxf>
    <dxf>
      <fill>
        <patternFill>
          <bgColor rgb="FFFFFD78"/>
        </patternFill>
      </fill>
    </dxf>
    <dxf>
      <fill>
        <patternFill>
          <bgColor rgb="FFFF7E79"/>
        </pattern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C000"/>
          </stop>
        </gradientFill>
      </fill>
    </dxf>
    <dxf>
      <fill>
        <gradientFill>
          <stop position="0">
            <color theme="0"/>
          </stop>
          <stop position="1">
            <color theme="4"/>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0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C000"/>
          </stop>
        </gradientFill>
      </fill>
    </dxf>
    <dxf>
      <fill>
        <gradientFill>
          <stop position="0">
            <color theme="0"/>
          </stop>
          <stop position="1">
            <color theme="4"/>
          </stop>
        </gradientFill>
      </fill>
    </dxf>
    <dxf>
      <fill>
        <patternFill>
          <bgColor rgb="FF73FB79"/>
        </patternFill>
      </fill>
    </dxf>
    <dxf>
      <fill>
        <patternFill>
          <bgColor rgb="FFFFFD78"/>
        </patternFill>
      </fill>
    </dxf>
    <dxf>
      <fill>
        <patternFill>
          <bgColor rgb="FFFF7E79"/>
        </pattern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0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C000"/>
          </stop>
        </gradientFill>
      </fill>
    </dxf>
    <dxf>
      <fill>
        <gradientFill>
          <stop position="0">
            <color theme="0"/>
          </stop>
          <stop position="1">
            <color theme="4"/>
          </stop>
        </gradientFill>
      </fill>
    </dxf>
    <dxf>
      <fill>
        <patternFill>
          <bgColor rgb="FF73FB79"/>
        </patternFill>
      </fill>
    </dxf>
    <dxf>
      <fill>
        <patternFill>
          <bgColor rgb="FFFFFD78"/>
        </patternFill>
      </fill>
    </dxf>
    <dxf>
      <fill>
        <patternFill>
          <bgColor rgb="FFFF7E79"/>
        </pattern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0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C000"/>
          </stop>
        </gradientFill>
      </fill>
    </dxf>
    <dxf>
      <fill>
        <gradientFill>
          <stop position="0">
            <color theme="0"/>
          </stop>
          <stop position="1">
            <color theme="4"/>
          </stop>
        </gradientFill>
      </fill>
    </dxf>
    <dxf>
      <fill>
        <patternFill>
          <bgColor rgb="FF73FB79"/>
        </patternFill>
      </fill>
    </dxf>
    <dxf>
      <fill>
        <patternFill>
          <bgColor rgb="FFFFFD78"/>
        </patternFill>
      </fill>
    </dxf>
    <dxf>
      <fill>
        <patternFill>
          <bgColor rgb="FFFF7E79"/>
        </pattern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0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C000"/>
          </stop>
        </gradientFill>
      </fill>
    </dxf>
    <dxf>
      <fill>
        <gradientFill>
          <stop position="0">
            <color theme="0"/>
          </stop>
          <stop position="1">
            <color theme="4"/>
          </stop>
        </gradientFill>
      </fill>
    </dxf>
    <dxf>
      <fill>
        <patternFill>
          <bgColor rgb="FF73FB79"/>
        </patternFill>
      </fill>
    </dxf>
    <dxf>
      <fill>
        <patternFill>
          <bgColor rgb="FFFFFD78"/>
        </patternFill>
      </fill>
    </dxf>
    <dxf>
      <fill>
        <patternFill>
          <bgColor rgb="FFFF7E79"/>
        </pattern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patternFill>
          <bgColor rgb="FF00B050"/>
        </patternFill>
      </fill>
    </dxf>
    <dxf>
      <fill>
        <patternFill>
          <bgColor rgb="FF00B050"/>
        </patternFill>
      </fill>
    </dxf>
    <dxf>
      <fill>
        <patternFill>
          <bgColor theme="7"/>
        </patternFill>
      </fill>
    </dxf>
    <dxf>
      <fill>
        <patternFill>
          <bgColor theme="5"/>
        </patternFill>
      </fill>
    </dxf>
    <dxf>
      <fill>
        <patternFill>
          <bgColor rgb="FFFF0000"/>
        </patternFill>
      </fill>
    </dxf>
    <dxf>
      <fill>
        <patternFill>
          <bgColor rgb="FF00B050"/>
        </patternFill>
      </fill>
    </dxf>
    <dxf>
      <fill>
        <patternFill>
          <bgColor rgb="FF00B050"/>
        </patternFill>
      </fill>
    </dxf>
    <dxf>
      <fill>
        <patternFill>
          <bgColor theme="7"/>
        </patternFill>
      </fill>
    </dxf>
    <dxf>
      <fill>
        <patternFill>
          <bgColor theme="5"/>
        </patternFill>
      </fill>
    </dxf>
    <dxf>
      <fill>
        <patternFill>
          <bgColor rgb="FFFF0000"/>
        </patternFill>
      </fill>
    </dxf>
    <dxf>
      <fill>
        <patternFill>
          <bgColor rgb="FF00B050"/>
        </patternFill>
      </fill>
    </dxf>
    <dxf>
      <fill>
        <patternFill>
          <bgColor rgb="FF00B050"/>
        </patternFill>
      </fill>
    </dxf>
    <dxf>
      <fill>
        <patternFill>
          <bgColor theme="7"/>
        </patternFill>
      </fill>
    </dxf>
    <dxf>
      <fill>
        <patternFill>
          <bgColor theme="5"/>
        </patternFill>
      </fill>
    </dxf>
    <dxf>
      <fill>
        <patternFill>
          <bgColor rgb="FFFF0000"/>
        </patternFill>
      </fill>
    </dxf>
    <dxf>
      <fill>
        <gradientFill>
          <stop position="0">
            <color theme="0"/>
          </stop>
          <stop position="1">
            <color rgb="FF00B050"/>
          </stop>
        </gradientFill>
      </fill>
    </dxf>
    <dxf>
      <fill>
        <gradientFill>
          <stop position="0">
            <color theme="0"/>
          </stop>
          <stop position="1">
            <color rgb="FFFFFF00"/>
          </stop>
        </gradientFill>
      </fill>
    </dxf>
    <dxf>
      <fill>
        <patternFill>
          <bgColor theme="5"/>
        </patternFill>
      </fill>
    </dxf>
    <dxf>
      <fill>
        <patternFill>
          <bgColor rgb="FFFF0000"/>
        </patternFill>
      </fill>
    </dxf>
    <dxf>
      <fill>
        <patternFill>
          <bgColor rgb="FF00B050"/>
        </patternFill>
      </fill>
    </dxf>
    <dxf>
      <fill>
        <patternFill>
          <bgColor rgb="FF00B050"/>
        </patternFill>
      </fill>
    </dxf>
    <dxf>
      <fill>
        <patternFill>
          <bgColor theme="7"/>
        </patternFill>
      </fill>
    </dxf>
    <dxf>
      <fill>
        <patternFill>
          <bgColor theme="5"/>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C000"/>
        </patternFill>
      </fill>
    </dxf>
    <dxf>
      <fill>
        <gradientFill>
          <stop position="0">
            <color theme="0"/>
          </stop>
          <stop position="1">
            <color theme="4"/>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0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C000"/>
          </stop>
        </gradientFill>
      </fill>
    </dxf>
    <dxf>
      <fill>
        <gradientFill>
          <stop position="0">
            <color theme="0"/>
          </stop>
          <stop position="1">
            <color theme="4"/>
          </stop>
        </gradientFill>
      </fill>
    </dxf>
    <dxf>
      <fill>
        <patternFill>
          <bgColor rgb="FF73FB79"/>
        </patternFill>
      </fill>
    </dxf>
    <dxf>
      <fill>
        <patternFill>
          <bgColor rgb="FFFFFD78"/>
        </patternFill>
      </fill>
    </dxf>
    <dxf>
      <fill>
        <patternFill>
          <bgColor rgb="FFFF7E79"/>
        </pattern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patternFill>
          <bgColor rgb="FF00B050"/>
        </patternFill>
      </fill>
    </dxf>
    <dxf>
      <fill>
        <patternFill>
          <bgColor rgb="FF00B050"/>
        </patternFill>
      </fill>
    </dxf>
    <dxf>
      <fill>
        <patternFill>
          <bgColor theme="7"/>
        </patternFill>
      </fill>
    </dxf>
    <dxf>
      <fill>
        <patternFill>
          <bgColor theme="5"/>
        </patternFill>
      </fill>
    </dxf>
    <dxf>
      <fill>
        <patternFill>
          <bgColor rgb="FFFF0000"/>
        </patternFill>
      </fill>
    </dxf>
    <dxf>
      <fill>
        <patternFill>
          <bgColor rgb="FF00B050"/>
        </patternFill>
      </fill>
    </dxf>
    <dxf>
      <fill>
        <patternFill>
          <bgColor rgb="FF00B050"/>
        </patternFill>
      </fill>
    </dxf>
    <dxf>
      <fill>
        <patternFill>
          <bgColor theme="7"/>
        </patternFill>
      </fill>
    </dxf>
    <dxf>
      <fill>
        <patternFill>
          <bgColor theme="5"/>
        </patternFill>
      </fill>
    </dxf>
    <dxf>
      <fill>
        <patternFill>
          <bgColor rgb="FFFF0000"/>
        </pattern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C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rgb="FFFF0000"/>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FF00"/>
          </stop>
        </gradientFill>
      </fill>
    </dxf>
    <dxf>
      <fill>
        <gradientFill>
          <stop position="0">
            <color theme="0"/>
          </stop>
          <stop position="1">
            <color theme="5"/>
          </stop>
        </gradientFill>
      </fill>
    </dxf>
    <dxf>
      <fill>
        <gradientFill>
          <stop position="0">
            <color theme="0"/>
          </stop>
          <stop position="1">
            <color rgb="FFFF000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00B050"/>
          </stop>
        </gradientFill>
      </fill>
    </dxf>
    <dxf>
      <fill>
        <gradientFill>
          <stop position="0">
            <color theme="0"/>
          </stop>
          <stop position="1">
            <color rgb="FFFFC000"/>
          </stop>
        </gradientFill>
      </fill>
    </dxf>
    <dxf>
      <fill>
        <gradientFill>
          <stop position="0">
            <color theme="0"/>
          </stop>
          <stop position="1">
            <color theme="4"/>
          </stop>
        </gradientFill>
      </fill>
    </dxf>
    <dxf>
      <fill>
        <patternFill>
          <bgColor rgb="FF00B050"/>
        </patternFill>
      </fill>
    </dxf>
    <dxf>
      <fill>
        <patternFill>
          <bgColor rgb="FF00B050"/>
        </patternFill>
      </fill>
    </dxf>
    <dxf>
      <fill>
        <patternFill>
          <bgColor theme="7"/>
        </patternFill>
      </fill>
    </dxf>
    <dxf>
      <fill>
        <patternFill>
          <bgColor theme="5"/>
        </patternFill>
      </fill>
    </dxf>
    <dxf>
      <fill>
        <patternFill>
          <bgColor rgb="FFFF0000"/>
        </patternFill>
      </fill>
    </dxf>
    <dxf>
      <fill>
        <patternFill>
          <bgColor rgb="FF00B050"/>
        </patternFill>
      </fill>
    </dxf>
    <dxf>
      <fill>
        <patternFill>
          <bgColor theme="7"/>
        </patternFill>
      </fill>
    </dxf>
    <dxf>
      <fill>
        <patternFill>
          <bgColor theme="5"/>
        </patternFill>
      </fill>
    </dxf>
    <dxf>
      <fill>
        <patternFill>
          <bgColor rgb="FFFF0000"/>
        </patternFill>
      </fill>
    </dxf>
    <dxf>
      <fill>
        <patternFill>
          <bgColor rgb="FF00B050"/>
        </patternFill>
      </fill>
    </dxf>
    <dxf>
      <fill>
        <patternFill>
          <bgColor rgb="FF00B050"/>
        </patternFill>
      </fill>
    </dxf>
    <dxf>
      <fill>
        <patternFill>
          <bgColor theme="7"/>
        </patternFill>
      </fill>
    </dxf>
    <dxf>
      <fill>
        <patternFill>
          <bgColor theme="5"/>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C000"/>
        </patternFill>
      </fill>
    </dxf>
    <dxf>
      <fill>
        <gradientFill>
          <stop position="0">
            <color theme="0"/>
          </stop>
          <stop position="1">
            <color theme="4"/>
          </stop>
        </gradientFill>
      </fill>
    </dxf>
    <dxf>
      <fill>
        <patternFill>
          <bgColor rgb="FF00B050"/>
        </patternFill>
      </fill>
    </dxf>
    <dxf>
      <fill>
        <patternFill>
          <bgColor rgb="FF00B050"/>
        </patternFill>
      </fill>
    </dxf>
    <dxf>
      <fill>
        <patternFill>
          <bgColor theme="7"/>
        </patternFill>
      </fill>
    </dxf>
    <dxf>
      <fill>
        <patternFill>
          <bgColor theme="5"/>
        </patternFill>
      </fill>
    </dxf>
    <dxf>
      <fill>
        <patternFill>
          <bgColor rgb="FFFF0000"/>
        </patternFill>
      </fill>
    </dxf>
    <dxf>
      <fill>
        <patternFill>
          <bgColor rgb="FF00B050"/>
        </patternFill>
      </fill>
    </dxf>
    <dxf>
      <fill>
        <patternFill>
          <bgColor rgb="FF00B050"/>
        </patternFill>
      </fill>
    </dxf>
    <dxf>
      <fill>
        <patternFill>
          <bgColor theme="7"/>
        </patternFill>
      </fill>
    </dxf>
    <dxf>
      <fill>
        <patternFill>
          <bgColor theme="5"/>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C000"/>
        </patternFill>
      </fill>
    </dxf>
    <dxf>
      <fill>
        <gradientFill>
          <stop position="0">
            <color theme="0"/>
          </stop>
          <stop position="1">
            <color theme="4"/>
          </stop>
        </gradient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externalLink" Target="externalLinks/externalLink2.xml"/><Relationship Id="rId26" Type="http://purl.oclc.org/ooxml/officeDocument/relationships/styles" Target="styles.xml"/><Relationship Id="rId3" Type="http://purl.oclc.org/ooxml/officeDocument/relationships/worksheet" Target="worksheets/sheet3.xml"/><Relationship Id="rId21" Type="http://purl.oclc.org/ooxml/officeDocument/relationships/externalLink" Target="externalLinks/externalLink5.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externalLink" Target="externalLinks/externalLink1.xml"/><Relationship Id="rId25" Type="http://purl.oclc.org/ooxml/officeDocument/relationships/theme" Target="theme/theme1.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externalLink" Target="externalLinks/externalLink4.xml"/><Relationship Id="rId29" Type="http://purl.oclc.org/ooxml/officeDocument/relationships/calcChain" Target="calcChain.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externalLink" Target="externalLinks/externalLink8.xml"/><Relationship Id="rId32" Type="http://purl.oclc.org/ooxml/officeDocument/relationships/customXml" Target="../customXml/item3.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externalLink" Target="externalLinks/externalLink7.xml"/><Relationship Id="rId28" Type="http://schemas.microsoft.com/office/2017/10/relationships/person" Target="persons/person.xml"/><Relationship Id="rId10" Type="http://purl.oclc.org/ooxml/officeDocument/relationships/worksheet" Target="worksheets/sheet10.xml"/><Relationship Id="rId19" Type="http://purl.oclc.org/ooxml/officeDocument/relationships/externalLink" Target="externalLinks/externalLink3.xml"/><Relationship Id="rId31" Type="http://purl.oclc.org/ooxml/officeDocument/relationships/customXml" Target="../customXml/item2.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externalLink" Target="externalLinks/externalLink6.xml"/><Relationship Id="rId27" Type="http://purl.oclc.org/ooxml/officeDocument/relationships/sharedStrings" Target="sharedStrings.xml"/><Relationship Id="rId30" Type="http://purl.oclc.org/ooxml/officeDocument/relationships/customXml" Target="../customXml/item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jpeg"/></Relationships>
</file>

<file path=xl/drawings/_rels/drawing12.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jpeg"/></Relationships>
</file>

<file path=xl/drawings/_rels/drawing14.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jpeg"/></Relationships>
</file>

<file path=xl/drawings/_rels/drawing16.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jpeg"/></Relationships>
</file>

<file path=xl/drawings/_rels/drawing18.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jpeg"/></Relationships>
</file>

<file path=xl/drawings/_rels/drawing2.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jpeg"/></Relationships>
</file>

<file path=xl/drawings/_rels/drawing20.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jpeg"/></Relationships>
</file>

<file path=xl/drawings/_rels/drawing22.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jpeg"/></Relationships>
</file>

<file path=xl/drawings/_rels/drawing24.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jpeg"/></Relationships>
</file>

<file path=xl/drawings/_rels/drawing26.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jpeg"/></Relationships>
</file>

<file path=xl/drawings/_rels/drawing27.xml.rels><?xml version="1.0" encoding="UTF-8" standalone="yes"?>
<Relationships xmlns="http://schemas.openxmlformats.org/package/2006/relationships"><Relationship Id="rId3" Type="http://purl.oclc.org/ooxml/officeDocument/relationships/image" Target="../media/image7.png"/><Relationship Id="rId7" Type="http://purl.oclc.org/ooxml/officeDocument/relationships/image" Target="../media/image11.png"/><Relationship Id="rId2" Type="http://purl.oclc.org/ooxml/officeDocument/relationships/image" Target="../media/image6.png"/><Relationship Id="rId1" Type="http://purl.oclc.org/ooxml/officeDocument/relationships/image" Target="../media/image5.png"/><Relationship Id="rId6" Type="http://purl.oclc.org/ooxml/officeDocument/relationships/image" Target="../media/image10.png"/><Relationship Id="rId5" Type="http://purl.oclc.org/ooxml/officeDocument/relationships/image" Target="../media/image9.png"/><Relationship Id="rId4" Type="http://purl.oclc.org/ooxml/officeDocument/relationships/image" Target="../media/image8.png"/></Relationships>
</file>

<file path=xl/drawings/_rels/drawing28.xml.rels><?xml version="1.0" encoding="UTF-8" standalone="yes"?>
<Relationships xmlns="http://schemas.openxmlformats.org/package/2006/relationships"><Relationship Id="rId8" Type="http://purl.oclc.org/ooxml/officeDocument/relationships/image" Target="../media/image19.png"/><Relationship Id="rId3" Type="http://purl.oclc.org/ooxml/officeDocument/relationships/image" Target="../media/image14.png"/><Relationship Id="rId7" Type="http://purl.oclc.org/ooxml/officeDocument/relationships/image" Target="../media/image18.png"/><Relationship Id="rId2" Type="http://purl.oclc.org/ooxml/officeDocument/relationships/image" Target="../media/image13.png"/><Relationship Id="rId1" Type="http://purl.oclc.org/ooxml/officeDocument/relationships/image" Target="../media/image12.png"/><Relationship Id="rId6" Type="http://purl.oclc.org/ooxml/officeDocument/relationships/image" Target="../media/image17.png"/><Relationship Id="rId5" Type="http://purl.oclc.org/ooxml/officeDocument/relationships/image" Target="../media/image16.png"/><Relationship Id="rId4" Type="http://purl.oclc.org/ooxml/officeDocument/relationships/image" Target="../media/image15.png"/></Relationships>
</file>

<file path=xl/drawings/_rels/drawing4.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jpeg"/></Relationships>
</file>

<file path=xl/drawings/_rels/drawing6.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jpeg"/></Relationships>
</file>

<file path=xl/drawings/_rels/drawing8.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jpeg"/></Relationships>
</file>

<file path=xl/drawings/_rels/vmlDrawing10.vml.rels><?xml version="1.0" encoding="UTF-8" standalone="yes"?>
<Relationships xmlns="http://schemas.openxmlformats.org/package/2006/relationships"><Relationship Id="rId2" Type="http://purl.oclc.org/ooxml/officeDocument/relationships/image" Target="../media/image4.png"/><Relationship Id="rId1" Type="http://purl.oclc.org/ooxml/officeDocument/relationships/image" Target="../media/image3.jpeg"/></Relationships>
</file>

<file path=xl/drawings/_rels/vmlDrawing12.vml.rels><?xml version="1.0" encoding="UTF-8" standalone="yes"?>
<Relationships xmlns="http://schemas.openxmlformats.org/package/2006/relationships"><Relationship Id="rId2" Type="http://purl.oclc.org/ooxml/officeDocument/relationships/image" Target="../media/image4.png"/><Relationship Id="rId1" Type="http://purl.oclc.org/ooxml/officeDocument/relationships/image" Target="../media/image3.jpeg"/></Relationships>
</file>

<file path=xl/drawings/_rels/vmlDrawing14.vml.rels><?xml version="1.0" encoding="UTF-8" standalone="yes"?>
<Relationships xmlns="http://schemas.openxmlformats.org/package/2006/relationships"><Relationship Id="rId2" Type="http://purl.oclc.org/ooxml/officeDocument/relationships/image" Target="../media/image4.png"/><Relationship Id="rId1" Type="http://purl.oclc.org/ooxml/officeDocument/relationships/image" Target="../media/image3.jpeg"/></Relationships>
</file>

<file path=xl/drawings/_rels/vmlDrawing16.vml.rels><?xml version="1.0" encoding="UTF-8" standalone="yes"?>
<Relationships xmlns="http://schemas.openxmlformats.org/package/2006/relationships"><Relationship Id="rId2" Type="http://purl.oclc.org/ooxml/officeDocument/relationships/image" Target="../media/image4.png"/><Relationship Id="rId1" Type="http://purl.oclc.org/ooxml/officeDocument/relationships/image" Target="../media/image3.jpeg"/></Relationships>
</file>

<file path=xl/drawings/_rels/vmlDrawing18.vml.rels><?xml version="1.0" encoding="UTF-8" standalone="yes"?>
<Relationships xmlns="http://schemas.openxmlformats.org/package/2006/relationships"><Relationship Id="rId2" Type="http://purl.oclc.org/ooxml/officeDocument/relationships/image" Target="../media/image4.png"/><Relationship Id="rId1" Type="http://purl.oclc.org/ooxml/officeDocument/relationships/image" Target="../media/image3.jpeg"/></Relationships>
</file>

<file path=xl/drawings/_rels/vmlDrawing2.vml.rels><?xml version="1.0" encoding="UTF-8" standalone="yes"?>
<Relationships xmlns="http://schemas.openxmlformats.org/package/2006/relationships"><Relationship Id="rId2" Type="http://purl.oclc.org/ooxml/officeDocument/relationships/image" Target="../media/image4.png"/><Relationship Id="rId1" Type="http://purl.oclc.org/ooxml/officeDocument/relationships/image" Target="../media/image3.jpeg"/></Relationships>
</file>

<file path=xl/drawings/_rels/vmlDrawing20.vml.rels><?xml version="1.0" encoding="UTF-8" standalone="yes"?>
<Relationships xmlns="http://schemas.openxmlformats.org/package/2006/relationships"><Relationship Id="rId2" Type="http://purl.oclc.org/ooxml/officeDocument/relationships/image" Target="../media/image4.png"/><Relationship Id="rId1" Type="http://purl.oclc.org/ooxml/officeDocument/relationships/image" Target="../media/image3.jpeg"/></Relationships>
</file>

<file path=xl/drawings/_rels/vmlDrawing22.vml.rels><?xml version="1.0" encoding="UTF-8" standalone="yes"?>
<Relationships xmlns="http://schemas.openxmlformats.org/package/2006/relationships"><Relationship Id="rId2" Type="http://purl.oclc.org/ooxml/officeDocument/relationships/image" Target="../media/image4.png"/><Relationship Id="rId1" Type="http://purl.oclc.org/ooxml/officeDocument/relationships/image" Target="../media/image3.jpeg"/></Relationships>
</file>

<file path=xl/drawings/_rels/vmlDrawing24.vml.rels><?xml version="1.0" encoding="UTF-8" standalone="yes"?>
<Relationships xmlns="http://schemas.openxmlformats.org/package/2006/relationships"><Relationship Id="rId2" Type="http://purl.oclc.org/ooxml/officeDocument/relationships/image" Target="../media/image4.png"/><Relationship Id="rId1" Type="http://purl.oclc.org/ooxml/officeDocument/relationships/image" Target="../media/image3.jpeg"/></Relationships>
</file>

<file path=xl/drawings/_rels/vmlDrawing26.vml.rels><?xml version="1.0" encoding="UTF-8" standalone="yes"?>
<Relationships xmlns="http://schemas.openxmlformats.org/package/2006/relationships"><Relationship Id="rId2" Type="http://purl.oclc.org/ooxml/officeDocument/relationships/image" Target="../media/image4.png"/><Relationship Id="rId1" Type="http://purl.oclc.org/ooxml/officeDocument/relationships/image" Target="../media/image3.jpeg"/></Relationships>
</file>

<file path=xl/drawings/_rels/vmlDrawing4.vml.rels><?xml version="1.0" encoding="UTF-8" standalone="yes"?>
<Relationships xmlns="http://schemas.openxmlformats.org/package/2006/relationships"><Relationship Id="rId2" Type="http://purl.oclc.org/ooxml/officeDocument/relationships/image" Target="../media/image4.png"/><Relationship Id="rId1" Type="http://purl.oclc.org/ooxml/officeDocument/relationships/image" Target="../media/image3.jpeg"/></Relationships>
</file>

<file path=xl/drawings/_rels/vmlDrawing6.vml.rels><?xml version="1.0" encoding="UTF-8" standalone="yes"?>
<Relationships xmlns="http://schemas.openxmlformats.org/package/2006/relationships"><Relationship Id="rId2" Type="http://purl.oclc.org/ooxml/officeDocument/relationships/image" Target="../media/image4.png"/><Relationship Id="rId1" Type="http://purl.oclc.org/ooxml/officeDocument/relationships/image" Target="../media/image3.jpeg"/></Relationships>
</file>

<file path=xl/drawings/_rels/vmlDrawing8.vml.rels><?xml version="1.0" encoding="UTF-8" standalone="yes"?>
<Relationships xmlns="http://schemas.openxmlformats.org/package/2006/relationships"><Relationship Id="rId2" Type="http://purl.oclc.org/ooxml/officeDocument/relationships/image" Target="../media/image4.png"/><Relationship Id="rId1" Type="http://purl.oclc.org/ooxml/officeDocument/relationships/image" Target="../media/image3.jpeg"/></Relationships>
</file>

<file path=xl/drawings/drawing1.xml><?xml version="1.0" encoding="utf-8"?>
<xdr:wsDr xmlns:xdr="http://purl.oclc.org/ooxml/drawingml/spreadsheetDrawing" xmlns:a="http://purl.oclc.org/ooxml/drawingml/main">
  <xdr:twoCellAnchor>
    <xdr:from>
      <xdr:col>5</xdr:col>
      <xdr:colOff>1363980</xdr:colOff>
      <xdr:row>0</xdr:row>
      <xdr:rowOff>106680</xdr:rowOff>
    </xdr:from>
    <xdr:to>
      <xdr:col>7</xdr:col>
      <xdr:colOff>266700</xdr:colOff>
      <xdr:row>1</xdr:row>
      <xdr:rowOff>335280</xdr:rowOff>
    </xdr:to>
    <xdr:sp macro="" textlink="">
      <xdr:nvSpPr>
        <xdr:cNvPr id="1025" name="Button 1">
          <a:extLst>
            <a:ext uri="{63B3BB69-23CF-44E3-9099-C40C66FF867C}">
              <a14:compatExt xmlns:a14="http://schemas.microsoft.com/office/drawing/2010/main"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corruoción </a:t>
          </a:r>
        </a:p>
        <a:p>
          <a:pPr algn="ctr" rtl="0">
            <a:defRPr sz="1000"/>
          </a:pPr>
          <a:r>
            <a:rPr lang="es-CO" sz="1200" b="0" i="0" u="none" strike="noStrike" baseline="0%">
              <a:solidFill>
                <a:srgbClr val="000000"/>
              </a:solidFill>
              <a:latin typeface="Calibri"/>
              <a:cs typeface="Calibri"/>
            </a:rPr>
            <a:t>Abrir</a:t>
          </a:r>
        </a:p>
      </xdr:txBody>
    </xdr:sp>
    <xdr:clientData fPrintsWithSheet="0"/>
  </xdr:twoCellAnchor>
  <xdr:twoCellAnchor>
    <xdr:from>
      <xdr:col>32</xdr:col>
      <xdr:colOff>152400</xdr:colOff>
      <xdr:row>0</xdr:row>
      <xdr:rowOff>182880</xdr:rowOff>
    </xdr:from>
    <xdr:to>
      <xdr:col>32</xdr:col>
      <xdr:colOff>2545080</xdr:colOff>
      <xdr:row>1</xdr:row>
      <xdr:rowOff>259080</xdr:rowOff>
    </xdr:to>
    <xdr:sp macro="" textlink="">
      <xdr:nvSpPr>
        <xdr:cNvPr id="1026" name="Button 2">
          <a:extLst>
            <a:ext uri="{63B3BB69-23CF-44E3-9099-C40C66FF867C}">
              <a14:compatExt xmlns:a14="http://schemas.microsoft.com/office/drawing/2010/main"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Corrupción cerrar</a:t>
          </a:r>
        </a:p>
      </xdr:txBody>
    </xdr:sp>
    <xdr:clientData fPrintsWithSheet="0"/>
  </xdr:twoCellAnchor>
  <mc:AlternateContent xmlns:mc="http://schemas.openxmlformats.org/markup-compatibility/2006">
    <mc:Choice xmlns:v="urn:schemas-microsoft-com:vml" Requires="v"/>
    <mc:Fallback>
      <xdr:twoCellAnchor editAs="absolute">
        <xdr:from>
          <xdr:col>62</xdr:col>
          <xdr:colOff>323850</xdr:colOff>
          <xdr:row>2</xdr:row>
          <xdr:rowOff>19050</xdr:rowOff>
        </xdr:from>
        <xdr:to>
          <xdr:col>63</xdr:col>
          <xdr:colOff>514350</xdr:colOff>
          <xdr:row>10</xdr:row>
          <xdr:rowOff>419100</xdr:rowOff>
        </xdr:to>
        <xdr:sp macro="" textlink="">
          <xdr:nvSpPr>
            <xdr:cNvPr id="1027" name="Comment 3" hidden="1">
              <a:extLst>
                <a:ext uri="{FF2B5EF4-FFF2-40B4-BE49-F238E27FC236}">
                  <a16:creationId xmlns:a16="http://schemas.microsoft.com/office/drawing/2014/main" id="{144102D8-64B2-425A-B137-AE75840AB5C6}"/>
                </a:ext>
              </a:extLst>
            </xdr:cNvPr>
            <xdr:cNvSpPr txBox="1">
              <a:spLocks noChangeArrowheads="1"/>
            </xdr:cNvSpPr>
          </xdr:nvSpPr>
          <xdr:spPr bwMode="auto">
            <a:xfrm>
              <a:off x="43910250" y="594360"/>
              <a:ext cx="120777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54864" tIns="41148" rIns="0" bIns="0" anchor="t" upright="1"/>
            <a:lstStyle/>
            <a:p>
              <a:pPr algn="l" rtl="0">
                <a:defRPr sz="1000"/>
              </a:pPr>
              <a:r>
                <a:rPr lang="es-CO" sz="1000" b="0" i="0" u="none" strike="noStrike" baseline="0%">
                  <a:solidFill>
                    <a:srgbClr val="000000"/>
                  </a:solidFill>
                  <a:latin typeface="Tahoma"/>
                  <a:ea typeface="Tahoma"/>
                  <a:cs typeface="Tahoma"/>
                </a:rPr>
                <a:t>Cómo se Ejecuta 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63</xdr:col>
          <xdr:colOff>914400</xdr:colOff>
          <xdr:row>2</xdr:row>
          <xdr:rowOff>19050</xdr:rowOff>
        </xdr:from>
        <xdr:to>
          <xdr:col>65</xdr:col>
          <xdr:colOff>552450</xdr:colOff>
          <xdr:row>3</xdr:row>
          <xdr:rowOff>152400</xdr:rowOff>
        </xdr:to>
        <xdr:sp macro="" textlink="">
          <xdr:nvSpPr>
            <xdr:cNvPr id="1028" name="Comment 4" hidden="1">
              <a:extLst>
                <a:ext uri="{FF2B5EF4-FFF2-40B4-BE49-F238E27FC236}">
                  <a16:creationId xmlns:a16="http://schemas.microsoft.com/office/drawing/2014/main" id="{E439E51D-9391-406B-A030-C1B5BDF3A11B}"/>
                </a:ext>
              </a:extLst>
            </xdr:cNvPr>
            <xdr:cNvSpPr txBox="1">
              <a:spLocks noChangeArrowheads="1"/>
            </xdr:cNvSpPr>
          </xdr:nvSpPr>
          <xdr:spPr bwMode="auto">
            <a:xfrm>
              <a:off x="45518070" y="594360"/>
              <a:ext cx="1245870" cy="17145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Qué pasa con las observaciones o desviaciones:</a:t>
              </a:r>
            </a:p>
            <a:p>
              <a:pPr algn="l" rtl="0">
                <a:defRPr sz="1000"/>
              </a:pPr>
              <a:r>
                <a:rPr lang="es-CO" sz="1000" b="1" i="0" u="none" strike="noStrike" baseline="0%">
                  <a:solidFill>
                    <a:srgbClr val="000000"/>
                  </a:solidFill>
                  <a:latin typeface="Tahoma"/>
                  <a:ea typeface="Tahoma"/>
                  <a:cs typeface="Tahoma"/>
                </a:rPr>
                <a:t>1. Se Investigan y se resuleven</a:t>
              </a:r>
            </a:p>
            <a:p>
              <a:pPr algn="l" rtl="0">
                <a:defRPr sz="1000"/>
              </a:pPr>
              <a:r>
                <a:rPr lang="es-CO" sz="1000" b="1" i="0" u="none" strike="noStrike" baseline="0%">
                  <a:solidFill>
                    <a:srgbClr val="000000"/>
                  </a:solidFill>
                  <a:latin typeface="Tahoma"/>
                  <a:ea typeface="Tahoma"/>
                  <a:cs typeface="Tahoma"/>
                </a:rPr>
                <a:t>2. No se Investigan ni se resuelven</a:t>
              </a:r>
            </a:p>
            <a:p>
              <a:pPr algn="l" rtl="0">
                <a:defRPr sz="1000"/>
              </a:pPr>
              <a:endParaRPr lang="es-CO" sz="1000" b="1" i="0" u="none" strike="noStrike" baseline="0%">
                <a:solidFill>
                  <a:srgbClr val="000000"/>
                </a:solidFill>
                <a:latin typeface="Tahoma"/>
                <a:ea typeface="Tahoma"/>
                <a:cs typeface="Tahoma"/>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65</xdr:col>
          <xdr:colOff>38100</xdr:colOff>
          <xdr:row>2</xdr:row>
          <xdr:rowOff>19050</xdr:rowOff>
        </xdr:from>
        <xdr:to>
          <xdr:col>66</xdr:col>
          <xdr:colOff>400050</xdr:colOff>
          <xdr:row>10</xdr:row>
          <xdr:rowOff>419100</xdr:rowOff>
        </xdr:to>
        <xdr:sp macro="" textlink="">
          <xdr:nvSpPr>
            <xdr:cNvPr id="1029" name="Comment 5" hidden="1">
              <a:extLst>
                <a:ext uri="{FF2B5EF4-FFF2-40B4-BE49-F238E27FC236}">
                  <a16:creationId xmlns:a16="http://schemas.microsoft.com/office/drawing/2014/main" id="{ECF975CD-634D-48B2-9B32-C9D579BC724A}"/>
                </a:ext>
              </a:extLst>
            </xdr:cNvPr>
            <xdr:cNvSpPr txBox="1">
              <a:spLocks noChangeArrowheads="1"/>
            </xdr:cNvSpPr>
          </xdr:nvSpPr>
          <xdr:spPr bwMode="auto">
            <a:xfrm>
              <a:off x="46249590" y="594360"/>
              <a:ext cx="94107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Evidencia de la Ejecución del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78</xdr:col>
          <xdr:colOff>2171700</xdr:colOff>
          <xdr:row>2</xdr:row>
          <xdr:rowOff>19050</xdr:rowOff>
        </xdr:from>
        <xdr:to>
          <xdr:col>85</xdr:col>
          <xdr:colOff>381000</xdr:colOff>
          <xdr:row>10</xdr:row>
          <xdr:rowOff>438150</xdr:rowOff>
        </xdr:to>
        <xdr:sp macro="" textlink="">
          <xdr:nvSpPr>
            <xdr:cNvPr id="1030" name="Comment 6" hidden="1">
              <a:extLst>
                <a:ext uri="{FF2B5EF4-FFF2-40B4-BE49-F238E27FC236}">
                  <a16:creationId xmlns:a16="http://schemas.microsoft.com/office/drawing/2014/main" id="{02AB2536-A045-40CE-AC36-09AE7EAC45D9}"/>
                </a:ext>
              </a:extLst>
            </xdr:cNvPr>
            <xdr:cNvSpPr txBox="1">
              <a:spLocks noChangeArrowheads="1"/>
            </xdr:cNvSpPr>
          </xdr:nvSpPr>
          <xdr:spPr bwMode="auto">
            <a:xfrm>
              <a:off x="73974960" y="594360"/>
              <a:ext cx="8923020" cy="104013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82296" tIns="82296" rIns="0" bIns="0" anchor="t" upright="1"/>
            <a:lstStyle/>
            <a:p>
              <a:pPr algn="l" rtl="0">
                <a:defRPr sz="1000"/>
              </a:pPr>
              <a:r>
                <a:rPr lang="es-CO" sz="1800" b="1" i="0" u="none" strike="noStrike" baseline="0%">
                  <a:solidFill>
                    <a:srgbClr val="000000"/>
                  </a:solidFill>
                  <a:latin typeface="Calibri"/>
                  <a:cs typeface="Calibri"/>
                </a:rPr>
                <a:t>Reducir: </a:t>
              </a:r>
              <a:r>
                <a:rPr lang="es-CO" sz="1800" b="0" i="0" u="none" strike="noStrike" baseline="0%">
                  <a:solidFill>
                    <a:srgbClr val="000000"/>
                  </a:solidFill>
                  <a:latin typeface="Calibri"/>
                  <a:cs typeface="Calibri"/>
                </a:rPr>
                <a:t>Se adoptan medidas para reducir la probabilidad o el impacto del riesgo, o ambos; por lo general conlleva a la implementación de controles.</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Compartir:</a:t>
              </a:r>
              <a:r>
                <a:rPr lang="es-CO" sz="1800" b="0" i="0" u="none" strike="noStrike" baseline="0%">
                  <a:solidFill>
                    <a:srgbClr val="000000"/>
                  </a:solidFill>
                  <a:latin typeface="Calibri"/>
                  <a:cs typeface="Calibri"/>
                </a:rPr>
                <a:t> Se reduce la probabilidad o el impacto del riesgo, transfiriendo o compartiendo una parte del riesgo. Los riesgos de</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corrupción, se pueden compartir pero</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no se puede transferir su responsabilidad.</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Evitar: </a:t>
              </a:r>
              <a:r>
                <a:rPr lang="es-CO" sz="1800" b="0" i="0" u="none" strike="noStrike" baseline="0%">
                  <a:solidFill>
                    <a:srgbClr val="000000"/>
                  </a:solidFill>
                  <a:latin typeface="Calibri"/>
                  <a:cs typeface="Calibri"/>
                </a:rPr>
                <a:t>Se abandonan las actividades que dan lugar al riesgo, decidiendo no iniciar o no continuar con la actividad que causa el riesgo.</a:t>
              </a:r>
              <a:endParaRPr lang="es-CO" sz="1000" b="0" i="0" u="none" strike="noStrike" baseline="0%">
                <a:solidFill>
                  <a:srgbClr val="000000"/>
                </a:solidFill>
                <a:latin typeface="Calibri"/>
                <a:cs typeface="Calibri"/>
              </a:endParaRPr>
            </a:p>
            <a:p>
              <a:pPr algn="l" rtl="0">
                <a:defRPr sz="1000"/>
              </a:pPr>
              <a:endParaRPr lang="es-CO" sz="1000" b="0" i="0" u="none" strike="noStrike" baseline="0%">
                <a:solidFill>
                  <a:srgbClr val="000000"/>
                </a:solidFill>
                <a:latin typeface="Tahoma"/>
                <a:ea typeface="Tahoma"/>
                <a:cs typeface="Tahoma"/>
              </a:endParaRPr>
            </a:p>
            <a:p>
              <a:pPr algn="l" rtl="0">
                <a:defRPr sz="1000"/>
              </a:pPr>
              <a:endParaRPr lang="es-CO" sz="1000" b="0" i="0" u="none" strike="noStrike" baseline="0%">
                <a:solidFill>
                  <a:srgbClr val="000000"/>
                </a:solidFill>
                <a:latin typeface="Tahoma"/>
                <a:ea typeface="Tahoma"/>
                <a:cs typeface="Tahoma"/>
              </a:endParaRPr>
            </a:p>
          </xdr:txBody>
        </xdr:sp>
        <xdr:clientData/>
      </xdr:twoCellAnchor>
    </mc:Fallback>
  </mc:AlternateContent>
</xdr:wsDr>
</file>

<file path=xl/drawings/drawing10.xml><?xml version="1.0" encoding="utf-8"?>
<xdr:wsDr xmlns:xdr="http://purl.oclc.org/ooxml/drawingml/spreadsheetDrawing" xmlns:a="http://purl.oclc.org/ooxml/drawingml/main">
  <xdr:absoluteAnchor>
    <xdr:pos x="0" y="0"/>
    <xdr:ext cx="1402080" cy="1478280"/>
    <xdr:pic>
      <xdr:nvPicPr>
        <xdr:cNvPr id="2" name="LH">
          <a:extLst>
            <a:ext uri="{FF2B5EF4-FFF2-40B4-BE49-F238E27FC236}">
              <a16:creationId xmlns:a16="http://schemas.microsoft.com/office/drawing/2014/main" id="{0B64DF2E-75E4-449F-B406-565A67167787}"/>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140208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absoluteAnchor>
    <xdr:pos x="0" y="0"/>
    <xdr:ext cx="1371600" cy="1478280"/>
    <xdr:pic>
      <xdr:nvPicPr>
        <xdr:cNvPr id="3" name="LF">
          <a:extLst>
            <a:ext uri="{FF2B5EF4-FFF2-40B4-BE49-F238E27FC236}">
              <a16:creationId xmlns:a16="http://schemas.microsoft.com/office/drawing/2014/main" id="{911F1F06-2211-4550-B03B-62E185A17D69}"/>
            </a:ext>
          </a:extLst>
        </xdr:cNvPr>
        <xdr:cNvPicPr>
          <a:picLocks noRot="1"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0"/>
          <a:ext cx="137160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1.xml><?xml version="1.0" encoding="utf-8"?>
<xdr:wsDr xmlns:xdr="http://purl.oclc.org/ooxml/drawingml/spreadsheetDrawing" xmlns:a="http://purl.oclc.org/ooxml/drawingml/main">
  <xdr:twoCellAnchor>
    <xdr:from>
      <xdr:col>5</xdr:col>
      <xdr:colOff>1363980</xdr:colOff>
      <xdr:row>0</xdr:row>
      <xdr:rowOff>106680</xdr:rowOff>
    </xdr:from>
    <xdr:to>
      <xdr:col>7</xdr:col>
      <xdr:colOff>266700</xdr:colOff>
      <xdr:row>1</xdr:row>
      <xdr:rowOff>335280</xdr:rowOff>
    </xdr:to>
    <xdr:sp macro="" textlink="">
      <xdr:nvSpPr>
        <xdr:cNvPr id="11265" name="Button 1">
          <a:extLst>
            <a:ext uri="{63B3BB69-23CF-44E3-9099-C40C66FF867C}">
              <a14:compatExt xmlns:a14="http://schemas.microsoft.com/office/drawing/2010/main"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corruoción </a:t>
          </a:r>
        </a:p>
        <a:p>
          <a:pPr algn="ctr" rtl="0">
            <a:defRPr sz="1000"/>
          </a:pPr>
          <a:r>
            <a:rPr lang="es-CO" sz="1200" b="0" i="0" u="none" strike="noStrike" baseline="0%">
              <a:solidFill>
                <a:srgbClr val="000000"/>
              </a:solidFill>
              <a:latin typeface="Calibri"/>
              <a:cs typeface="Calibri"/>
            </a:rPr>
            <a:t>Abrir</a:t>
          </a:r>
        </a:p>
      </xdr:txBody>
    </xdr:sp>
    <xdr:clientData fPrintsWithSheet="0"/>
  </xdr:twoCellAnchor>
  <xdr:twoCellAnchor>
    <xdr:from>
      <xdr:col>32</xdr:col>
      <xdr:colOff>152400</xdr:colOff>
      <xdr:row>0</xdr:row>
      <xdr:rowOff>182880</xdr:rowOff>
    </xdr:from>
    <xdr:to>
      <xdr:col>32</xdr:col>
      <xdr:colOff>2545080</xdr:colOff>
      <xdr:row>1</xdr:row>
      <xdr:rowOff>259080</xdr:rowOff>
    </xdr:to>
    <xdr:sp macro="" textlink="">
      <xdr:nvSpPr>
        <xdr:cNvPr id="11266" name="Button 2">
          <a:extLst>
            <a:ext uri="{63B3BB69-23CF-44E3-9099-C40C66FF867C}">
              <a14:compatExt xmlns:a14="http://schemas.microsoft.com/office/drawing/2010/main" spid="_x0000_s11266"/>
            </a:ext>
            <a:ext uri="{FF2B5EF4-FFF2-40B4-BE49-F238E27FC236}">
              <a16:creationId xmlns:a16="http://schemas.microsoft.com/office/drawing/2014/main" id="{00000000-0008-0000-0500-0000022C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Corrupción cerrar</a:t>
          </a:r>
        </a:p>
      </xdr:txBody>
    </xdr:sp>
    <xdr:clientData fPrintsWithSheet="0"/>
  </xdr:twoCellAnchor>
  <mc:AlternateContent xmlns:mc="http://schemas.openxmlformats.org/markup-compatibility/2006">
    <mc:Choice xmlns:v="urn:schemas-microsoft-com:vml" Requires="v"/>
    <mc:Fallback>
      <xdr:twoCellAnchor editAs="absolute">
        <xdr:from>
          <xdr:col>62</xdr:col>
          <xdr:colOff>323850</xdr:colOff>
          <xdr:row>3</xdr:row>
          <xdr:rowOff>0</xdr:rowOff>
        </xdr:from>
        <xdr:to>
          <xdr:col>63</xdr:col>
          <xdr:colOff>514350</xdr:colOff>
          <xdr:row>4</xdr:row>
          <xdr:rowOff>419100</xdr:rowOff>
        </xdr:to>
        <xdr:sp macro="" textlink="">
          <xdr:nvSpPr>
            <xdr:cNvPr id="11267" name="Comment 3" hidden="1">
              <a:extLst>
                <a:ext uri="{FF2B5EF4-FFF2-40B4-BE49-F238E27FC236}">
                  <a16:creationId xmlns:a16="http://schemas.microsoft.com/office/drawing/2014/main" id="{1D5889E4-B422-453C-B61D-99F79C6D5C12}"/>
                </a:ext>
              </a:extLst>
            </xdr:cNvPr>
            <xdr:cNvSpPr txBox="1">
              <a:spLocks noChangeArrowheads="1"/>
            </xdr:cNvSpPr>
          </xdr:nvSpPr>
          <xdr:spPr bwMode="auto">
            <a:xfrm>
              <a:off x="43910250" y="613410"/>
              <a:ext cx="1207770" cy="100203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54864" tIns="41148" rIns="0" bIns="0" anchor="t" upright="1"/>
            <a:lstStyle/>
            <a:p>
              <a:pPr algn="l" rtl="0">
                <a:defRPr sz="1000"/>
              </a:pPr>
              <a:r>
                <a:rPr lang="es-CO" sz="1000" b="0" i="0" u="none" strike="noStrike" baseline="0%">
                  <a:solidFill>
                    <a:srgbClr val="000000"/>
                  </a:solidFill>
                  <a:latin typeface="Tahoma"/>
                  <a:ea typeface="Tahoma"/>
                  <a:cs typeface="Tahoma"/>
                </a:rPr>
                <a:t>Cómo se Ejecuta 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63</xdr:col>
          <xdr:colOff>933450</xdr:colOff>
          <xdr:row>3</xdr:row>
          <xdr:rowOff>0</xdr:rowOff>
        </xdr:from>
        <xdr:to>
          <xdr:col>65</xdr:col>
          <xdr:colOff>571500</xdr:colOff>
          <xdr:row>3</xdr:row>
          <xdr:rowOff>171450</xdr:rowOff>
        </xdr:to>
        <xdr:sp macro="" textlink="">
          <xdr:nvSpPr>
            <xdr:cNvPr id="11268" name="Comment 4" hidden="1">
              <a:extLst>
                <a:ext uri="{FF2B5EF4-FFF2-40B4-BE49-F238E27FC236}">
                  <a16:creationId xmlns:a16="http://schemas.microsoft.com/office/drawing/2014/main" id="{4E0D54CB-7E1A-47D1-AD6C-511B55551B27}"/>
                </a:ext>
              </a:extLst>
            </xdr:cNvPr>
            <xdr:cNvSpPr txBox="1">
              <a:spLocks noChangeArrowheads="1"/>
            </xdr:cNvSpPr>
          </xdr:nvSpPr>
          <xdr:spPr bwMode="auto">
            <a:xfrm>
              <a:off x="45537120" y="613410"/>
              <a:ext cx="1245870" cy="17145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Qué pasa con las observaciones o desviaciones:</a:t>
              </a:r>
            </a:p>
            <a:p>
              <a:pPr algn="l" rtl="0">
                <a:defRPr sz="1000"/>
              </a:pPr>
              <a:r>
                <a:rPr lang="es-CO" sz="1000" b="1" i="0" u="none" strike="noStrike" baseline="0%">
                  <a:solidFill>
                    <a:srgbClr val="000000"/>
                  </a:solidFill>
                  <a:latin typeface="Tahoma"/>
                  <a:ea typeface="Tahoma"/>
                  <a:cs typeface="Tahoma"/>
                </a:rPr>
                <a:t>1. Se Investigan y se resuleven</a:t>
              </a:r>
            </a:p>
            <a:p>
              <a:pPr algn="l" rtl="0">
                <a:defRPr sz="1000"/>
              </a:pPr>
              <a:r>
                <a:rPr lang="es-CO" sz="1000" b="1" i="0" u="none" strike="noStrike" baseline="0%">
                  <a:solidFill>
                    <a:srgbClr val="000000"/>
                  </a:solidFill>
                  <a:latin typeface="Tahoma"/>
                  <a:ea typeface="Tahoma"/>
                  <a:cs typeface="Tahoma"/>
                </a:rPr>
                <a:t>2. No se Investigan ni se resuelven</a:t>
              </a:r>
            </a:p>
            <a:p>
              <a:pPr algn="l" rtl="0">
                <a:defRPr sz="1000"/>
              </a:pPr>
              <a:endParaRPr lang="es-CO" sz="1000" b="1" i="0" u="none" strike="noStrike" baseline="0%">
                <a:solidFill>
                  <a:srgbClr val="000000"/>
                </a:solidFill>
                <a:latin typeface="Tahoma"/>
                <a:ea typeface="Tahoma"/>
                <a:cs typeface="Tahoma"/>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65</xdr:col>
          <xdr:colOff>38100</xdr:colOff>
          <xdr:row>3</xdr:row>
          <xdr:rowOff>0</xdr:rowOff>
        </xdr:from>
        <xdr:to>
          <xdr:col>66</xdr:col>
          <xdr:colOff>419100</xdr:colOff>
          <xdr:row>4</xdr:row>
          <xdr:rowOff>419100</xdr:rowOff>
        </xdr:to>
        <xdr:sp macro="" textlink="">
          <xdr:nvSpPr>
            <xdr:cNvPr id="11269" name="Comment 5" hidden="1">
              <a:extLst>
                <a:ext uri="{FF2B5EF4-FFF2-40B4-BE49-F238E27FC236}">
                  <a16:creationId xmlns:a16="http://schemas.microsoft.com/office/drawing/2014/main" id="{ED0C12FA-6233-488E-B936-759CC9557AF9}"/>
                </a:ext>
              </a:extLst>
            </xdr:cNvPr>
            <xdr:cNvSpPr txBox="1">
              <a:spLocks noChangeArrowheads="1"/>
            </xdr:cNvSpPr>
          </xdr:nvSpPr>
          <xdr:spPr bwMode="auto">
            <a:xfrm>
              <a:off x="46249590" y="613410"/>
              <a:ext cx="960120" cy="100203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Evidencia de la Ejecución del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78</xdr:col>
          <xdr:colOff>2971800</xdr:colOff>
          <xdr:row>3</xdr:row>
          <xdr:rowOff>0</xdr:rowOff>
        </xdr:from>
        <xdr:to>
          <xdr:col>87</xdr:col>
          <xdr:colOff>400050</xdr:colOff>
          <xdr:row>4</xdr:row>
          <xdr:rowOff>457200</xdr:rowOff>
        </xdr:to>
        <xdr:sp macro="" textlink="">
          <xdr:nvSpPr>
            <xdr:cNvPr id="11270" name="Comment 6" hidden="1">
              <a:extLst>
                <a:ext uri="{FF2B5EF4-FFF2-40B4-BE49-F238E27FC236}">
                  <a16:creationId xmlns:a16="http://schemas.microsoft.com/office/drawing/2014/main" id="{3675A2FA-EEC0-4E21-9B12-16138D980CD8}"/>
                </a:ext>
              </a:extLst>
            </xdr:cNvPr>
            <xdr:cNvSpPr txBox="1">
              <a:spLocks noChangeArrowheads="1"/>
            </xdr:cNvSpPr>
          </xdr:nvSpPr>
          <xdr:spPr bwMode="auto">
            <a:xfrm>
              <a:off x="74698860" y="613410"/>
              <a:ext cx="8157210" cy="104013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82296" tIns="82296" rIns="0" bIns="0" anchor="t" upright="1"/>
            <a:lstStyle/>
            <a:p>
              <a:pPr algn="l" rtl="0">
                <a:defRPr sz="1000"/>
              </a:pPr>
              <a:r>
                <a:rPr lang="es-CO" sz="1800" b="1" i="0" u="none" strike="noStrike" baseline="0%">
                  <a:solidFill>
                    <a:srgbClr val="000000"/>
                  </a:solidFill>
                  <a:latin typeface="Calibri"/>
                  <a:cs typeface="Calibri"/>
                </a:rPr>
                <a:t>Reducir: </a:t>
              </a:r>
              <a:r>
                <a:rPr lang="es-CO" sz="1800" b="0" i="0" u="none" strike="noStrike" baseline="0%">
                  <a:solidFill>
                    <a:srgbClr val="000000"/>
                  </a:solidFill>
                  <a:latin typeface="Calibri"/>
                  <a:cs typeface="Calibri"/>
                </a:rPr>
                <a:t>Se adoptan medidas para reducir la probabilidad o el impacto del riesgo, o ambos; por lo general conlleva a la implementación de controles.</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Compartir:</a:t>
              </a:r>
              <a:r>
                <a:rPr lang="es-CO" sz="1800" b="0" i="0" u="none" strike="noStrike" baseline="0%">
                  <a:solidFill>
                    <a:srgbClr val="000000"/>
                  </a:solidFill>
                  <a:latin typeface="Calibri"/>
                  <a:cs typeface="Calibri"/>
                </a:rPr>
                <a:t> Se reduce la probabilidad o el impacto del riesgo, transfiriendo o compartiendo una parte del riesgo. Los riesgos de</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corrupción, se pueden compartir pero</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no se puede transferir su responsabilidad.</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Evitar: </a:t>
              </a:r>
              <a:r>
                <a:rPr lang="es-CO" sz="1800" b="0" i="0" u="none" strike="noStrike" baseline="0%">
                  <a:solidFill>
                    <a:srgbClr val="000000"/>
                  </a:solidFill>
                  <a:latin typeface="Calibri"/>
                  <a:cs typeface="Calibri"/>
                </a:rPr>
                <a:t>Se abandonan las actividades que dan lugar al riesgo, decidiendo no iniciar o no continuar con la actividad que causa el riesgo.</a:t>
              </a:r>
              <a:endParaRPr lang="es-CO" sz="1000" b="0" i="0" u="none" strike="noStrike" baseline="0%">
                <a:solidFill>
                  <a:srgbClr val="000000"/>
                </a:solidFill>
                <a:latin typeface="Calibri"/>
                <a:cs typeface="Calibri"/>
              </a:endParaRPr>
            </a:p>
            <a:p>
              <a:pPr algn="l" rtl="0">
                <a:defRPr sz="1000"/>
              </a:pPr>
              <a:endParaRPr lang="es-CO" sz="1000" b="0" i="0" u="none" strike="noStrike" baseline="0%">
                <a:solidFill>
                  <a:srgbClr val="000000"/>
                </a:solidFill>
                <a:latin typeface="Tahoma"/>
                <a:ea typeface="Tahoma"/>
                <a:cs typeface="Tahoma"/>
              </a:endParaRPr>
            </a:p>
            <a:p>
              <a:pPr algn="l" rtl="0">
                <a:defRPr sz="1000"/>
              </a:pPr>
              <a:endParaRPr lang="es-CO" sz="1000" b="0" i="0" u="none" strike="noStrike" baseline="0%">
                <a:solidFill>
                  <a:srgbClr val="000000"/>
                </a:solidFill>
                <a:latin typeface="Tahoma"/>
                <a:ea typeface="Tahoma"/>
                <a:cs typeface="Tahoma"/>
              </a:endParaRPr>
            </a:p>
          </xdr:txBody>
        </xdr:sp>
        <xdr:clientData/>
      </xdr:twoCellAnchor>
    </mc:Fallback>
  </mc:AlternateContent>
</xdr:wsDr>
</file>

<file path=xl/drawings/drawing12.xml><?xml version="1.0" encoding="utf-8"?>
<xdr:wsDr xmlns:xdr="http://purl.oclc.org/ooxml/drawingml/spreadsheetDrawing" xmlns:a="http://purl.oclc.org/ooxml/drawingml/main">
  <xdr:absoluteAnchor>
    <xdr:pos x="0" y="0"/>
    <xdr:ext cx="1402080" cy="1478280"/>
    <xdr:pic>
      <xdr:nvPicPr>
        <xdr:cNvPr id="2" name="LH">
          <a:extLst>
            <a:ext uri="{FF2B5EF4-FFF2-40B4-BE49-F238E27FC236}">
              <a16:creationId xmlns:a16="http://schemas.microsoft.com/office/drawing/2014/main" id="{F67FB65E-45DA-4FAE-952C-35C473603B5C}"/>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140208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absoluteAnchor>
    <xdr:pos x="0" y="0"/>
    <xdr:ext cx="1371600" cy="1478280"/>
    <xdr:pic>
      <xdr:nvPicPr>
        <xdr:cNvPr id="3" name="LF">
          <a:extLst>
            <a:ext uri="{FF2B5EF4-FFF2-40B4-BE49-F238E27FC236}">
              <a16:creationId xmlns:a16="http://schemas.microsoft.com/office/drawing/2014/main" id="{2193B7AB-496E-446C-A846-CC948A6C25EC}"/>
            </a:ext>
          </a:extLst>
        </xdr:cNvPr>
        <xdr:cNvPicPr>
          <a:picLocks noRot="1"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0"/>
          <a:ext cx="137160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3.xml><?xml version="1.0" encoding="utf-8"?>
<xdr:wsDr xmlns:xdr="http://purl.oclc.org/ooxml/drawingml/spreadsheetDrawing" xmlns:a="http://purl.oclc.org/ooxml/drawingml/main">
  <xdr:twoCellAnchor>
    <xdr:from>
      <xdr:col>5</xdr:col>
      <xdr:colOff>1363980</xdr:colOff>
      <xdr:row>0</xdr:row>
      <xdr:rowOff>106680</xdr:rowOff>
    </xdr:from>
    <xdr:to>
      <xdr:col>7</xdr:col>
      <xdr:colOff>266700</xdr:colOff>
      <xdr:row>1</xdr:row>
      <xdr:rowOff>335280</xdr:rowOff>
    </xdr:to>
    <xdr:sp macro="" textlink="">
      <xdr:nvSpPr>
        <xdr:cNvPr id="12289" name="Button 1">
          <a:extLst>
            <a:ext uri="{63B3BB69-23CF-44E3-9099-C40C66FF867C}">
              <a14:compatExt xmlns:a14="http://schemas.microsoft.com/office/drawing/2010/main" spid="_x0000_s12289"/>
            </a:ext>
            <a:ext uri="{FF2B5EF4-FFF2-40B4-BE49-F238E27FC236}">
              <a16:creationId xmlns:a16="http://schemas.microsoft.com/office/drawing/2014/main" id="{00000000-0008-0000-0600-00000130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corruoción </a:t>
          </a:r>
        </a:p>
        <a:p>
          <a:pPr algn="ctr" rtl="0">
            <a:defRPr sz="1000"/>
          </a:pPr>
          <a:r>
            <a:rPr lang="es-CO" sz="1200" b="0" i="0" u="none" strike="noStrike" baseline="0%">
              <a:solidFill>
                <a:srgbClr val="000000"/>
              </a:solidFill>
              <a:latin typeface="Calibri"/>
              <a:cs typeface="Calibri"/>
            </a:rPr>
            <a:t>Abrir</a:t>
          </a:r>
        </a:p>
      </xdr:txBody>
    </xdr:sp>
    <xdr:clientData fPrintsWithSheet="0"/>
  </xdr:twoCellAnchor>
  <xdr:twoCellAnchor>
    <xdr:from>
      <xdr:col>32</xdr:col>
      <xdr:colOff>152400</xdr:colOff>
      <xdr:row>0</xdr:row>
      <xdr:rowOff>182880</xdr:rowOff>
    </xdr:from>
    <xdr:to>
      <xdr:col>32</xdr:col>
      <xdr:colOff>2545080</xdr:colOff>
      <xdr:row>1</xdr:row>
      <xdr:rowOff>259080</xdr:rowOff>
    </xdr:to>
    <xdr:sp macro="" textlink="">
      <xdr:nvSpPr>
        <xdr:cNvPr id="12290" name="Button 2">
          <a:extLst>
            <a:ext uri="{63B3BB69-23CF-44E3-9099-C40C66FF867C}">
              <a14:compatExt xmlns:a14="http://schemas.microsoft.com/office/drawing/2010/main" spid="_x0000_s12290"/>
            </a:ext>
            <a:ext uri="{FF2B5EF4-FFF2-40B4-BE49-F238E27FC236}">
              <a16:creationId xmlns:a16="http://schemas.microsoft.com/office/drawing/2014/main" id="{00000000-0008-0000-0600-00000230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Corrupción cerrar</a:t>
          </a:r>
        </a:p>
      </xdr:txBody>
    </xdr:sp>
    <xdr:clientData fPrintsWithSheet="0"/>
  </xdr:twoCellAnchor>
  <mc:AlternateContent xmlns:mc="http://schemas.openxmlformats.org/markup-compatibility/2006">
    <mc:Choice xmlns:v="urn:schemas-microsoft-com:vml" Requires="v"/>
    <mc:Fallback>
      <xdr:twoCellAnchor editAs="absolute">
        <xdr:from>
          <xdr:col>62</xdr:col>
          <xdr:colOff>323850</xdr:colOff>
          <xdr:row>2</xdr:row>
          <xdr:rowOff>19050</xdr:rowOff>
        </xdr:from>
        <xdr:to>
          <xdr:col>63</xdr:col>
          <xdr:colOff>514350</xdr:colOff>
          <xdr:row>4</xdr:row>
          <xdr:rowOff>419100</xdr:rowOff>
        </xdr:to>
        <xdr:sp macro="" textlink="">
          <xdr:nvSpPr>
            <xdr:cNvPr id="12291" name="Comment 3" hidden="1">
              <a:extLst>
                <a:ext uri="{FF2B5EF4-FFF2-40B4-BE49-F238E27FC236}">
                  <a16:creationId xmlns:a16="http://schemas.microsoft.com/office/drawing/2014/main" id="{3BC24DB1-DF13-404E-AF3E-97D2047FFDFC}"/>
                </a:ext>
              </a:extLst>
            </xdr:cNvPr>
            <xdr:cNvSpPr txBox="1">
              <a:spLocks noChangeArrowheads="1"/>
            </xdr:cNvSpPr>
          </xdr:nvSpPr>
          <xdr:spPr bwMode="auto">
            <a:xfrm>
              <a:off x="43910250" y="594360"/>
              <a:ext cx="120777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54864" tIns="41148" rIns="0" bIns="0" anchor="t" upright="1"/>
            <a:lstStyle/>
            <a:p>
              <a:pPr algn="l" rtl="0">
                <a:defRPr sz="1000"/>
              </a:pPr>
              <a:r>
                <a:rPr lang="es-CO" sz="1000" b="0" i="0" u="none" strike="noStrike" baseline="0%">
                  <a:solidFill>
                    <a:srgbClr val="000000"/>
                  </a:solidFill>
                  <a:latin typeface="Tahoma"/>
                  <a:ea typeface="Tahoma"/>
                  <a:cs typeface="Tahoma"/>
                </a:rPr>
                <a:t>Cómo se Ejecuta 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63</xdr:col>
          <xdr:colOff>914400</xdr:colOff>
          <xdr:row>2</xdr:row>
          <xdr:rowOff>19050</xdr:rowOff>
        </xdr:from>
        <xdr:to>
          <xdr:col>65</xdr:col>
          <xdr:colOff>552450</xdr:colOff>
          <xdr:row>3</xdr:row>
          <xdr:rowOff>152400</xdr:rowOff>
        </xdr:to>
        <xdr:sp macro="" textlink="">
          <xdr:nvSpPr>
            <xdr:cNvPr id="12292" name="Comment 4" hidden="1">
              <a:extLst>
                <a:ext uri="{FF2B5EF4-FFF2-40B4-BE49-F238E27FC236}">
                  <a16:creationId xmlns:a16="http://schemas.microsoft.com/office/drawing/2014/main" id="{500834DA-1905-41E3-8001-CB3AB0CC2A21}"/>
                </a:ext>
              </a:extLst>
            </xdr:cNvPr>
            <xdr:cNvSpPr txBox="1">
              <a:spLocks noChangeArrowheads="1"/>
            </xdr:cNvSpPr>
          </xdr:nvSpPr>
          <xdr:spPr bwMode="auto">
            <a:xfrm>
              <a:off x="45518070" y="594360"/>
              <a:ext cx="1245870" cy="17145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Qué pasa con las observaciones o desviaciones:</a:t>
              </a:r>
            </a:p>
            <a:p>
              <a:pPr algn="l" rtl="0">
                <a:defRPr sz="1000"/>
              </a:pPr>
              <a:r>
                <a:rPr lang="es-CO" sz="1000" b="1" i="0" u="none" strike="noStrike" baseline="0%">
                  <a:solidFill>
                    <a:srgbClr val="000000"/>
                  </a:solidFill>
                  <a:latin typeface="Tahoma"/>
                  <a:ea typeface="Tahoma"/>
                  <a:cs typeface="Tahoma"/>
                </a:rPr>
                <a:t>1. Se Investigan y se resuleven</a:t>
              </a:r>
            </a:p>
            <a:p>
              <a:pPr algn="l" rtl="0">
                <a:defRPr sz="1000"/>
              </a:pPr>
              <a:r>
                <a:rPr lang="es-CO" sz="1000" b="1" i="0" u="none" strike="noStrike" baseline="0%">
                  <a:solidFill>
                    <a:srgbClr val="000000"/>
                  </a:solidFill>
                  <a:latin typeface="Tahoma"/>
                  <a:ea typeface="Tahoma"/>
                  <a:cs typeface="Tahoma"/>
                </a:rPr>
                <a:t>2. No se Investigan ni se resuelven</a:t>
              </a:r>
            </a:p>
            <a:p>
              <a:pPr algn="l" rtl="0">
                <a:defRPr sz="1000"/>
              </a:pPr>
              <a:endParaRPr lang="es-CO" sz="1000" b="1" i="0" u="none" strike="noStrike" baseline="0%">
                <a:solidFill>
                  <a:srgbClr val="000000"/>
                </a:solidFill>
                <a:latin typeface="Tahoma"/>
                <a:ea typeface="Tahoma"/>
                <a:cs typeface="Tahoma"/>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65</xdr:col>
          <xdr:colOff>38100</xdr:colOff>
          <xdr:row>2</xdr:row>
          <xdr:rowOff>19050</xdr:rowOff>
        </xdr:from>
        <xdr:to>
          <xdr:col>66</xdr:col>
          <xdr:colOff>400050</xdr:colOff>
          <xdr:row>4</xdr:row>
          <xdr:rowOff>419100</xdr:rowOff>
        </xdr:to>
        <xdr:sp macro="" textlink="">
          <xdr:nvSpPr>
            <xdr:cNvPr id="12293" name="Comment 5" hidden="1">
              <a:extLst>
                <a:ext uri="{FF2B5EF4-FFF2-40B4-BE49-F238E27FC236}">
                  <a16:creationId xmlns:a16="http://schemas.microsoft.com/office/drawing/2014/main" id="{72EFDED7-57C5-4413-B23E-AEA00E978219}"/>
                </a:ext>
              </a:extLst>
            </xdr:cNvPr>
            <xdr:cNvSpPr txBox="1">
              <a:spLocks noChangeArrowheads="1"/>
            </xdr:cNvSpPr>
          </xdr:nvSpPr>
          <xdr:spPr bwMode="auto">
            <a:xfrm>
              <a:off x="46249590" y="594360"/>
              <a:ext cx="94107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Evidencia de la Ejecución del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80</xdr:col>
          <xdr:colOff>190500</xdr:colOff>
          <xdr:row>2</xdr:row>
          <xdr:rowOff>19050</xdr:rowOff>
        </xdr:from>
        <xdr:to>
          <xdr:col>89</xdr:col>
          <xdr:colOff>647700</xdr:colOff>
          <xdr:row>4</xdr:row>
          <xdr:rowOff>438150</xdr:rowOff>
        </xdr:to>
        <xdr:sp macro="" textlink="">
          <xdr:nvSpPr>
            <xdr:cNvPr id="12294" name="Comment 6" hidden="1">
              <a:extLst>
                <a:ext uri="{FF2B5EF4-FFF2-40B4-BE49-F238E27FC236}">
                  <a16:creationId xmlns:a16="http://schemas.microsoft.com/office/drawing/2014/main" id="{D4EC9EA9-9A0D-4512-A3EA-4FA5A112A667}"/>
                </a:ext>
              </a:extLst>
            </xdr:cNvPr>
            <xdr:cNvSpPr txBox="1">
              <a:spLocks noChangeArrowheads="1"/>
            </xdr:cNvSpPr>
          </xdr:nvSpPr>
          <xdr:spPr bwMode="auto">
            <a:xfrm>
              <a:off x="74668380" y="594360"/>
              <a:ext cx="8206740" cy="104013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82296" tIns="82296" rIns="0" bIns="0" anchor="t" upright="1"/>
            <a:lstStyle/>
            <a:p>
              <a:pPr algn="l" rtl="0">
                <a:defRPr sz="1000"/>
              </a:pPr>
              <a:r>
                <a:rPr lang="es-CO" sz="1800" b="1" i="0" u="none" strike="noStrike" baseline="0%">
                  <a:solidFill>
                    <a:srgbClr val="000000"/>
                  </a:solidFill>
                  <a:latin typeface="Calibri"/>
                  <a:cs typeface="Calibri"/>
                </a:rPr>
                <a:t>Reducir: </a:t>
              </a:r>
              <a:r>
                <a:rPr lang="es-CO" sz="1800" b="0" i="0" u="none" strike="noStrike" baseline="0%">
                  <a:solidFill>
                    <a:srgbClr val="000000"/>
                  </a:solidFill>
                  <a:latin typeface="Calibri"/>
                  <a:cs typeface="Calibri"/>
                </a:rPr>
                <a:t>Se adoptan medidas para reducir la probabilidad o el impacto del riesgo, o ambos; por lo general conlleva a la implementación de controles.</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Compartir:</a:t>
              </a:r>
              <a:r>
                <a:rPr lang="es-CO" sz="1800" b="0" i="0" u="none" strike="noStrike" baseline="0%">
                  <a:solidFill>
                    <a:srgbClr val="000000"/>
                  </a:solidFill>
                  <a:latin typeface="Calibri"/>
                  <a:cs typeface="Calibri"/>
                </a:rPr>
                <a:t> Se reduce la probabilidad o el impacto del riesgo, transfiriendo o compartiendo una parte del riesgo. Los riesgos de</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corrupción, se pueden compartir pero</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no se puede transferir su responsabilidad.</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Evitar: </a:t>
              </a:r>
              <a:r>
                <a:rPr lang="es-CO" sz="1800" b="0" i="0" u="none" strike="noStrike" baseline="0%">
                  <a:solidFill>
                    <a:srgbClr val="000000"/>
                  </a:solidFill>
                  <a:latin typeface="Calibri"/>
                  <a:cs typeface="Calibri"/>
                </a:rPr>
                <a:t>Se abandonan las actividades que dan lugar al riesgo, decidiendo no iniciar o no continuar con la actividad que causa el riesgo.</a:t>
              </a:r>
              <a:endParaRPr lang="es-CO" sz="1000" b="0" i="0" u="none" strike="noStrike" baseline="0%">
                <a:solidFill>
                  <a:srgbClr val="000000"/>
                </a:solidFill>
                <a:latin typeface="Calibri"/>
                <a:cs typeface="Calibri"/>
              </a:endParaRPr>
            </a:p>
            <a:p>
              <a:pPr algn="l" rtl="0">
                <a:defRPr sz="1000"/>
              </a:pPr>
              <a:endParaRPr lang="es-CO" sz="1000" b="0" i="0" u="none" strike="noStrike" baseline="0%">
                <a:solidFill>
                  <a:srgbClr val="000000"/>
                </a:solidFill>
                <a:latin typeface="Tahoma"/>
                <a:ea typeface="Tahoma"/>
                <a:cs typeface="Tahoma"/>
              </a:endParaRPr>
            </a:p>
            <a:p>
              <a:pPr algn="l" rtl="0">
                <a:defRPr sz="1000"/>
              </a:pPr>
              <a:endParaRPr lang="es-CO" sz="1000" b="0" i="0" u="none" strike="noStrike" baseline="0%">
                <a:solidFill>
                  <a:srgbClr val="000000"/>
                </a:solidFill>
                <a:latin typeface="Tahoma"/>
                <a:ea typeface="Tahoma"/>
                <a:cs typeface="Tahoma"/>
              </a:endParaRPr>
            </a:p>
          </xdr:txBody>
        </xdr:sp>
        <xdr:clientData/>
      </xdr:twoCellAnchor>
    </mc:Fallback>
  </mc:AlternateContent>
</xdr:wsDr>
</file>

<file path=xl/drawings/drawing14.xml><?xml version="1.0" encoding="utf-8"?>
<xdr:wsDr xmlns:xdr="http://purl.oclc.org/ooxml/drawingml/spreadsheetDrawing" xmlns:a="http://purl.oclc.org/ooxml/drawingml/main">
  <xdr:absoluteAnchor>
    <xdr:pos x="0" y="0"/>
    <xdr:ext cx="1402080" cy="1478280"/>
    <xdr:pic>
      <xdr:nvPicPr>
        <xdr:cNvPr id="2" name="LH">
          <a:extLst>
            <a:ext uri="{FF2B5EF4-FFF2-40B4-BE49-F238E27FC236}">
              <a16:creationId xmlns:a16="http://schemas.microsoft.com/office/drawing/2014/main" id="{F00282F6-E60A-4379-8487-2225EB816173}"/>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140208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absoluteAnchor>
    <xdr:pos x="0" y="0"/>
    <xdr:ext cx="1371600" cy="1478280"/>
    <xdr:pic>
      <xdr:nvPicPr>
        <xdr:cNvPr id="3" name="LF">
          <a:extLst>
            <a:ext uri="{FF2B5EF4-FFF2-40B4-BE49-F238E27FC236}">
              <a16:creationId xmlns:a16="http://schemas.microsoft.com/office/drawing/2014/main" id="{956C971A-5A93-45A8-82D1-8B0B5A1AAA5C}"/>
            </a:ext>
          </a:extLst>
        </xdr:cNvPr>
        <xdr:cNvPicPr>
          <a:picLocks noRot="1"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0"/>
          <a:ext cx="137160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5.xml><?xml version="1.0" encoding="utf-8"?>
<xdr:wsDr xmlns:xdr="http://purl.oclc.org/ooxml/drawingml/spreadsheetDrawing" xmlns:a="http://purl.oclc.org/ooxml/drawingml/main">
  <xdr:twoCellAnchor>
    <xdr:from>
      <xdr:col>5</xdr:col>
      <xdr:colOff>1363980</xdr:colOff>
      <xdr:row>0</xdr:row>
      <xdr:rowOff>106680</xdr:rowOff>
    </xdr:from>
    <xdr:to>
      <xdr:col>7</xdr:col>
      <xdr:colOff>266700</xdr:colOff>
      <xdr:row>1</xdr:row>
      <xdr:rowOff>335280</xdr:rowOff>
    </xdr:to>
    <xdr:sp macro="" textlink="">
      <xdr:nvSpPr>
        <xdr:cNvPr id="13313" name="Button 1">
          <a:extLst>
            <a:ext uri="{63B3BB69-23CF-44E3-9099-C40C66FF867C}">
              <a14:compatExt xmlns:a14="http://schemas.microsoft.com/office/drawing/2010/main" spid="_x0000_s13313"/>
            </a:ext>
            <a:ext uri="{FF2B5EF4-FFF2-40B4-BE49-F238E27FC236}">
              <a16:creationId xmlns:a16="http://schemas.microsoft.com/office/drawing/2014/main" id="{00000000-0008-0000-0700-00000134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corruoción </a:t>
          </a:r>
        </a:p>
        <a:p>
          <a:pPr algn="ctr" rtl="0">
            <a:defRPr sz="1000"/>
          </a:pPr>
          <a:r>
            <a:rPr lang="es-CO" sz="1200" b="0" i="0" u="none" strike="noStrike" baseline="0%">
              <a:solidFill>
                <a:srgbClr val="000000"/>
              </a:solidFill>
              <a:latin typeface="Calibri"/>
              <a:cs typeface="Calibri"/>
            </a:rPr>
            <a:t>Abrir</a:t>
          </a:r>
        </a:p>
      </xdr:txBody>
    </xdr:sp>
    <xdr:clientData fPrintsWithSheet="0"/>
  </xdr:twoCellAnchor>
  <xdr:twoCellAnchor>
    <xdr:from>
      <xdr:col>32</xdr:col>
      <xdr:colOff>152400</xdr:colOff>
      <xdr:row>0</xdr:row>
      <xdr:rowOff>182880</xdr:rowOff>
    </xdr:from>
    <xdr:to>
      <xdr:col>32</xdr:col>
      <xdr:colOff>2545080</xdr:colOff>
      <xdr:row>1</xdr:row>
      <xdr:rowOff>259080</xdr:rowOff>
    </xdr:to>
    <xdr:sp macro="" textlink="">
      <xdr:nvSpPr>
        <xdr:cNvPr id="13314" name="Button 2">
          <a:extLst>
            <a:ext uri="{63B3BB69-23CF-44E3-9099-C40C66FF867C}">
              <a14:compatExt xmlns:a14="http://schemas.microsoft.com/office/drawing/2010/main" spid="_x0000_s13314"/>
            </a:ext>
            <a:ext uri="{FF2B5EF4-FFF2-40B4-BE49-F238E27FC236}">
              <a16:creationId xmlns:a16="http://schemas.microsoft.com/office/drawing/2014/main" id="{00000000-0008-0000-0700-00000234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Corrupción cerrar</a:t>
          </a:r>
        </a:p>
      </xdr:txBody>
    </xdr:sp>
    <xdr:clientData fPrintsWithSheet="0"/>
  </xdr:twoCellAnchor>
  <mc:AlternateContent xmlns:mc="http://schemas.openxmlformats.org/markup-compatibility/2006">
    <mc:Choice xmlns:v="urn:schemas-microsoft-com:vml" Requires="v"/>
    <mc:Fallback>
      <xdr:twoCellAnchor editAs="absolute">
        <xdr:from>
          <xdr:col>62</xdr:col>
          <xdr:colOff>323850</xdr:colOff>
          <xdr:row>2</xdr:row>
          <xdr:rowOff>19050</xdr:rowOff>
        </xdr:from>
        <xdr:to>
          <xdr:col>63</xdr:col>
          <xdr:colOff>514350</xdr:colOff>
          <xdr:row>4</xdr:row>
          <xdr:rowOff>419100</xdr:rowOff>
        </xdr:to>
        <xdr:sp macro="" textlink="">
          <xdr:nvSpPr>
            <xdr:cNvPr id="13316" name="Comment 4" hidden="1">
              <a:extLst>
                <a:ext uri="{FF2B5EF4-FFF2-40B4-BE49-F238E27FC236}">
                  <a16:creationId xmlns:a16="http://schemas.microsoft.com/office/drawing/2014/main" id="{9AF65ACC-F527-41D1-9B93-60D9E29E6555}"/>
                </a:ext>
              </a:extLst>
            </xdr:cNvPr>
            <xdr:cNvSpPr txBox="1">
              <a:spLocks noChangeArrowheads="1"/>
            </xdr:cNvSpPr>
          </xdr:nvSpPr>
          <xdr:spPr bwMode="auto">
            <a:xfrm>
              <a:off x="43910250" y="594360"/>
              <a:ext cx="120777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54864" tIns="41148" rIns="0" bIns="0" anchor="t" upright="1"/>
            <a:lstStyle/>
            <a:p>
              <a:pPr algn="l" rtl="0">
                <a:defRPr sz="1000"/>
              </a:pPr>
              <a:r>
                <a:rPr lang="es-CO" sz="1000" b="0" i="0" u="none" strike="noStrike" baseline="0%">
                  <a:solidFill>
                    <a:srgbClr val="000000"/>
                  </a:solidFill>
                  <a:latin typeface="Tahoma"/>
                  <a:ea typeface="Tahoma"/>
                  <a:cs typeface="Tahoma"/>
                </a:rPr>
                <a:t>Cómo se Ejecuta 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63</xdr:col>
          <xdr:colOff>914400</xdr:colOff>
          <xdr:row>2</xdr:row>
          <xdr:rowOff>19050</xdr:rowOff>
        </xdr:from>
        <xdr:to>
          <xdr:col>65</xdr:col>
          <xdr:colOff>552450</xdr:colOff>
          <xdr:row>3</xdr:row>
          <xdr:rowOff>152400</xdr:rowOff>
        </xdr:to>
        <xdr:sp macro="" textlink="">
          <xdr:nvSpPr>
            <xdr:cNvPr id="13317" name="Comment 5" hidden="1">
              <a:extLst>
                <a:ext uri="{FF2B5EF4-FFF2-40B4-BE49-F238E27FC236}">
                  <a16:creationId xmlns:a16="http://schemas.microsoft.com/office/drawing/2014/main" id="{87B7B25B-B984-4CAC-9CEF-B916BB9A0DF2}"/>
                </a:ext>
              </a:extLst>
            </xdr:cNvPr>
            <xdr:cNvSpPr txBox="1">
              <a:spLocks noChangeArrowheads="1"/>
            </xdr:cNvSpPr>
          </xdr:nvSpPr>
          <xdr:spPr bwMode="auto">
            <a:xfrm>
              <a:off x="45518070" y="594360"/>
              <a:ext cx="1245870" cy="17145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Qué pasa con las observaciones o desviaciones:</a:t>
              </a:r>
            </a:p>
            <a:p>
              <a:pPr algn="l" rtl="0">
                <a:defRPr sz="1000"/>
              </a:pPr>
              <a:r>
                <a:rPr lang="es-CO" sz="1000" b="1" i="0" u="none" strike="noStrike" baseline="0%">
                  <a:solidFill>
                    <a:srgbClr val="000000"/>
                  </a:solidFill>
                  <a:latin typeface="Tahoma"/>
                  <a:ea typeface="Tahoma"/>
                  <a:cs typeface="Tahoma"/>
                </a:rPr>
                <a:t>1. Se Investigan y se resuleven</a:t>
              </a:r>
            </a:p>
            <a:p>
              <a:pPr algn="l" rtl="0">
                <a:defRPr sz="1000"/>
              </a:pPr>
              <a:r>
                <a:rPr lang="es-CO" sz="1000" b="1" i="0" u="none" strike="noStrike" baseline="0%">
                  <a:solidFill>
                    <a:srgbClr val="000000"/>
                  </a:solidFill>
                  <a:latin typeface="Tahoma"/>
                  <a:ea typeface="Tahoma"/>
                  <a:cs typeface="Tahoma"/>
                </a:rPr>
                <a:t>2. No se Investigan ni se resuelven</a:t>
              </a:r>
            </a:p>
            <a:p>
              <a:pPr algn="l" rtl="0">
                <a:defRPr sz="1000"/>
              </a:pPr>
              <a:endParaRPr lang="es-CO" sz="1000" b="1" i="0" u="none" strike="noStrike" baseline="0%">
                <a:solidFill>
                  <a:srgbClr val="000000"/>
                </a:solidFill>
                <a:latin typeface="Tahoma"/>
                <a:ea typeface="Tahoma"/>
                <a:cs typeface="Tahoma"/>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65</xdr:col>
          <xdr:colOff>38100</xdr:colOff>
          <xdr:row>2</xdr:row>
          <xdr:rowOff>19050</xdr:rowOff>
        </xdr:from>
        <xdr:to>
          <xdr:col>66</xdr:col>
          <xdr:colOff>400050</xdr:colOff>
          <xdr:row>4</xdr:row>
          <xdr:rowOff>419100</xdr:rowOff>
        </xdr:to>
        <xdr:sp macro="" textlink="">
          <xdr:nvSpPr>
            <xdr:cNvPr id="13318" name="Comment 6" hidden="1">
              <a:extLst>
                <a:ext uri="{FF2B5EF4-FFF2-40B4-BE49-F238E27FC236}">
                  <a16:creationId xmlns:a16="http://schemas.microsoft.com/office/drawing/2014/main" id="{3925EB87-8101-4FDB-955B-03FBB484C4FA}"/>
                </a:ext>
              </a:extLst>
            </xdr:cNvPr>
            <xdr:cNvSpPr txBox="1">
              <a:spLocks noChangeArrowheads="1"/>
            </xdr:cNvSpPr>
          </xdr:nvSpPr>
          <xdr:spPr bwMode="auto">
            <a:xfrm>
              <a:off x="46249590" y="594360"/>
              <a:ext cx="94107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Evidencia de la Ejecución del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78</xdr:col>
          <xdr:colOff>1409700</xdr:colOff>
          <xdr:row>2</xdr:row>
          <xdr:rowOff>19050</xdr:rowOff>
        </xdr:from>
        <xdr:to>
          <xdr:col>86</xdr:col>
          <xdr:colOff>438150</xdr:colOff>
          <xdr:row>4</xdr:row>
          <xdr:rowOff>438150</xdr:rowOff>
        </xdr:to>
        <xdr:sp macro="" textlink="">
          <xdr:nvSpPr>
            <xdr:cNvPr id="13319" name="Comment 7" hidden="1">
              <a:extLst>
                <a:ext uri="{FF2B5EF4-FFF2-40B4-BE49-F238E27FC236}">
                  <a16:creationId xmlns:a16="http://schemas.microsoft.com/office/drawing/2014/main" id="{22144CD5-F11E-4AC3-B989-E4157593F0A3}"/>
                </a:ext>
              </a:extLst>
            </xdr:cNvPr>
            <xdr:cNvSpPr txBox="1">
              <a:spLocks noChangeArrowheads="1"/>
            </xdr:cNvSpPr>
          </xdr:nvSpPr>
          <xdr:spPr bwMode="auto">
            <a:xfrm>
              <a:off x="74676000" y="594360"/>
              <a:ext cx="8180070" cy="104013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82296" tIns="82296" rIns="0" bIns="0" anchor="t" upright="1"/>
            <a:lstStyle/>
            <a:p>
              <a:pPr algn="l" rtl="0">
                <a:defRPr sz="1000"/>
              </a:pPr>
              <a:r>
                <a:rPr lang="es-CO" sz="1800" b="1" i="0" u="none" strike="noStrike" baseline="0%">
                  <a:solidFill>
                    <a:srgbClr val="000000"/>
                  </a:solidFill>
                  <a:latin typeface="Calibri"/>
                  <a:cs typeface="Calibri"/>
                </a:rPr>
                <a:t>Reducir: </a:t>
              </a:r>
              <a:r>
                <a:rPr lang="es-CO" sz="1800" b="0" i="0" u="none" strike="noStrike" baseline="0%">
                  <a:solidFill>
                    <a:srgbClr val="000000"/>
                  </a:solidFill>
                  <a:latin typeface="Calibri"/>
                  <a:cs typeface="Calibri"/>
                </a:rPr>
                <a:t>Se adoptan medidas para reducir la probabilidad o el impacto del riesgo, o ambos; por lo general conlleva a la implementación de controles.</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Compartir:</a:t>
              </a:r>
              <a:r>
                <a:rPr lang="es-CO" sz="1800" b="0" i="0" u="none" strike="noStrike" baseline="0%">
                  <a:solidFill>
                    <a:srgbClr val="000000"/>
                  </a:solidFill>
                  <a:latin typeface="Calibri"/>
                  <a:cs typeface="Calibri"/>
                </a:rPr>
                <a:t> Se reduce la probabilidad o el impacto del riesgo, transfiriendo o compartiendo una parte del riesgo. Los riesgos de</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corrupción, se pueden compartir pero</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no se puede transferir su responsabilidad.</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Evitar: </a:t>
              </a:r>
              <a:r>
                <a:rPr lang="es-CO" sz="1800" b="0" i="0" u="none" strike="noStrike" baseline="0%">
                  <a:solidFill>
                    <a:srgbClr val="000000"/>
                  </a:solidFill>
                  <a:latin typeface="Calibri"/>
                  <a:cs typeface="Calibri"/>
                </a:rPr>
                <a:t>Se abandonan las actividades que dan lugar al riesgo, decidiendo no iniciar o no continuar con la actividad que causa el riesgo.</a:t>
              </a:r>
              <a:endParaRPr lang="es-CO" sz="1000" b="0" i="0" u="none" strike="noStrike" baseline="0%">
                <a:solidFill>
                  <a:srgbClr val="000000"/>
                </a:solidFill>
                <a:latin typeface="Calibri"/>
                <a:cs typeface="Calibri"/>
              </a:endParaRPr>
            </a:p>
            <a:p>
              <a:pPr algn="l" rtl="0">
                <a:defRPr sz="1000"/>
              </a:pPr>
              <a:endParaRPr lang="es-CO" sz="1000" b="0" i="0" u="none" strike="noStrike" baseline="0%">
                <a:solidFill>
                  <a:srgbClr val="000000"/>
                </a:solidFill>
                <a:latin typeface="Tahoma"/>
                <a:ea typeface="Tahoma"/>
                <a:cs typeface="Tahoma"/>
              </a:endParaRPr>
            </a:p>
            <a:p>
              <a:pPr algn="l" rtl="0">
                <a:defRPr sz="1000"/>
              </a:pPr>
              <a:endParaRPr lang="es-CO" sz="1000" b="0" i="0" u="none" strike="noStrike" baseline="0%">
                <a:solidFill>
                  <a:srgbClr val="000000"/>
                </a:solidFill>
                <a:latin typeface="Tahoma"/>
                <a:ea typeface="Tahoma"/>
                <a:cs typeface="Tahoma"/>
              </a:endParaRPr>
            </a:p>
          </xdr:txBody>
        </xdr:sp>
        <xdr:clientData/>
      </xdr:twoCellAnchor>
    </mc:Fallback>
  </mc:AlternateContent>
</xdr:wsDr>
</file>

<file path=xl/drawings/drawing16.xml><?xml version="1.0" encoding="utf-8"?>
<xdr:wsDr xmlns:xdr="http://purl.oclc.org/ooxml/drawingml/spreadsheetDrawing" xmlns:a="http://purl.oclc.org/ooxml/drawingml/main">
  <xdr:absoluteAnchor>
    <xdr:pos x="0" y="0"/>
    <xdr:ext cx="1402080" cy="1478280"/>
    <xdr:pic>
      <xdr:nvPicPr>
        <xdr:cNvPr id="2" name="LH">
          <a:extLst>
            <a:ext uri="{FF2B5EF4-FFF2-40B4-BE49-F238E27FC236}">
              <a16:creationId xmlns:a16="http://schemas.microsoft.com/office/drawing/2014/main" id="{1DF01BFB-BA07-4BFF-ADB2-0F9E967874AB}"/>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140208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absoluteAnchor>
    <xdr:pos x="0" y="0"/>
    <xdr:ext cx="1371600" cy="1478280"/>
    <xdr:pic>
      <xdr:nvPicPr>
        <xdr:cNvPr id="3" name="LF">
          <a:extLst>
            <a:ext uri="{FF2B5EF4-FFF2-40B4-BE49-F238E27FC236}">
              <a16:creationId xmlns:a16="http://schemas.microsoft.com/office/drawing/2014/main" id="{E38460FF-8567-445E-B291-D569CF949B41}"/>
            </a:ext>
          </a:extLst>
        </xdr:cNvPr>
        <xdr:cNvPicPr>
          <a:picLocks noRot="1"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0"/>
          <a:ext cx="137160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7.xml><?xml version="1.0" encoding="utf-8"?>
<xdr:wsDr xmlns:xdr="http://purl.oclc.org/ooxml/drawingml/spreadsheetDrawing" xmlns:a="http://purl.oclc.org/ooxml/drawingml/main">
  <xdr:twoCellAnchor>
    <xdr:from>
      <xdr:col>5</xdr:col>
      <xdr:colOff>1363980</xdr:colOff>
      <xdr:row>0</xdr:row>
      <xdr:rowOff>106680</xdr:rowOff>
    </xdr:from>
    <xdr:to>
      <xdr:col>7</xdr:col>
      <xdr:colOff>266700</xdr:colOff>
      <xdr:row>1</xdr:row>
      <xdr:rowOff>335280</xdr:rowOff>
    </xdr:to>
    <xdr:sp macro="" textlink="">
      <xdr:nvSpPr>
        <xdr:cNvPr id="14337" name="Button 1">
          <a:extLst>
            <a:ext uri="{63B3BB69-23CF-44E3-9099-C40C66FF867C}">
              <a14:compatExt xmlns:a14="http://schemas.microsoft.com/office/drawing/2010/main" spid="_x0000_s14337"/>
            </a:ext>
            <a:ext uri="{FF2B5EF4-FFF2-40B4-BE49-F238E27FC236}">
              <a16:creationId xmlns:a16="http://schemas.microsoft.com/office/drawing/2014/main" id="{00000000-0008-0000-0800-00000138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corruoción </a:t>
          </a:r>
        </a:p>
        <a:p>
          <a:pPr algn="ctr" rtl="0">
            <a:defRPr sz="1000"/>
          </a:pPr>
          <a:r>
            <a:rPr lang="es-CO" sz="1200" b="0" i="0" u="none" strike="noStrike" baseline="0%">
              <a:solidFill>
                <a:srgbClr val="000000"/>
              </a:solidFill>
              <a:latin typeface="Calibri"/>
              <a:cs typeface="Calibri"/>
            </a:rPr>
            <a:t>Abrir</a:t>
          </a:r>
        </a:p>
      </xdr:txBody>
    </xdr:sp>
    <xdr:clientData fPrintsWithSheet="0"/>
  </xdr:twoCellAnchor>
  <xdr:twoCellAnchor>
    <xdr:from>
      <xdr:col>32</xdr:col>
      <xdr:colOff>152400</xdr:colOff>
      <xdr:row>0</xdr:row>
      <xdr:rowOff>182880</xdr:rowOff>
    </xdr:from>
    <xdr:to>
      <xdr:col>32</xdr:col>
      <xdr:colOff>2545080</xdr:colOff>
      <xdr:row>1</xdr:row>
      <xdr:rowOff>259080</xdr:rowOff>
    </xdr:to>
    <xdr:sp macro="" textlink="">
      <xdr:nvSpPr>
        <xdr:cNvPr id="14338" name="Button 2">
          <a:extLst>
            <a:ext uri="{63B3BB69-23CF-44E3-9099-C40C66FF867C}">
              <a14:compatExt xmlns:a14="http://schemas.microsoft.com/office/drawing/2010/main" spid="_x0000_s14338"/>
            </a:ext>
            <a:ext uri="{FF2B5EF4-FFF2-40B4-BE49-F238E27FC236}">
              <a16:creationId xmlns:a16="http://schemas.microsoft.com/office/drawing/2014/main" id="{00000000-0008-0000-0800-00000238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Corrupción cerrar</a:t>
          </a:r>
        </a:p>
      </xdr:txBody>
    </xdr:sp>
    <xdr:clientData fPrintsWithSheet="0"/>
  </xdr:twoCellAnchor>
  <mc:AlternateContent xmlns:mc="http://schemas.openxmlformats.org/markup-compatibility/2006">
    <mc:Choice xmlns:v="urn:schemas-microsoft-com:vml" Requires="v"/>
    <mc:Fallback>
      <xdr:twoCellAnchor editAs="absolute">
        <xdr:from>
          <xdr:col>62</xdr:col>
          <xdr:colOff>323850</xdr:colOff>
          <xdr:row>2</xdr:row>
          <xdr:rowOff>19050</xdr:rowOff>
        </xdr:from>
        <xdr:to>
          <xdr:col>63</xdr:col>
          <xdr:colOff>514350</xdr:colOff>
          <xdr:row>4</xdr:row>
          <xdr:rowOff>419100</xdr:rowOff>
        </xdr:to>
        <xdr:sp macro="" textlink="">
          <xdr:nvSpPr>
            <xdr:cNvPr id="14339" name="Comment 3" hidden="1">
              <a:extLst>
                <a:ext uri="{FF2B5EF4-FFF2-40B4-BE49-F238E27FC236}">
                  <a16:creationId xmlns:a16="http://schemas.microsoft.com/office/drawing/2014/main" id="{AAD4BFB1-E26F-4DF1-9245-2D37BEE23B82}"/>
                </a:ext>
              </a:extLst>
            </xdr:cNvPr>
            <xdr:cNvSpPr txBox="1">
              <a:spLocks noChangeArrowheads="1"/>
            </xdr:cNvSpPr>
          </xdr:nvSpPr>
          <xdr:spPr bwMode="auto">
            <a:xfrm>
              <a:off x="43910250" y="594360"/>
              <a:ext cx="120777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54864" tIns="41148" rIns="0" bIns="0" anchor="t" upright="1"/>
            <a:lstStyle/>
            <a:p>
              <a:pPr algn="l" rtl="0">
                <a:defRPr sz="1000"/>
              </a:pPr>
              <a:r>
                <a:rPr lang="es-CO" sz="1000" b="0" i="0" u="none" strike="noStrike" baseline="0%">
                  <a:solidFill>
                    <a:srgbClr val="000000"/>
                  </a:solidFill>
                  <a:latin typeface="Tahoma"/>
                  <a:ea typeface="Tahoma"/>
                  <a:cs typeface="Tahoma"/>
                </a:rPr>
                <a:t>Cómo se Ejecuta 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63</xdr:col>
          <xdr:colOff>914400</xdr:colOff>
          <xdr:row>2</xdr:row>
          <xdr:rowOff>19050</xdr:rowOff>
        </xdr:from>
        <xdr:to>
          <xdr:col>65</xdr:col>
          <xdr:colOff>552450</xdr:colOff>
          <xdr:row>3</xdr:row>
          <xdr:rowOff>152400</xdr:rowOff>
        </xdr:to>
        <xdr:sp macro="" textlink="">
          <xdr:nvSpPr>
            <xdr:cNvPr id="14340" name="Comment 4" hidden="1">
              <a:extLst>
                <a:ext uri="{FF2B5EF4-FFF2-40B4-BE49-F238E27FC236}">
                  <a16:creationId xmlns:a16="http://schemas.microsoft.com/office/drawing/2014/main" id="{B55B4E53-80C7-4781-AD3A-A736E2BB30EF}"/>
                </a:ext>
              </a:extLst>
            </xdr:cNvPr>
            <xdr:cNvSpPr txBox="1">
              <a:spLocks noChangeArrowheads="1"/>
            </xdr:cNvSpPr>
          </xdr:nvSpPr>
          <xdr:spPr bwMode="auto">
            <a:xfrm>
              <a:off x="45518070" y="594360"/>
              <a:ext cx="1245870" cy="17145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Qué pasa con las observaciones o desviaciones:</a:t>
              </a:r>
            </a:p>
            <a:p>
              <a:pPr algn="l" rtl="0">
                <a:defRPr sz="1000"/>
              </a:pPr>
              <a:r>
                <a:rPr lang="es-CO" sz="1000" b="1" i="0" u="none" strike="noStrike" baseline="0%">
                  <a:solidFill>
                    <a:srgbClr val="000000"/>
                  </a:solidFill>
                  <a:latin typeface="Tahoma"/>
                  <a:ea typeface="Tahoma"/>
                  <a:cs typeface="Tahoma"/>
                </a:rPr>
                <a:t>1. Se Investigan y se resuleven</a:t>
              </a:r>
            </a:p>
            <a:p>
              <a:pPr algn="l" rtl="0">
                <a:defRPr sz="1000"/>
              </a:pPr>
              <a:r>
                <a:rPr lang="es-CO" sz="1000" b="1" i="0" u="none" strike="noStrike" baseline="0%">
                  <a:solidFill>
                    <a:srgbClr val="000000"/>
                  </a:solidFill>
                  <a:latin typeface="Tahoma"/>
                  <a:ea typeface="Tahoma"/>
                  <a:cs typeface="Tahoma"/>
                </a:rPr>
                <a:t>2. No se Investigan ni se resuelven</a:t>
              </a:r>
            </a:p>
            <a:p>
              <a:pPr algn="l" rtl="0">
                <a:defRPr sz="1000"/>
              </a:pPr>
              <a:endParaRPr lang="es-CO" sz="1000" b="1" i="0" u="none" strike="noStrike" baseline="0%">
                <a:solidFill>
                  <a:srgbClr val="000000"/>
                </a:solidFill>
                <a:latin typeface="Tahoma"/>
                <a:ea typeface="Tahoma"/>
                <a:cs typeface="Tahoma"/>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65</xdr:col>
          <xdr:colOff>38100</xdr:colOff>
          <xdr:row>2</xdr:row>
          <xdr:rowOff>19050</xdr:rowOff>
        </xdr:from>
        <xdr:to>
          <xdr:col>66</xdr:col>
          <xdr:colOff>400050</xdr:colOff>
          <xdr:row>4</xdr:row>
          <xdr:rowOff>419100</xdr:rowOff>
        </xdr:to>
        <xdr:sp macro="" textlink="">
          <xdr:nvSpPr>
            <xdr:cNvPr id="14341" name="Comment 5" hidden="1">
              <a:extLst>
                <a:ext uri="{FF2B5EF4-FFF2-40B4-BE49-F238E27FC236}">
                  <a16:creationId xmlns:a16="http://schemas.microsoft.com/office/drawing/2014/main" id="{4F25EB3E-EAA7-462E-B08E-CBBC66B9644C}"/>
                </a:ext>
              </a:extLst>
            </xdr:cNvPr>
            <xdr:cNvSpPr txBox="1">
              <a:spLocks noChangeArrowheads="1"/>
            </xdr:cNvSpPr>
          </xdr:nvSpPr>
          <xdr:spPr bwMode="auto">
            <a:xfrm>
              <a:off x="46249590" y="594360"/>
              <a:ext cx="94107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Evidencia de la Ejecución del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78</xdr:col>
          <xdr:colOff>2781300</xdr:colOff>
          <xdr:row>2</xdr:row>
          <xdr:rowOff>19050</xdr:rowOff>
        </xdr:from>
        <xdr:to>
          <xdr:col>87</xdr:col>
          <xdr:colOff>800100</xdr:colOff>
          <xdr:row>4</xdr:row>
          <xdr:rowOff>438150</xdr:rowOff>
        </xdr:to>
        <xdr:sp macro="" textlink="">
          <xdr:nvSpPr>
            <xdr:cNvPr id="14342" name="Comment 6" hidden="1">
              <a:extLst>
                <a:ext uri="{FF2B5EF4-FFF2-40B4-BE49-F238E27FC236}">
                  <a16:creationId xmlns:a16="http://schemas.microsoft.com/office/drawing/2014/main" id="{C3C23058-754A-4485-B0CA-44B2A122EFFB}"/>
                </a:ext>
              </a:extLst>
            </xdr:cNvPr>
            <xdr:cNvSpPr txBox="1">
              <a:spLocks noChangeArrowheads="1"/>
            </xdr:cNvSpPr>
          </xdr:nvSpPr>
          <xdr:spPr bwMode="auto">
            <a:xfrm>
              <a:off x="74664570" y="594360"/>
              <a:ext cx="8176260" cy="104013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82296" tIns="82296" rIns="0" bIns="0" anchor="t" upright="1"/>
            <a:lstStyle/>
            <a:p>
              <a:pPr algn="l" rtl="0">
                <a:defRPr sz="1000"/>
              </a:pPr>
              <a:r>
                <a:rPr lang="es-CO" sz="1800" b="1" i="0" u="none" strike="noStrike" baseline="0%">
                  <a:solidFill>
                    <a:srgbClr val="000000"/>
                  </a:solidFill>
                  <a:latin typeface="Calibri"/>
                  <a:cs typeface="Calibri"/>
                </a:rPr>
                <a:t>Reducir: </a:t>
              </a:r>
              <a:r>
                <a:rPr lang="es-CO" sz="1800" b="0" i="0" u="none" strike="noStrike" baseline="0%">
                  <a:solidFill>
                    <a:srgbClr val="000000"/>
                  </a:solidFill>
                  <a:latin typeface="Calibri"/>
                  <a:cs typeface="Calibri"/>
                </a:rPr>
                <a:t>Se adoptan medidas para reducir la probabilidad o el impacto del riesgo, o ambos; por lo general conlleva a la implementación de controles.</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Compartir:</a:t>
              </a:r>
              <a:r>
                <a:rPr lang="es-CO" sz="1800" b="0" i="0" u="none" strike="noStrike" baseline="0%">
                  <a:solidFill>
                    <a:srgbClr val="000000"/>
                  </a:solidFill>
                  <a:latin typeface="Calibri"/>
                  <a:cs typeface="Calibri"/>
                </a:rPr>
                <a:t> Se reduce la probabilidad o el impacto del riesgo, transfiriendo o compartiendo una parte del riesgo. Los riesgos de</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corrupción, se pueden compartir pero</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no se puede transferir su responsabilidad.</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Evitar: </a:t>
              </a:r>
              <a:r>
                <a:rPr lang="es-CO" sz="1800" b="0" i="0" u="none" strike="noStrike" baseline="0%">
                  <a:solidFill>
                    <a:srgbClr val="000000"/>
                  </a:solidFill>
                  <a:latin typeface="Calibri"/>
                  <a:cs typeface="Calibri"/>
                </a:rPr>
                <a:t>Se abandonan las actividades que dan lugar al riesgo, decidiendo no iniciar o no continuar con la actividad que causa el riesgo.</a:t>
              </a:r>
              <a:endParaRPr lang="es-CO" sz="1000" b="0" i="0" u="none" strike="noStrike" baseline="0%">
                <a:solidFill>
                  <a:srgbClr val="000000"/>
                </a:solidFill>
                <a:latin typeface="Calibri"/>
                <a:cs typeface="Calibri"/>
              </a:endParaRPr>
            </a:p>
            <a:p>
              <a:pPr algn="l" rtl="0">
                <a:defRPr sz="1000"/>
              </a:pPr>
              <a:endParaRPr lang="es-CO" sz="1000" b="0" i="0" u="none" strike="noStrike" baseline="0%">
                <a:solidFill>
                  <a:srgbClr val="000000"/>
                </a:solidFill>
                <a:latin typeface="Tahoma"/>
                <a:ea typeface="Tahoma"/>
                <a:cs typeface="Tahoma"/>
              </a:endParaRPr>
            </a:p>
            <a:p>
              <a:pPr algn="l" rtl="0">
                <a:defRPr sz="1000"/>
              </a:pPr>
              <a:endParaRPr lang="es-CO" sz="1000" b="0" i="0" u="none" strike="noStrike" baseline="0%">
                <a:solidFill>
                  <a:srgbClr val="000000"/>
                </a:solidFill>
                <a:latin typeface="Tahoma"/>
                <a:ea typeface="Tahoma"/>
                <a:cs typeface="Tahoma"/>
              </a:endParaRPr>
            </a:p>
          </xdr:txBody>
        </xdr:sp>
        <xdr:clientData/>
      </xdr:twoCellAnchor>
    </mc:Fallback>
  </mc:AlternateContent>
</xdr:wsDr>
</file>

<file path=xl/drawings/drawing18.xml><?xml version="1.0" encoding="utf-8"?>
<xdr:wsDr xmlns:xdr="http://purl.oclc.org/ooxml/drawingml/spreadsheetDrawing" xmlns:a="http://purl.oclc.org/ooxml/drawingml/main">
  <xdr:absoluteAnchor>
    <xdr:pos x="0" y="0"/>
    <xdr:ext cx="1402080" cy="1478280"/>
    <xdr:pic>
      <xdr:nvPicPr>
        <xdr:cNvPr id="2" name="LH">
          <a:extLst>
            <a:ext uri="{FF2B5EF4-FFF2-40B4-BE49-F238E27FC236}">
              <a16:creationId xmlns:a16="http://schemas.microsoft.com/office/drawing/2014/main" id="{03FF0B5D-48DF-43AC-A4ED-B923C49D2C19}"/>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140208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absoluteAnchor>
    <xdr:pos x="0" y="0"/>
    <xdr:ext cx="1371600" cy="1478280"/>
    <xdr:pic>
      <xdr:nvPicPr>
        <xdr:cNvPr id="3" name="LF">
          <a:extLst>
            <a:ext uri="{FF2B5EF4-FFF2-40B4-BE49-F238E27FC236}">
              <a16:creationId xmlns:a16="http://schemas.microsoft.com/office/drawing/2014/main" id="{DD863AFD-AE0B-42BC-966A-C14AAD68A5C2}"/>
            </a:ext>
          </a:extLst>
        </xdr:cNvPr>
        <xdr:cNvPicPr>
          <a:picLocks noRot="1"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0"/>
          <a:ext cx="137160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9.xml><?xml version="1.0" encoding="utf-8"?>
<xdr:wsDr xmlns:xdr="http://purl.oclc.org/ooxml/drawingml/spreadsheetDrawing" xmlns:a="http://purl.oclc.org/ooxml/drawingml/main">
  <xdr:twoCellAnchor>
    <xdr:from>
      <xdr:col>5</xdr:col>
      <xdr:colOff>1363980</xdr:colOff>
      <xdr:row>0</xdr:row>
      <xdr:rowOff>106680</xdr:rowOff>
    </xdr:from>
    <xdr:to>
      <xdr:col>7</xdr:col>
      <xdr:colOff>266700</xdr:colOff>
      <xdr:row>1</xdr:row>
      <xdr:rowOff>335280</xdr:rowOff>
    </xdr:to>
    <xdr:sp macro="" textlink="">
      <xdr:nvSpPr>
        <xdr:cNvPr id="15361" name="Button 1">
          <a:extLst>
            <a:ext uri="{63B3BB69-23CF-44E3-9099-C40C66FF867C}">
              <a14:compatExt xmlns:a14="http://schemas.microsoft.com/office/drawing/2010/main" spid="_x0000_s15361"/>
            </a:ext>
            <a:ext uri="{FF2B5EF4-FFF2-40B4-BE49-F238E27FC236}">
              <a16:creationId xmlns:a16="http://schemas.microsoft.com/office/drawing/2014/main" id="{00000000-0008-0000-0900-0000013C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corruoción </a:t>
          </a:r>
        </a:p>
        <a:p>
          <a:pPr algn="ctr" rtl="0">
            <a:defRPr sz="1000"/>
          </a:pPr>
          <a:r>
            <a:rPr lang="es-CO" sz="1200" b="0" i="0" u="none" strike="noStrike" baseline="0%">
              <a:solidFill>
                <a:srgbClr val="000000"/>
              </a:solidFill>
              <a:latin typeface="Calibri"/>
              <a:cs typeface="Calibri"/>
            </a:rPr>
            <a:t>Abrir</a:t>
          </a:r>
        </a:p>
      </xdr:txBody>
    </xdr:sp>
    <xdr:clientData fPrintsWithSheet="0"/>
  </xdr:twoCellAnchor>
  <xdr:twoCellAnchor>
    <xdr:from>
      <xdr:col>32</xdr:col>
      <xdr:colOff>152400</xdr:colOff>
      <xdr:row>0</xdr:row>
      <xdr:rowOff>182880</xdr:rowOff>
    </xdr:from>
    <xdr:to>
      <xdr:col>32</xdr:col>
      <xdr:colOff>2545080</xdr:colOff>
      <xdr:row>1</xdr:row>
      <xdr:rowOff>259080</xdr:rowOff>
    </xdr:to>
    <xdr:sp macro="" textlink="">
      <xdr:nvSpPr>
        <xdr:cNvPr id="15362" name="Button 2">
          <a:extLst>
            <a:ext uri="{63B3BB69-23CF-44E3-9099-C40C66FF867C}">
              <a14:compatExt xmlns:a14="http://schemas.microsoft.com/office/drawing/2010/main" spid="_x0000_s15362"/>
            </a:ext>
            <a:ext uri="{FF2B5EF4-FFF2-40B4-BE49-F238E27FC236}">
              <a16:creationId xmlns:a16="http://schemas.microsoft.com/office/drawing/2014/main" id="{00000000-0008-0000-0900-0000023C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Corrupción cerrar</a:t>
          </a:r>
        </a:p>
      </xdr:txBody>
    </xdr:sp>
    <xdr:clientData fPrintsWithSheet="0"/>
  </xdr:twoCellAnchor>
  <mc:AlternateContent xmlns:mc="http://schemas.openxmlformats.org/markup-compatibility/2006">
    <mc:Choice xmlns:v="urn:schemas-microsoft-com:vml" Requires="v"/>
    <mc:Fallback>
      <xdr:twoCellAnchor editAs="absolute">
        <xdr:from>
          <xdr:col>62</xdr:col>
          <xdr:colOff>266700</xdr:colOff>
          <xdr:row>2</xdr:row>
          <xdr:rowOff>19050</xdr:rowOff>
        </xdr:from>
        <xdr:to>
          <xdr:col>63</xdr:col>
          <xdr:colOff>457200</xdr:colOff>
          <xdr:row>4</xdr:row>
          <xdr:rowOff>419100</xdr:rowOff>
        </xdr:to>
        <xdr:sp macro="" textlink="">
          <xdr:nvSpPr>
            <xdr:cNvPr id="15363" name="Comment 3" hidden="1">
              <a:extLst>
                <a:ext uri="{FF2B5EF4-FFF2-40B4-BE49-F238E27FC236}">
                  <a16:creationId xmlns:a16="http://schemas.microsoft.com/office/drawing/2014/main" id="{43F17506-7A15-451D-9FCC-FA4114D44945}"/>
                </a:ext>
              </a:extLst>
            </xdr:cNvPr>
            <xdr:cNvSpPr txBox="1">
              <a:spLocks noChangeArrowheads="1"/>
            </xdr:cNvSpPr>
          </xdr:nvSpPr>
          <xdr:spPr bwMode="auto">
            <a:xfrm>
              <a:off x="43853100" y="594360"/>
              <a:ext cx="120777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54864" tIns="41148" rIns="0" bIns="0" anchor="t" upright="1"/>
            <a:lstStyle/>
            <a:p>
              <a:pPr algn="l" rtl="0">
                <a:defRPr sz="1000"/>
              </a:pPr>
              <a:r>
                <a:rPr lang="es-CO" sz="1000" b="0" i="0" u="none" strike="noStrike" baseline="0%">
                  <a:solidFill>
                    <a:srgbClr val="000000"/>
                  </a:solidFill>
                  <a:latin typeface="Tahoma"/>
                  <a:ea typeface="Tahoma"/>
                  <a:cs typeface="Tahoma"/>
                </a:rPr>
                <a:t>Cómo se Ejecuta 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63</xdr:col>
          <xdr:colOff>857250</xdr:colOff>
          <xdr:row>2</xdr:row>
          <xdr:rowOff>19050</xdr:rowOff>
        </xdr:from>
        <xdr:to>
          <xdr:col>65</xdr:col>
          <xdr:colOff>495300</xdr:colOff>
          <xdr:row>3</xdr:row>
          <xdr:rowOff>152400</xdr:rowOff>
        </xdr:to>
        <xdr:sp macro="" textlink="">
          <xdr:nvSpPr>
            <xdr:cNvPr id="15364" name="Comment 4" hidden="1">
              <a:extLst>
                <a:ext uri="{FF2B5EF4-FFF2-40B4-BE49-F238E27FC236}">
                  <a16:creationId xmlns:a16="http://schemas.microsoft.com/office/drawing/2014/main" id="{90338325-80A4-416A-BB3A-E093FE651B1A}"/>
                </a:ext>
              </a:extLst>
            </xdr:cNvPr>
            <xdr:cNvSpPr txBox="1">
              <a:spLocks noChangeArrowheads="1"/>
            </xdr:cNvSpPr>
          </xdr:nvSpPr>
          <xdr:spPr bwMode="auto">
            <a:xfrm>
              <a:off x="45460920" y="594360"/>
              <a:ext cx="1245870" cy="17145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Qué pasa con las observaciones o desviaciones:</a:t>
              </a:r>
            </a:p>
            <a:p>
              <a:pPr algn="l" rtl="0">
                <a:defRPr sz="1000"/>
              </a:pPr>
              <a:r>
                <a:rPr lang="es-CO" sz="1000" b="1" i="0" u="none" strike="noStrike" baseline="0%">
                  <a:solidFill>
                    <a:srgbClr val="000000"/>
                  </a:solidFill>
                  <a:latin typeface="Tahoma"/>
                  <a:ea typeface="Tahoma"/>
                  <a:cs typeface="Tahoma"/>
                </a:rPr>
                <a:t>1. Se Investigan y se resuleven</a:t>
              </a:r>
            </a:p>
            <a:p>
              <a:pPr algn="l" rtl="0">
                <a:defRPr sz="1000"/>
              </a:pPr>
              <a:r>
                <a:rPr lang="es-CO" sz="1000" b="1" i="0" u="none" strike="noStrike" baseline="0%">
                  <a:solidFill>
                    <a:srgbClr val="000000"/>
                  </a:solidFill>
                  <a:latin typeface="Tahoma"/>
                  <a:ea typeface="Tahoma"/>
                  <a:cs typeface="Tahoma"/>
                </a:rPr>
                <a:t>2. No se Investigan ni se resuelven</a:t>
              </a:r>
            </a:p>
            <a:p>
              <a:pPr algn="l" rtl="0">
                <a:defRPr sz="1000"/>
              </a:pPr>
              <a:endParaRPr lang="es-CO" sz="1000" b="1" i="0" u="none" strike="noStrike" baseline="0%">
                <a:solidFill>
                  <a:srgbClr val="000000"/>
                </a:solidFill>
                <a:latin typeface="Tahoma"/>
                <a:ea typeface="Tahoma"/>
                <a:cs typeface="Tahoma"/>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64</xdr:col>
          <xdr:colOff>552450</xdr:colOff>
          <xdr:row>2</xdr:row>
          <xdr:rowOff>19050</xdr:rowOff>
        </xdr:from>
        <xdr:to>
          <xdr:col>66</xdr:col>
          <xdr:colOff>342900</xdr:colOff>
          <xdr:row>4</xdr:row>
          <xdr:rowOff>419100</xdr:rowOff>
        </xdr:to>
        <xdr:sp macro="" textlink="">
          <xdr:nvSpPr>
            <xdr:cNvPr id="15365" name="Comment 5" hidden="1">
              <a:extLst>
                <a:ext uri="{FF2B5EF4-FFF2-40B4-BE49-F238E27FC236}">
                  <a16:creationId xmlns:a16="http://schemas.microsoft.com/office/drawing/2014/main" id="{A4ACB7F8-0487-48AF-87F8-F78EA19770AD}"/>
                </a:ext>
              </a:extLst>
            </xdr:cNvPr>
            <xdr:cNvSpPr txBox="1">
              <a:spLocks noChangeArrowheads="1"/>
            </xdr:cNvSpPr>
          </xdr:nvSpPr>
          <xdr:spPr bwMode="auto">
            <a:xfrm>
              <a:off x="46184820" y="594360"/>
              <a:ext cx="94869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Evidencia de la Ejecución del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78</xdr:col>
          <xdr:colOff>3429000</xdr:colOff>
          <xdr:row>2</xdr:row>
          <xdr:rowOff>19050</xdr:rowOff>
        </xdr:from>
        <xdr:to>
          <xdr:col>88</xdr:col>
          <xdr:colOff>285750</xdr:colOff>
          <xdr:row>4</xdr:row>
          <xdr:rowOff>438150</xdr:rowOff>
        </xdr:to>
        <xdr:sp macro="" textlink="">
          <xdr:nvSpPr>
            <xdr:cNvPr id="15366" name="Comment 6" hidden="1">
              <a:extLst>
                <a:ext uri="{FF2B5EF4-FFF2-40B4-BE49-F238E27FC236}">
                  <a16:creationId xmlns:a16="http://schemas.microsoft.com/office/drawing/2014/main" id="{7FEA598F-F38C-4A38-9DCF-D1C403224BA3}"/>
                </a:ext>
              </a:extLst>
            </xdr:cNvPr>
            <xdr:cNvSpPr txBox="1">
              <a:spLocks noChangeArrowheads="1"/>
            </xdr:cNvSpPr>
          </xdr:nvSpPr>
          <xdr:spPr bwMode="auto">
            <a:xfrm>
              <a:off x="74622660" y="594360"/>
              <a:ext cx="8157210" cy="104013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82296" tIns="82296" rIns="0" bIns="0" anchor="t" upright="1"/>
            <a:lstStyle/>
            <a:p>
              <a:pPr algn="l" rtl="0">
                <a:defRPr sz="1000"/>
              </a:pPr>
              <a:r>
                <a:rPr lang="es-CO" sz="1800" b="1" i="0" u="none" strike="noStrike" baseline="0%">
                  <a:solidFill>
                    <a:srgbClr val="000000"/>
                  </a:solidFill>
                  <a:latin typeface="Calibri"/>
                  <a:cs typeface="Calibri"/>
                </a:rPr>
                <a:t>Reducir: </a:t>
              </a:r>
              <a:r>
                <a:rPr lang="es-CO" sz="1800" b="0" i="0" u="none" strike="noStrike" baseline="0%">
                  <a:solidFill>
                    <a:srgbClr val="000000"/>
                  </a:solidFill>
                  <a:latin typeface="Calibri"/>
                  <a:cs typeface="Calibri"/>
                </a:rPr>
                <a:t>Se adoptan medidas para reducir la probabilidad o el impacto del riesgo, o ambos; por lo general conlleva a la implementación de controles.</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Compartir:</a:t>
              </a:r>
              <a:r>
                <a:rPr lang="es-CO" sz="1800" b="0" i="0" u="none" strike="noStrike" baseline="0%">
                  <a:solidFill>
                    <a:srgbClr val="000000"/>
                  </a:solidFill>
                  <a:latin typeface="Calibri"/>
                  <a:cs typeface="Calibri"/>
                </a:rPr>
                <a:t> Se reduce la probabilidad o el impacto del riesgo, transfiriendo o compartiendo una parte del riesgo. Los riesgos de</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corrupción, se pueden compartir pero</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no se puede transferir su responsabilidad.</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Evitar: </a:t>
              </a:r>
              <a:r>
                <a:rPr lang="es-CO" sz="1800" b="0" i="0" u="none" strike="noStrike" baseline="0%">
                  <a:solidFill>
                    <a:srgbClr val="000000"/>
                  </a:solidFill>
                  <a:latin typeface="Calibri"/>
                  <a:cs typeface="Calibri"/>
                </a:rPr>
                <a:t>Se abandonan las actividades que dan lugar al riesgo, decidiendo no iniciar o no continuar con la actividad que causa el riesgo.</a:t>
              </a:r>
              <a:endParaRPr lang="es-CO" sz="1000" b="0" i="0" u="none" strike="noStrike" baseline="0%">
                <a:solidFill>
                  <a:srgbClr val="000000"/>
                </a:solidFill>
                <a:latin typeface="Calibri"/>
                <a:cs typeface="Calibri"/>
              </a:endParaRPr>
            </a:p>
            <a:p>
              <a:pPr algn="l" rtl="0">
                <a:defRPr sz="1000"/>
              </a:pPr>
              <a:endParaRPr lang="es-CO" sz="1000" b="0" i="0" u="none" strike="noStrike" baseline="0%">
                <a:solidFill>
                  <a:srgbClr val="000000"/>
                </a:solidFill>
                <a:latin typeface="Tahoma"/>
                <a:ea typeface="Tahoma"/>
                <a:cs typeface="Tahoma"/>
              </a:endParaRPr>
            </a:p>
            <a:p>
              <a:pPr algn="l" rtl="0">
                <a:defRPr sz="1000"/>
              </a:pPr>
              <a:endParaRPr lang="es-CO" sz="1000" b="0" i="0" u="none" strike="noStrike" baseline="0%">
                <a:solidFill>
                  <a:srgbClr val="000000"/>
                </a:solidFill>
                <a:latin typeface="Tahoma"/>
                <a:ea typeface="Tahoma"/>
                <a:cs typeface="Tahoma"/>
              </a:endParaRPr>
            </a:p>
          </xdr:txBody>
        </xdr:sp>
        <xdr:clientData/>
      </xdr:twoCellAnchor>
    </mc:Fallback>
  </mc:AlternateContent>
  <mc:AlternateContent xmlns:mc="http://schemas.openxmlformats.org/markup-compatibility/2006">
    <mc:Choice xmlns:v="urn:schemas-microsoft-com:vml" Requires="v"/>
    <mc:Fallback>
      <xdr:twoCellAnchor editAs="absolute">
        <xdr:from>
          <xdr:col>32</xdr:col>
          <xdr:colOff>133350</xdr:colOff>
          <xdr:row>0</xdr:row>
          <xdr:rowOff>114300</xdr:rowOff>
        </xdr:from>
        <xdr:to>
          <xdr:col>32</xdr:col>
          <xdr:colOff>1504950</xdr:colOff>
          <xdr:row>3</xdr:row>
          <xdr:rowOff>247650</xdr:rowOff>
        </xdr:to>
        <xdr:sp macro="" textlink="">
          <xdr:nvSpPr>
            <xdr:cNvPr id="15367" name="Comment 7" hidden="1">
              <a:extLst>
                <a:ext uri="{FF2B5EF4-FFF2-40B4-BE49-F238E27FC236}">
                  <a16:creationId xmlns:a16="http://schemas.microsoft.com/office/drawing/2014/main" id="{BDAB7283-1210-4C17-BBAE-93708851B9E4}"/>
                </a:ext>
              </a:extLst>
            </xdr:cNvPr>
            <xdr:cNvSpPr txBox="1">
              <a:spLocks noChangeArrowheads="1"/>
            </xdr:cNvSpPr>
          </xdr:nvSpPr>
          <xdr:spPr bwMode="auto">
            <a:xfrm>
              <a:off x="19320510" y="114300"/>
              <a:ext cx="1371600" cy="74676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mc:Fallback>
  </mc:AlternateContent>
  <mc:AlternateContent xmlns:mc="http://schemas.openxmlformats.org/markup-compatibility/2006">
    <mc:Choice xmlns:v="urn:schemas-microsoft-com:vml" Requires="v"/>
    <mc:Fallback>
      <xdr:twoCellAnchor editAs="absolute">
        <xdr:from>
          <xdr:col>67</xdr:col>
          <xdr:colOff>133350</xdr:colOff>
          <xdr:row>0</xdr:row>
          <xdr:rowOff>114300</xdr:rowOff>
        </xdr:from>
        <xdr:to>
          <xdr:col>68</xdr:col>
          <xdr:colOff>685800</xdr:colOff>
          <xdr:row>3</xdr:row>
          <xdr:rowOff>247650</xdr:rowOff>
        </xdr:to>
        <xdr:sp macro="" textlink="">
          <xdr:nvSpPr>
            <xdr:cNvPr id="15368" name="Comment 8" hidden="1">
              <a:extLst>
                <a:ext uri="{FF2B5EF4-FFF2-40B4-BE49-F238E27FC236}">
                  <a16:creationId xmlns:a16="http://schemas.microsoft.com/office/drawing/2014/main" id="{0C5D1648-904B-4206-9F88-4B97DBA233A1}"/>
                </a:ext>
              </a:extLst>
            </xdr:cNvPr>
            <xdr:cNvSpPr txBox="1">
              <a:spLocks noChangeArrowheads="1"/>
            </xdr:cNvSpPr>
          </xdr:nvSpPr>
          <xdr:spPr bwMode="auto">
            <a:xfrm>
              <a:off x="47571660" y="114300"/>
              <a:ext cx="1379220" cy="74676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mc:Fallback>
  </mc:AlternateContent>
  <mc:AlternateContent xmlns:mc="http://schemas.openxmlformats.org/markup-compatibility/2006">
    <mc:Choice xmlns:v="urn:schemas-microsoft-com:vml" Requires="v"/>
    <mc:Fallback>
      <xdr:twoCellAnchor editAs="absolute">
        <xdr:from>
          <xdr:col>34</xdr:col>
          <xdr:colOff>133350</xdr:colOff>
          <xdr:row>1</xdr:row>
          <xdr:rowOff>304800</xdr:rowOff>
        </xdr:from>
        <xdr:to>
          <xdr:col>36</xdr:col>
          <xdr:colOff>400050</xdr:colOff>
          <xdr:row>4</xdr:row>
          <xdr:rowOff>57150</xdr:rowOff>
        </xdr:to>
        <xdr:sp macro="" textlink="">
          <xdr:nvSpPr>
            <xdr:cNvPr id="15369" name="Comment 9" hidden="1">
              <a:extLst>
                <a:ext uri="{FF2B5EF4-FFF2-40B4-BE49-F238E27FC236}">
                  <a16:creationId xmlns:a16="http://schemas.microsoft.com/office/drawing/2014/main" id="{C140F0AB-4A14-4E36-AF7B-07F9ACA4EE61}"/>
                </a:ext>
              </a:extLst>
            </xdr:cNvPr>
            <xdr:cNvSpPr txBox="1">
              <a:spLocks noChangeArrowheads="1"/>
            </xdr:cNvSpPr>
          </xdr:nvSpPr>
          <xdr:spPr bwMode="auto">
            <a:xfrm>
              <a:off x="25835610" y="510540"/>
              <a:ext cx="1379220" cy="74295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mc:Fallback>
  </mc:AlternateContent>
</xdr:wsDr>
</file>

<file path=xl/drawings/drawing2.xml><?xml version="1.0" encoding="utf-8"?>
<xdr:wsDr xmlns:xdr="http://purl.oclc.org/ooxml/drawingml/spreadsheetDrawing" xmlns:a="http://purl.oclc.org/ooxml/drawingml/main">
  <xdr:absoluteAnchor>
    <xdr:pos x="0" y="0"/>
    <xdr:ext cx="1402080" cy="1478280"/>
    <xdr:pic>
      <xdr:nvPicPr>
        <xdr:cNvPr id="2" name="LH">
          <a:extLst>
            <a:ext uri="{FF2B5EF4-FFF2-40B4-BE49-F238E27FC236}">
              <a16:creationId xmlns:a16="http://schemas.microsoft.com/office/drawing/2014/main" id="{EC318552-3BED-4D4E-B97E-CDAAD19016C5}"/>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140208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absoluteAnchor>
    <xdr:pos x="0" y="0"/>
    <xdr:ext cx="1371600" cy="1478280"/>
    <xdr:pic>
      <xdr:nvPicPr>
        <xdr:cNvPr id="3" name="LF">
          <a:extLst>
            <a:ext uri="{FF2B5EF4-FFF2-40B4-BE49-F238E27FC236}">
              <a16:creationId xmlns:a16="http://schemas.microsoft.com/office/drawing/2014/main" id="{B225D550-70E5-4D75-8531-B9B6CF165B28}"/>
            </a:ext>
          </a:extLst>
        </xdr:cNvPr>
        <xdr:cNvPicPr>
          <a:picLocks noRot="1"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0"/>
          <a:ext cx="137160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20.xml><?xml version="1.0" encoding="utf-8"?>
<xdr:wsDr xmlns:xdr="http://purl.oclc.org/ooxml/drawingml/spreadsheetDrawing" xmlns:a="http://purl.oclc.org/ooxml/drawingml/main">
  <xdr:absoluteAnchor>
    <xdr:pos x="0" y="0"/>
    <xdr:ext cx="1402080" cy="1478280"/>
    <xdr:pic>
      <xdr:nvPicPr>
        <xdr:cNvPr id="2" name="LH">
          <a:extLst>
            <a:ext uri="{FF2B5EF4-FFF2-40B4-BE49-F238E27FC236}">
              <a16:creationId xmlns:a16="http://schemas.microsoft.com/office/drawing/2014/main" id="{A5C5166C-F380-4AE6-AAEF-6F5E5C5CAFAF}"/>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140208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absoluteAnchor>
    <xdr:pos x="0" y="0"/>
    <xdr:ext cx="1371600" cy="1478280"/>
    <xdr:pic>
      <xdr:nvPicPr>
        <xdr:cNvPr id="3" name="LF">
          <a:extLst>
            <a:ext uri="{FF2B5EF4-FFF2-40B4-BE49-F238E27FC236}">
              <a16:creationId xmlns:a16="http://schemas.microsoft.com/office/drawing/2014/main" id="{9B524ABE-AF12-4797-9AA1-6536A598472D}"/>
            </a:ext>
          </a:extLst>
        </xdr:cNvPr>
        <xdr:cNvPicPr>
          <a:picLocks noRot="1"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0"/>
          <a:ext cx="137160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21.xml><?xml version="1.0" encoding="utf-8"?>
<xdr:wsDr xmlns:xdr="http://purl.oclc.org/ooxml/drawingml/spreadsheetDrawing" xmlns:a="http://purl.oclc.org/ooxml/drawingml/main">
  <xdr:twoCellAnchor>
    <xdr:from>
      <xdr:col>5</xdr:col>
      <xdr:colOff>1363980</xdr:colOff>
      <xdr:row>0</xdr:row>
      <xdr:rowOff>106680</xdr:rowOff>
    </xdr:from>
    <xdr:to>
      <xdr:col>7</xdr:col>
      <xdr:colOff>266700</xdr:colOff>
      <xdr:row>1</xdr:row>
      <xdr:rowOff>335280</xdr:rowOff>
    </xdr:to>
    <xdr:sp macro="" textlink="">
      <xdr:nvSpPr>
        <xdr:cNvPr id="16385" name="Button 1">
          <a:extLst>
            <a:ext uri="{63B3BB69-23CF-44E3-9099-C40C66FF867C}">
              <a14:compatExt xmlns:a14="http://schemas.microsoft.com/office/drawing/2010/main" spid="_x0000_s16385"/>
            </a:ext>
            <a:ext uri="{FF2B5EF4-FFF2-40B4-BE49-F238E27FC236}">
              <a16:creationId xmlns:a16="http://schemas.microsoft.com/office/drawing/2014/main" id="{00000000-0008-0000-0A00-00000140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corruoción </a:t>
          </a:r>
        </a:p>
        <a:p>
          <a:pPr algn="ctr" rtl="0">
            <a:defRPr sz="1000"/>
          </a:pPr>
          <a:r>
            <a:rPr lang="es-CO" sz="1200" b="0" i="0" u="none" strike="noStrike" baseline="0%">
              <a:solidFill>
                <a:srgbClr val="000000"/>
              </a:solidFill>
              <a:latin typeface="Calibri"/>
              <a:cs typeface="Calibri"/>
            </a:rPr>
            <a:t>Abrir</a:t>
          </a:r>
        </a:p>
      </xdr:txBody>
    </xdr:sp>
    <xdr:clientData fPrintsWithSheet="0"/>
  </xdr:twoCellAnchor>
  <xdr:twoCellAnchor>
    <xdr:from>
      <xdr:col>32</xdr:col>
      <xdr:colOff>152400</xdr:colOff>
      <xdr:row>0</xdr:row>
      <xdr:rowOff>182880</xdr:rowOff>
    </xdr:from>
    <xdr:to>
      <xdr:col>32</xdr:col>
      <xdr:colOff>2545080</xdr:colOff>
      <xdr:row>1</xdr:row>
      <xdr:rowOff>259080</xdr:rowOff>
    </xdr:to>
    <xdr:sp macro="" textlink="">
      <xdr:nvSpPr>
        <xdr:cNvPr id="16386" name="Button 2">
          <a:extLst>
            <a:ext uri="{63B3BB69-23CF-44E3-9099-C40C66FF867C}">
              <a14:compatExt xmlns:a14="http://schemas.microsoft.com/office/drawing/2010/main" spid="_x0000_s16386"/>
            </a:ext>
            <a:ext uri="{FF2B5EF4-FFF2-40B4-BE49-F238E27FC236}">
              <a16:creationId xmlns:a16="http://schemas.microsoft.com/office/drawing/2014/main" id="{00000000-0008-0000-0A00-00000240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Corrupción cerrar</a:t>
          </a:r>
        </a:p>
      </xdr:txBody>
    </xdr:sp>
    <xdr:clientData fPrintsWithSheet="0"/>
  </xdr:twoCellAnchor>
  <mc:AlternateContent xmlns:mc="http://schemas.openxmlformats.org/markup-compatibility/2006">
    <mc:Choice xmlns:v="urn:schemas-microsoft-com:vml" Requires="v"/>
    <mc:Fallback>
      <xdr:twoCellAnchor editAs="absolute">
        <xdr:from>
          <xdr:col>62</xdr:col>
          <xdr:colOff>304800</xdr:colOff>
          <xdr:row>3</xdr:row>
          <xdr:rowOff>0</xdr:rowOff>
        </xdr:from>
        <xdr:to>
          <xdr:col>63</xdr:col>
          <xdr:colOff>514350</xdr:colOff>
          <xdr:row>4</xdr:row>
          <xdr:rowOff>400050</xdr:rowOff>
        </xdr:to>
        <xdr:sp macro="" textlink="">
          <xdr:nvSpPr>
            <xdr:cNvPr id="16387" name="Comment 3" hidden="1">
              <a:extLst>
                <a:ext uri="{FF2B5EF4-FFF2-40B4-BE49-F238E27FC236}">
                  <a16:creationId xmlns:a16="http://schemas.microsoft.com/office/drawing/2014/main" id="{38E0EF0E-D020-49BE-95B5-B1CC88454A2D}"/>
                </a:ext>
              </a:extLst>
            </xdr:cNvPr>
            <xdr:cNvSpPr txBox="1">
              <a:spLocks noChangeArrowheads="1"/>
            </xdr:cNvSpPr>
          </xdr:nvSpPr>
          <xdr:spPr bwMode="auto">
            <a:xfrm>
              <a:off x="43891200" y="613410"/>
              <a:ext cx="1226820" cy="9829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54864" tIns="41148" rIns="0" bIns="0" anchor="t" upright="1"/>
            <a:lstStyle/>
            <a:p>
              <a:pPr algn="l" rtl="0">
                <a:defRPr sz="1000"/>
              </a:pPr>
              <a:r>
                <a:rPr lang="es-CO" sz="1000" b="0" i="0" u="none" strike="noStrike" baseline="0%">
                  <a:solidFill>
                    <a:srgbClr val="000000"/>
                  </a:solidFill>
                  <a:latin typeface="Tahoma"/>
                  <a:ea typeface="Tahoma"/>
                  <a:cs typeface="Tahoma"/>
                </a:rPr>
                <a:t>Cómo se Ejecuta 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63</xdr:col>
          <xdr:colOff>914400</xdr:colOff>
          <xdr:row>2</xdr:row>
          <xdr:rowOff>19050</xdr:rowOff>
        </xdr:from>
        <xdr:to>
          <xdr:col>65</xdr:col>
          <xdr:colOff>552450</xdr:colOff>
          <xdr:row>3</xdr:row>
          <xdr:rowOff>152400</xdr:rowOff>
        </xdr:to>
        <xdr:sp macro="" textlink="">
          <xdr:nvSpPr>
            <xdr:cNvPr id="16388" name="Comment 4" hidden="1">
              <a:extLst>
                <a:ext uri="{FF2B5EF4-FFF2-40B4-BE49-F238E27FC236}">
                  <a16:creationId xmlns:a16="http://schemas.microsoft.com/office/drawing/2014/main" id="{2A8E449B-5726-425F-B30E-4850DAA2C148}"/>
                </a:ext>
              </a:extLst>
            </xdr:cNvPr>
            <xdr:cNvSpPr txBox="1">
              <a:spLocks noChangeArrowheads="1"/>
            </xdr:cNvSpPr>
          </xdr:nvSpPr>
          <xdr:spPr bwMode="auto">
            <a:xfrm>
              <a:off x="45518070" y="594360"/>
              <a:ext cx="1245870" cy="17145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Qué pasa con las observaciones o desviaciones:</a:t>
              </a:r>
            </a:p>
            <a:p>
              <a:pPr algn="l" rtl="0">
                <a:defRPr sz="1000"/>
              </a:pPr>
              <a:r>
                <a:rPr lang="es-CO" sz="1000" b="1" i="0" u="none" strike="noStrike" baseline="0%">
                  <a:solidFill>
                    <a:srgbClr val="000000"/>
                  </a:solidFill>
                  <a:latin typeface="Tahoma"/>
                  <a:ea typeface="Tahoma"/>
                  <a:cs typeface="Tahoma"/>
                </a:rPr>
                <a:t>1. Se Investigan y se resuleven</a:t>
              </a:r>
            </a:p>
            <a:p>
              <a:pPr algn="l" rtl="0">
                <a:defRPr sz="1000"/>
              </a:pPr>
              <a:r>
                <a:rPr lang="es-CO" sz="1000" b="1" i="0" u="none" strike="noStrike" baseline="0%">
                  <a:solidFill>
                    <a:srgbClr val="000000"/>
                  </a:solidFill>
                  <a:latin typeface="Tahoma"/>
                  <a:ea typeface="Tahoma"/>
                  <a:cs typeface="Tahoma"/>
                </a:rPr>
                <a:t>2. No se Investigan ni se resuelven</a:t>
              </a:r>
            </a:p>
            <a:p>
              <a:pPr algn="l" rtl="0">
                <a:defRPr sz="1000"/>
              </a:pPr>
              <a:endParaRPr lang="es-CO" sz="1000" b="1" i="0" u="none" strike="noStrike" baseline="0%">
                <a:solidFill>
                  <a:srgbClr val="000000"/>
                </a:solidFill>
                <a:latin typeface="Tahoma"/>
                <a:ea typeface="Tahoma"/>
                <a:cs typeface="Tahoma"/>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65</xdr:col>
          <xdr:colOff>38100</xdr:colOff>
          <xdr:row>3</xdr:row>
          <xdr:rowOff>0</xdr:rowOff>
        </xdr:from>
        <xdr:to>
          <xdr:col>66</xdr:col>
          <xdr:colOff>419100</xdr:colOff>
          <xdr:row>4</xdr:row>
          <xdr:rowOff>400050</xdr:rowOff>
        </xdr:to>
        <xdr:sp macro="" textlink="">
          <xdr:nvSpPr>
            <xdr:cNvPr id="16389" name="Comment 5" hidden="1">
              <a:extLst>
                <a:ext uri="{FF2B5EF4-FFF2-40B4-BE49-F238E27FC236}">
                  <a16:creationId xmlns:a16="http://schemas.microsoft.com/office/drawing/2014/main" id="{83658011-0A0E-41BD-9930-285F2824F1F1}"/>
                </a:ext>
              </a:extLst>
            </xdr:cNvPr>
            <xdr:cNvSpPr txBox="1">
              <a:spLocks noChangeArrowheads="1"/>
            </xdr:cNvSpPr>
          </xdr:nvSpPr>
          <xdr:spPr bwMode="auto">
            <a:xfrm>
              <a:off x="46249590" y="613410"/>
              <a:ext cx="960120" cy="9829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Evidencia de la Ejecución del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78</xdr:col>
          <xdr:colOff>2190750</xdr:colOff>
          <xdr:row>3</xdr:row>
          <xdr:rowOff>0</xdr:rowOff>
        </xdr:from>
        <xdr:to>
          <xdr:col>88</xdr:col>
          <xdr:colOff>342900</xdr:colOff>
          <xdr:row>4</xdr:row>
          <xdr:rowOff>438150</xdr:rowOff>
        </xdr:to>
        <xdr:sp macro="" textlink="">
          <xdr:nvSpPr>
            <xdr:cNvPr id="16390" name="Comment 6" hidden="1">
              <a:extLst>
                <a:ext uri="{FF2B5EF4-FFF2-40B4-BE49-F238E27FC236}">
                  <a16:creationId xmlns:a16="http://schemas.microsoft.com/office/drawing/2014/main" id="{1B8D80BB-EA3C-4457-A3FC-9E2F675AD940}"/>
                </a:ext>
              </a:extLst>
            </xdr:cNvPr>
            <xdr:cNvSpPr txBox="1">
              <a:spLocks noChangeArrowheads="1"/>
            </xdr:cNvSpPr>
          </xdr:nvSpPr>
          <xdr:spPr bwMode="auto">
            <a:xfrm>
              <a:off x="74641710" y="613410"/>
              <a:ext cx="818769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82296" tIns="82296" rIns="0" bIns="0" anchor="t" upright="1"/>
            <a:lstStyle/>
            <a:p>
              <a:pPr algn="l" rtl="0">
                <a:defRPr sz="1000"/>
              </a:pPr>
              <a:r>
                <a:rPr lang="es-CO" sz="1800" b="1" i="0" u="none" strike="noStrike" baseline="0%">
                  <a:solidFill>
                    <a:srgbClr val="000000"/>
                  </a:solidFill>
                  <a:latin typeface="Calibri"/>
                  <a:cs typeface="Calibri"/>
                </a:rPr>
                <a:t>Reducir: </a:t>
              </a:r>
              <a:r>
                <a:rPr lang="es-CO" sz="1800" b="0" i="0" u="none" strike="noStrike" baseline="0%">
                  <a:solidFill>
                    <a:srgbClr val="000000"/>
                  </a:solidFill>
                  <a:latin typeface="Calibri"/>
                  <a:cs typeface="Calibri"/>
                </a:rPr>
                <a:t>Se adoptan medidas para reducir la probabilidad o el impacto del riesgo, o ambos; por lo general conlleva a la implementación de controles.</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Compartir:</a:t>
              </a:r>
              <a:r>
                <a:rPr lang="es-CO" sz="1800" b="0" i="0" u="none" strike="noStrike" baseline="0%">
                  <a:solidFill>
                    <a:srgbClr val="000000"/>
                  </a:solidFill>
                  <a:latin typeface="Calibri"/>
                  <a:cs typeface="Calibri"/>
                </a:rPr>
                <a:t> Se reduce la probabilidad o el impacto del riesgo, transfiriendo o compartiendo una parte del riesgo. Los riesgos de</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corrupción, se pueden compartir pero</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no se puede transferir su responsabilidad.</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Evitar: </a:t>
              </a:r>
              <a:r>
                <a:rPr lang="es-CO" sz="1800" b="0" i="0" u="none" strike="noStrike" baseline="0%">
                  <a:solidFill>
                    <a:srgbClr val="000000"/>
                  </a:solidFill>
                  <a:latin typeface="Calibri"/>
                  <a:cs typeface="Calibri"/>
                </a:rPr>
                <a:t>Se abandonan las actividades que dan lugar al riesgo, decidiendo no iniciar o no continuar con la actividad que causa el riesgo.</a:t>
              </a:r>
              <a:endParaRPr lang="es-CO" sz="1000" b="0" i="0" u="none" strike="noStrike" baseline="0%">
                <a:solidFill>
                  <a:srgbClr val="000000"/>
                </a:solidFill>
                <a:latin typeface="Calibri"/>
                <a:cs typeface="Calibri"/>
              </a:endParaRPr>
            </a:p>
            <a:p>
              <a:pPr algn="l" rtl="0">
                <a:defRPr sz="1000"/>
              </a:pPr>
              <a:endParaRPr lang="es-CO" sz="1000" b="0" i="0" u="none" strike="noStrike" baseline="0%">
                <a:solidFill>
                  <a:srgbClr val="000000"/>
                </a:solidFill>
                <a:latin typeface="Tahoma"/>
                <a:ea typeface="Tahoma"/>
                <a:cs typeface="Tahoma"/>
              </a:endParaRPr>
            </a:p>
            <a:p>
              <a:pPr algn="l" rtl="0">
                <a:defRPr sz="1000"/>
              </a:pPr>
              <a:endParaRPr lang="es-CO" sz="1000" b="0" i="0" u="none" strike="noStrike" baseline="0%">
                <a:solidFill>
                  <a:srgbClr val="000000"/>
                </a:solidFill>
                <a:latin typeface="Tahoma"/>
                <a:ea typeface="Tahoma"/>
                <a:cs typeface="Tahoma"/>
              </a:endParaRPr>
            </a:p>
          </xdr:txBody>
        </xdr:sp>
        <xdr:clientData/>
      </xdr:twoCellAnchor>
    </mc:Fallback>
  </mc:AlternateContent>
</xdr:wsDr>
</file>

<file path=xl/drawings/drawing22.xml><?xml version="1.0" encoding="utf-8"?>
<xdr:wsDr xmlns:xdr="http://purl.oclc.org/ooxml/drawingml/spreadsheetDrawing" xmlns:a="http://purl.oclc.org/ooxml/drawingml/main">
  <xdr:absoluteAnchor>
    <xdr:pos x="0" y="0"/>
    <xdr:ext cx="1402080" cy="1478280"/>
    <xdr:pic>
      <xdr:nvPicPr>
        <xdr:cNvPr id="2" name="LH">
          <a:extLst>
            <a:ext uri="{FF2B5EF4-FFF2-40B4-BE49-F238E27FC236}">
              <a16:creationId xmlns:a16="http://schemas.microsoft.com/office/drawing/2014/main" id="{BDD3B30A-AE68-4B62-9B6E-64CE924FD171}"/>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140208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absoluteAnchor>
    <xdr:pos x="0" y="0"/>
    <xdr:ext cx="1371600" cy="1478280"/>
    <xdr:pic>
      <xdr:nvPicPr>
        <xdr:cNvPr id="3" name="LF">
          <a:extLst>
            <a:ext uri="{FF2B5EF4-FFF2-40B4-BE49-F238E27FC236}">
              <a16:creationId xmlns:a16="http://schemas.microsoft.com/office/drawing/2014/main" id="{E1896EE2-0575-4808-AC94-AFC578FA6D7A}"/>
            </a:ext>
          </a:extLst>
        </xdr:cNvPr>
        <xdr:cNvPicPr>
          <a:picLocks noRot="1"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0"/>
          <a:ext cx="137160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23.xml><?xml version="1.0" encoding="utf-8"?>
<xdr:wsDr xmlns:xdr="http://purl.oclc.org/ooxml/drawingml/spreadsheetDrawing" xmlns:a="http://purl.oclc.org/ooxml/drawingml/main">
  <xdr:twoCellAnchor>
    <xdr:from>
      <xdr:col>5</xdr:col>
      <xdr:colOff>1363980</xdr:colOff>
      <xdr:row>0</xdr:row>
      <xdr:rowOff>106680</xdr:rowOff>
    </xdr:from>
    <xdr:to>
      <xdr:col>7</xdr:col>
      <xdr:colOff>266700</xdr:colOff>
      <xdr:row>1</xdr:row>
      <xdr:rowOff>335280</xdr:rowOff>
    </xdr:to>
    <xdr:sp macro="" textlink="">
      <xdr:nvSpPr>
        <xdr:cNvPr id="17409" name="Button 1">
          <a:extLst>
            <a:ext uri="{63B3BB69-23CF-44E3-9099-C40C66FF867C}">
              <a14:compatExt xmlns:a14="http://schemas.microsoft.com/office/drawing/2010/main" spid="_x0000_s17409"/>
            </a:ext>
            <a:ext uri="{FF2B5EF4-FFF2-40B4-BE49-F238E27FC236}">
              <a16:creationId xmlns:a16="http://schemas.microsoft.com/office/drawing/2014/main" id="{00000000-0008-0000-0B00-00000144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corruoción </a:t>
          </a:r>
        </a:p>
        <a:p>
          <a:pPr algn="ctr" rtl="0">
            <a:defRPr sz="1000"/>
          </a:pPr>
          <a:r>
            <a:rPr lang="es-CO" sz="1200" b="0" i="0" u="none" strike="noStrike" baseline="0%">
              <a:solidFill>
                <a:srgbClr val="000000"/>
              </a:solidFill>
              <a:latin typeface="Calibri"/>
              <a:cs typeface="Calibri"/>
            </a:rPr>
            <a:t>Abrir</a:t>
          </a:r>
        </a:p>
      </xdr:txBody>
    </xdr:sp>
    <xdr:clientData fPrintsWithSheet="0"/>
  </xdr:twoCellAnchor>
  <xdr:twoCellAnchor>
    <xdr:from>
      <xdr:col>32</xdr:col>
      <xdr:colOff>152400</xdr:colOff>
      <xdr:row>0</xdr:row>
      <xdr:rowOff>182880</xdr:rowOff>
    </xdr:from>
    <xdr:to>
      <xdr:col>32</xdr:col>
      <xdr:colOff>2545080</xdr:colOff>
      <xdr:row>1</xdr:row>
      <xdr:rowOff>259080</xdr:rowOff>
    </xdr:to>
    <xdr:sp macro="" textlink="">
      <xdr:nvSpPr>
        <xdr:cNvPr id="17410" name="Button 2">
          <a:extLst>
            <a:ext uri="{63B3BB69-23CF-44E3-9099-C40C66FF867C}">
              <a14:compatExt xmlns:a14="http://schemas.microsoft.com/office/drawing/2010/main" spid="_x0000_s17410"/>
            </a:ext>
            <a:ext uri="{FF2B5EF4-FFF2-40B4-BE49-F238E27FC236}">
              <a16:creationId xmlns:a16="http://schemas.microsoft.com/office/drawing/2014/main" id="{00000000-0008-0000-0B00-00000244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Corrupción cerrar</a:t>
          </a:r>
        </a:p>
      </xdr:txBody>
    </xdr:sp>
    <xdr:clientData fPrintsWithSheet="0"/>
  </xdr:twoCellAnchor>
  <mc:AlternateContent xmlns:mc="http://schemas.openxmlformats.org/markup-compatibility/2006">
    <mc:Choice xmlns:v="urn:schemas-microsoft-com:vml" Requires="v"/>
    <mc:Fallback>
      <xdr:twoCellAnchor editAs="absolute">
        <xdr:from>
          <xdr:col>62</xdr:col>
          <xdr:colOff>323850</xdr:colOff>
          <xdr:row>2</xdr:row>
          <xdr:rowOff>19050</xdr:rowOff>
        </xdr:from>
        <xdr:to>
          <xdr:col>63</xdr:col>
          <xdr:colOff>514350</xdr:colOff>
          <xdr:row>4</xdr:row>
          <xdr:rowOff>419100</xdr:rowOff>
        </xdr:to>
        <xdr:sp macro="" textlink="">
          <xdr:nvSpPr>
            <xdr:cNvPr id="17411" name="Comment 3" hidden="1">
              <a:extLst>
                <a:ext uri="{FF2B5EF4-FFF2-40B4-BE49-F238E27FC236}">
                  <a16:creationId xmlns:a16="http://schemas.microsoft.com/office/drawing/2014/main" id="{34F6B322-5CB5-404C-86C0-89C125FFF950}"/>
                </a:ext>
              </a:extLst>
            </xdr:cNvPr>
            <xdr:cNvSpPr txBox="1">
              <a:spLocks noChangeArrowheads="1"/>
            </xdr:cNvSpPr>
          </xdr:nvSpPr>
          <xdr:spPr bwMode="auto">
            <a:xfrm>
              <a:off x="43910250" y="594360"/>
              <a:ext cx="120777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54864" tIns="41148" rIns="0" bIns="0" anchor="t" upright="1"/>
            <a:lstStyle/>
            <a:p>
              <a:pPr algn="l" rtl="0">
                <a:defRPr sz="1000"/>
              </a:pPr>
              <a:r>
                <a:rPr lang="es-CO" sz="1000" b="0" i="0" u="none" strike="noStrike" baseline="0%">
                  <a:solidFill>
                    <a:srgbClr val="000000"/>
                  </a:solidFill>
                  <a:latin typeface="Tahoma"/>
                  <a:ea typeface="Tahoma"/>
                  <a:cs typeface="Tahoma"/>
                </a:rPr>
                <a:t>Cómo se Ejecuta 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63</xdr:col>
          <xdr:colOff>914400</xdr:colOff>
          <xdr:row>2</xdr:row>
          <xdr:rowOff>19050</xdr:rowOff>
        </xdr:from>
        <xdr:to>
          <xdr:col>65</xdr:col>
          <xdr:colOff>552450</xdr:colOff>
          <xdr:row>3</xdr:row>
          <xdr:rowOff>152400</xdr:rowOff>
        </xdr:to>
        <xdr:sp macro="" textlink="">
          <xdr:nvSpPr>
            <xdr:cNvPr id="17412" name="Comment 4" hidden="1">
              <a:extLst>
                <a:ext uri="{FF2B5EF4-FFF2-40B4-BE49-F238E27FC236}">
                  <a16:creationId xmlns:a16="http://schemas.microsoft.com/office/drawing/2014/main" id="{70ACA46F-497B-4591-A7EA-06171AB276BC}"/>
                </a:ext>
              </a:extLst>
            </xdr:cNvPr>
            <xdr:cNvSpPr txBox="1">
              <a:spLocks noChangeArrowheads="1"/>
            </xdr:cNvSpPr>
          </xdr:nvSpPr>
          <xdr:spPr bwMode="auto">
            <a:xfrm>
              <a:off x="45518070" y="594360"/>
              <a:ext cx="1245870" cy="17145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Qué pasa con las observaciones o desviaciones:</a:t>
              </a:r>
            </a:p>
            <a:p>
              <a:pPr algn="l" rtl="0">
                <a:defRPr sz="1000"/>
              </a:pPr>
              <a:r>
                <a:rPr lang="es-CO" sz="1000" b="1" i="0" u="none" strike="noStrike" baseline="0%">
                  <a:solidFill>
                    <a:srgbClr val="000000"/>
                  </a:solidFill>
                  <a:latin typeface="Tahoma"/>
                  <a:ea typeface="Tahoma"/>
                  <a:cs typeface="Tahoma"/>
                </a:rPr>
                <a:t>1. Se Investigan y se resuleven</a:t>
              </a:r>
            </a:p>
            <a:p>
              <a:pPr algn="l" rtl="0">
                <a:defRPr sz="1000"/>
              </a:pPr>
              <a:r>
                <a:rPr lang="es-CO" sz="1000" b="1" i="0" u="none" strike="noStrike" baseline="0%">
                  <a:solidFill>
                    <a:srgbClr val="000000"/>
                  </a:solidFill>
                  <a:latin typeface="Tahoma"/>
                  <a:ea typeface="Tahoma"/>
                  <a:cs typeface="Tahoma"/>
                </a:rPr>
                <a:t>2. No se Investigan ni se resuelven</a:t>
              </a:r>
            </a:p>
            <a:p>
              <a:pPr algn="l" rtl="0">
                <a:defRPr sz="1000"/>
              </a:pPr>
              <a:endParaRPr lang="es-CO" sz="1000" b="1" i="0" u="none" strike="noStrike" baseline="0%">
                <a:solidFill>
                  <a:srgbClr val="000000"/>
                </a:solidFill>
                <a:latin typeface="Tahoma"/>
                <a:ea typeface="Tahoma"/>
                <a:cs typeface="Tahoma"/>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65</xdr:col>
          <xdr:colOff>38100</xdr:colOff>
          <xdr:row>2</xdr:row>
          <xdr:rowOff>19050</xdr:rowOff>
        </xdr:from>
        <xdr:to>
          <xdr:col>66</xdr:col>
          <xdr:colOff>400050</xdr:colOff>
          <xdr:row>4</xdr:row>
          <xdr:rowOff>419100</xdr:rowOff>
        </xdr:to>
        <xdr:sp macro="" textlink="">
          <xdr:nvSpPr>
            <xdr:cNvPr id="17413" name="Comment 5" hidden="1">
              <a:extLst>
                <a:ext uri="{FF2B5EF4-FFF2-40B4-BE49-F238E27FC236}">
                  <a16:creationId xmlns:a16="http://schemas.microsoft.com/office/drawing/2014/main" id="{338EA5B4-0261-4D8B-B1C9-FA2B54960D52}"/>
                </a:ext>
              </a:extLst>
            </xdr:cNvPr>
            <xdr:cNvSpPr txBox="1">
              <a:spLocks noChangeArrowheads="1"/>
            </xdr:cNvSpPr>
          </xdr:nvSpPr>
          <xdr:spPr bwMode="auto">
            <a:xfrm>
              <a:off x="46249590" y="594360"/>
              <a:ext cx="94107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Evidencia de la Ejecución del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78</xdr:col>
          <xdr:colOff>3028950</xdr:colOff>
          <xdr:row>2</xdr:row>
          <xdr:rowOff>19050</xdr:rowOff>
        </xdr:from>
        <xdr:to>
          <xdr:col>87</xdr:col>
          <xdr:colOff>228600</xdr:colOff>
          <xdr:row>4</xdr:row>
          <xdr:rowOff>438150</xdr:rowOff>
        </xdr:to>
        <xdr:sp macro="" textlink="">
          <xdr:nvSpPr>
            <xdr:cNvPr id="17414" name="Comment 6" hidden="1">
              <a:extLst>
                <a:ext uri="{FF2B5EF4-FFF2-40B4-BE49-F238E27FC236}">
                  <a16:creationId xmlns:a16="http://schemas.microsoft.com/office/drawing/2014/main" id="{C7D70257-C881-464C-B52E-7BD161A6E033}"/>
                </a:ext>
              </a:extLst>
            </xdr:cNvPr>
            <xdr:cNvSpPr txBox="1">
              <a:spLocks noChangeArrowheads="1"/>
            </xdr:cNvSpPr>
          </xdr:nvSpPr>
          <xdr:spPr bwMode="auto">
            <a:xfrm>
              <a:off x="74679810" y="594360"/>
              <a:ext cx="8187690" cy="104013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82296" tIns="82296" rIns="0" bIns="0" anchor="t" upright="1"/>
            <a:lstStyle/>
            <a:p>
              <a:pPr algn="l" rtl="0">
                <a:defRPr sz="1000"/>
              </a:pPr>
              <a:r>
                <a:rPr lang="es-CO" sz="1800" b="1" i="0" u="none" strike="noStrike" baseline="0%">
                  <a:solidFill>
                    <a:srgbClr val="000000"/>
                  </a:solidFill>
                  <a:latin typeface="Calibri"/>
                  <a:cs typeface="Calibri"/>
                </a:rPr>
                <a:t>Reducir: </a:t>
              </a:r>
              <a:r>
                <a:rPr lang="es-CO" sz="1800" b="0" i="0" u="none" strike="noStrike" baseline="0%">
                  <a:solidFill>
                    <a:srgbClr val="000000"/>
                  </a:solidFill>
                  <a:latin typeface="Calibri"/>
                  <a:cs typeface="Calibri"/>
                </a:rPr>
                <a:t>Se adoptan medidas para reducir la probabilidad o el impacto del riesgo, o ambos; por lo general conlleva a la implementación de controles.</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Compartir:</a:t>
              </a:r>
              <a:r>
                <a:rPr lang="es-CO" sz="1800" b="0" i="0" u="none" strike="noStrike" baseline="0%">
                  <a:solidFill>
                    <a:srgbClr val="000000"/>
                  </a:solidFill>
                  <a:latin typeface="Calibri"/>
                  <a:cs typeface="Calibri"/>
                </a:rPr>
                <a:t> Se reduce la probabilidad o el impacto del riesgo, transfiriendo o compartiendo una parte del riesgo. Los riesgos de</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corrupción, se pueden compartir pero</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no se puede transferir su responsabilidad.</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Evitar: </a:t>
              </a:r>
              <a:r>
                <a:rPr lang="es-CO" sz="1800" b="0" i="0" u="none" strike="noStrike" baseline="0%">
                  <a:solidFill>
                    <a:srgbClr val="000000"/>
                  </a:solidFill>
                  <a:latin typeface="Calibri"/>
                  <a:cs typeface="Calibri"/>
                </a:rPr>
                <a:t>Se abandonan las actividades que dan lugar al riesgo, decidiendo no iniciar o no continuar con la actividad que causa el riesgo.</a:t>
              </a:r>
              <a:endParaRPr lang="es-CO" sz="1000" b="0" i="0" u="none" strike="noStrike" baseline="0%">
                <a:solidFill>
                  <a:srgbClr val="000000"/>
                </a:solidFill>
                <a:latin typeface="Calibri"/>
                <a:cs typeface="Calibri"/>
              </a:endParaRPr>
            </a:p>
            <a:p>
              <a:pPr algn="l" rtl="0">
                <a:defRPr sz="1000"/>
              </a:pPr>
              <a:endParaRPr lang="es-CO" sz="1000" b="0" i="0" u="none" strike="noStrike" baseline="0%">
                <a:solidFill>
                  <a:srgbClr val="000000"/>
                </a:solidFill>
                <a:latin typeface="Tahoma"/>
                <a:ea typeface="Tahoma"/>
                <a:cs typeface="Tahoma"/>
              </a:endParaRPr>
            </a:p>
            <a:p>
              <a:pPr algn="l" rtl="0">
                <a:defRPr sz="1000"/>
              </a:pPr>
              <a:endParaRPr lang="es-CO" sz="1000" b="0" i="0" u="none" strike="noStrike" baseline="0%">
                <a:solidFill>
                  <a:srgbClr val="000000"/>
                </a:solidFill>
                <a:latin typeface="Tahoma"/>
                <a:ea typeface="Tahoma"/>
                <a:cs typeface="Tahoma"/>
              </a:endParaRPr>
            </a:p>
          </xdr:txBody>
        </xdr:sp>
        <xdr:clientData/>
      </xdr:twoCellAnchor>
    </mc:Fallback>
  </mc:AlternateContent>
</xdr:wsDr>
</file>

<file path=xl/drawings/drawing24.xml><?xml version="1.0" encoding="utf-8"?>
<xdr:wsDr xmlns:xdr="http://purl.oclc.org/ooxml/drawingml/spreadsheetDrawing" xmlns:a="http://purl.oclc.org/ooxml/drawingml/main">
  <xdr:absoluteAnchor>
    <xdr:pos x="0" y="0"/>
    <xdr:ext cx="1402080" cy="1478280"/>
    <xdr:pic>
      <xdr:nvPicPr>
        <xdr:cNvPr id="2" name="LH">
          <a:extLst>
            <a:ext uri="{FF2B5EF4-FFF2-40B4-BE49-F238E27FC236}">
              <a16:creationId xmlns:a16="http://schemas.microsoft.com/office/drawing/2014/main" id="{8924837C-1F60-424E-93AC-E8061511EA78}"/>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140208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absoluteAnchor>
    <xdr:pos x="0" y="0"/>
    <xdr:ext cx="1371600" cy="1478280"/>
    <xdr:pic>
      <xdr:nvPicPr>
        <xdr:cNvPr id="3" name="LF">
          <a:extLst>
            <a:ext uri="{FF2B5EF4-FFF2-40B4-BE49-F238E27FC236}">
              <a16:creationId xmlns:a16="http://schemas.microsoft.com/office/drawing/2014/main" id="{012DDD46-C0A9-45A4-B7F0-AC0A681FF9EB}"/>
            </a:ext>
          </a:extLst>
        </xdr:cNvPr>
        <xdr:cNvPicPr>
          <a:picLocks noRot="1"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0"/>
          <a:ext cx="137160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25.xml><?xml version="1.0" encoding="utf-8"?>
<xdr:wsDr xmlns:xdr="http://purl.oclc.org/ooxml/drawingml/spreadsheetDrawing" xmlns:a="http://purl.oclc.org/ooxml/drawingml/main">
  <xdr:twoCellAnchor>
    <xdr:from>
      <xdr:col>5</xdr:col>
      <xdr:colOff>1363980</xdr:colOff>
      <xdr:row>0</xdr:row>
      <xdr:rowOff>106680</xdr:rowOff>
    </xdr:from>
    <xdr:to>
      <xdr:col>7</xdr:col>
      <xdr:colOff>266700</xdr:colOff>
      <xdr:row>1</xdr:row>
      <xdr:rowOff>335280</xdr:rowOff>
    </xdr:to>
    <xdr:sp macro="" textlink="">
      <xdr:nvSpPr>
        <xdr:cNvPr id="18433" name="Button 1">
          <a:extLst>
            <a:ext uri="{63B3BB69-23CF-44E3-9099-C40C66FF867C}">
              <a14:compatExt xmlns:a14="http://schemas.microsoft.com/office/drawing/2010/main" spid="_x0000_s18433"/>
            </a:ext>
            <a:ext uri="{FF2B5EF4-FFF2-40B4-BE49-F238E27FC236}">
              <a16:creationId xmlns:a16="http://schemas.microsoft.com/office/drawing/2014/main" id="{00000000-0008-0000-0C00-00000148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corruoción </a:t>
          </a:r>
        </a:p>
        <a:p>
          <a:pPr algn="ctr" rtl="0">
            <a:defRPr sz="1000"/>
          </a:pPr>
          <a:r>
            <a:rPr lang="es-CO" sz="1200" b="0" i="0" u="none" strike="noStrike" baseline="0%">
              <a:solidFill>
                <a:srgbClr val="000000"/>
              </a:solidFill>
              <a:latin typeface="Calibri"/>
              <a:cs typeface="Calibri"/>
            </a:rPr>
            <a:t>Abrir</a:t>
          </a:r>
        </a:p>
      </xdr:txBody>
    </xdr:sp>
    <xdr:clientData fPrintsWithSheet="0"/>
  </xdr:twoCellAnchor>
  <xdr:twoCellAnchor>
    <xdr:from>
      <xdr:col>32</xdr:col>
      <xdr:colOff>152400</xdr:colOff>
      <xdr:row>0</xdr:row>
      <xdr:rowOff>182880</xdr:rowOff>
    </xdr:from>
    <xdr:to>
      <xdr:col>32</xdr:col>
      <xdr:colOff>2545080</xdr:colOff>
      <xdr:row>1</xdr:row>
      <xdr:rowOff>259080</xdr:rowOff>
    </xdr:to>
    <xdr:sp macro="" textlink="">
      <xdr:nvSpPr>
        <xdr:cNvPr id="18434" name="Button 2">
          <a:extLst>
            <a:ext uri="{63B3BB69-23CF-44E3-9099-C40C66FF867C}">
              <a14:compatExt xmlns:a14="http://schemas.microsoft.com/office/drawing/2010/main" spid="_x0000_s18434"/>
            </a:ext>
            <a:ext uri="{FF2B5EF4-FFF2-40B4-BE49-F238E27FC236}">
              <a16:creationId xmlns:a16="http://schemas.microsoft.com/office/drawing/2014/main" id="{00000000-0008-0000-0C00-00000248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Corrupción cerrar</a:t>
          </a:r>
        </a:p>
      </xdr:txBody>
    </xdr:sp>
    <xdr:clientData fPrintsWithSheet="0"/>
  </xdr:twoCellAnchor>
  <mc:AlternateContent xmlns:mc="http://schemas.openxmlformats.org/markup-compatibility/2006">
    <mc:Choice xmlns:v="urn:schemas-microsoft-com:vml" Requires="v"/>
    <mc:Fallback>
      <xdr:twoCellAnchor editAs="absolute">
        <xdr:from>
          <xdr:col>59</xdr:col>
          <xdr:colOff>1047750</xdr:colOff>
          <xdr:row>2</xdr:row>
          <xdr:rowOff>19050</xdr:rowOff>
        </xdr:from>
        <xdr:to>
          <xdr:col>62</xdr:col>
          <xdr:colOff>190500</xdr:colOff>
          <xdr:row>4</xdr:row>
          <xdr:rowOff>419100</xdr:rowOff>
        </xdr:to>
        <xdr:sp macro="" textlink="">
          <xdr:nvSpPr>
            <xdr:cNvPr id="18435" name="Comment 3" hidden="1">
              <a:extLst>
                <a:ext uri="{FF2B5EF4-FFF2-40B4-BE49-F238E27FC236}">
                  <a16:creationId xmlns:a16="http://schemas.microsoft.com/office/drawing/2014/main" id="{E75187C3-39CC-4299-92B8-C76814CA834B}"/>
                </a:ext>
              </a:extLst>
            </xdr:cNvPr>
            <xdr:cNvSpPr txBox="1">
              <a:spLocks noChangeArrowheads="1"/>
            </xdr:cNvSpPr>
          </xdr:nvSpPr>
          <xdr:spPr bwMode="auto">
            <a:xfrm>
              <a:off x="43891200" y="594360"/>
              <a:ext cx="121539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54864" tIns="41148" rIns="0" bIns="0" anchor="t" upright="1"/>
            <a:lstStyle/>
            <a:p>
              <a:pPr algn="l" rtl="0">
                <a:defRPr sz="1000"/>
              </a:pPr>
              <a:r>
                <a:rPr lang="es-CO" sz="1000" b="0" i="0" u="none" strike="noStrike" baseline="0%">
                  <a:solidFill>
                    <a:srgbClr val="000000"/>
                  </a:solidFill>
                  <a:latin typeface="Tahoma"/>
                  <a:ea typeface="Tahoma"/>
                  <a:cs typeface="Tahoma"/>
                </a:rPr>
                <a:t>Cómo se Ejecuta 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62</xdr:col>
          <xdr:colOff>590550</xdr:colOff>
          <xdr:row>2</xdr:row>
          <xdr:rowOff>19050</xdr:rowOff>
        </xdr:from>
        <xdr:to>
          <xdr:col>63</xdr:col>
          <xdr:colOff>819150</xdr:colOff>
          <xdr:row>3</xdr:row>
          <xdr:rowOff>152400</xdr:rowOff>
        </xdr:to>
        <xdr:sp macro="" textlink="">
          <xdr:nvSpPr>
            <xdr:cNvPr id="18436" name="Comment 4" hidden="1">
              <a:extLst>
                <a:ext uri="{FF2B5EF4-FFF2-40B4-BE49-F238E27FC236}">
                  <a16:creationId xmlns:a16="http://schemas.microsoft.com/office/drawing/2014/main" id="{06A63963-1A95-42E1-8F7D-00BF4D19CD6D}"/>
                </a:ext>
              </a:extLst>
            </xdr:cNvPr>
            <xdr:cNvSpPr txBox="1">
              <a:spLocks noChangeArrowheads="1"/>
            </xdr:cNvSpPr>
          </xdr:nvSpPr>
          <xdr:spPr bwMode="auto">
            <a:xfrm>
              <a:off x="45506640" y="594360"/>
              <a:ext cx="1245870" cy="17145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Qué pasa con las observaciones o desviaciones:</a:t>
              </a:r>
            </a:p>
            <a:p>
              <a:pPr algn="l" rtl="0">
                <a:defRPr sz="1000"/>
              </a:pPr>
              <a:r>
                <a:rPr lang="es-CO" sz="1000" b="1" i="0" u="none" strike="noStrike" baseline="0%">
                  <a:solidFill>
                    <a:srgbClr val="000000"/>
                  </a:solidFill>
                  <a:latin typeface="Tahoma"/>
                  <a:ea typeface="Tahoma"/>
                  <a:cs typeface="Tahoma"/>
                </a:rPr>
                <a:t>1. Se Investigan y se resuleven</a:t>
              </a:r>
            </a:p>
            <a:p>
              <a:pPr algn="l" rtl="0">
                <a:defRPr sz="1000"/>
              </a:pPr>
              <a:r>
                <a:rPr lang="es-CO" sz="1000" b="1" i="0" u="none" strike="noStrike" baseline="0%">
                  <a:solidFill>
                    <a:srgbClr val="000000"/>
                  </a:solidFill>
                  <a:latin typeface="Tahoma"/>
                  <a:ea typeface="Tahoma"/>
                  <a:cs typeface="Tahoma"/>
                </a:rPr>
                <a:t>2. No se Investigan ni se resuelven</a:t>
              </a:r>
            </a:p>
            <a:p>
              <a:pPr algn="l" rtl="0">
                <a:defRPr sz="1000"/>
              </a:pPr>
              <a:endParaRPr lang="es-CO" sz="1000" b="1" i="0" u="none" strike="noStrike" baseline="0%">
                <a:solidFill>
                  <a:srgbClr val="000000"/>
                </a:solidFill>
                <a:latin typeface="Tahoma"/>
                <a:ea typeface="Tahoma"/>
                <a:cs typeface="Tahoma"/>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63</xdr:col>
          <xdr:colOff>304800</xdr:colOff>
          <xdr:row>2</xdr:row>
          <xdr:rowOff>19050</xdr:rowOff>
        </xdr:from>
        <xdr:to>
          <xdr:col>64</xdr:col>
          <xdr:colOff>228600</xdr:colOff>
          <xdr:row>4</xdr:row>
          <xdr:rowOff>419100</xdr:rowOff>
        </xdr:to>
        <xdr:sp macro="" textlink="">
          <xdr:nvSpPr>
            <xdr:cNvPr id="18437" name="Comment 5" hidden="1">
              <a:extLst>
                <a:ext uri="{FF2B5EF4-FFF2-40B4-BE49-F238E27FC236}">
                  <a16:creationId xmlns:a16="http://schemas.microsoft.com/office/drawing/2014/main" id="{E61FB468-5A4B-42BD-99DD-0C1D1EDB5783}"/>
                </a:ext>
              </a:extLst>
            </xdr:cNvPr>
            <xdr:cNvSpPr txBox="1">
              <a:spLocks noChangeArrowheads="1"/>
            </xdr:cNvSpPr>
          </xdr:nvSpPr>
          <xdr:spPr bwMode="auto">
            <a:xfrm>
              <a:off x="46238160" y="594360"/>
              <a:ext cx="95250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Evidencia de la Ejecución del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75</xdr:col>
          <xdr:colOff>12077700</xdr:colOff>
          <xdr:row>2</xdr:row>
          <xdr:rowOff>19050</xdr:rowOff>
        </xdr:from>
        <xdr:to>
          <xdr:col>78</xdr:col>
          <xdr:colOff>247650</xdr:colOff>
          <xdr:row>4</xdr:row>
          <xdr:rowOff>438150</xdr:rowOff>
        </xdr:to>
        <xdr:sp macro="" textlink="">
          <xdr:nvSpPr>
            <xdr:cNvPr id="18438" name="Comment 6" hidden="1">
              <a:extLst>
                <a:ext uri="{FF2B5EF4-FFF2-40B4-BE49-F238E27FC236}">
                  <a16:creationId xmlns:a16="http://schemas.microsoft.com/office/drawing/2014/main" id="{E203F6AB-5E1B-4930-B65F-8274799D5E7E}"/>
                </a:ext>
              </a:extLst>
            </xdr:cNvPr>
            <xdr:cNvSpPr txBox="1">
              <a:spLocks noChangeArrowheads="1"/>
            </xdr:cNvSpPr>
          </xdr:nvSpPr>
          <xdr:spPr bwMode="auto">
            <a:xfrm>
              <a:off x="74672190" y="594360"/>
              <a:ext cx="8229600" cy="104013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82296" tIns="82296" rIns="0" bIns="0" anchor="t" upright="1"/>
            <a:lstStyle/>
            <a:p>
              <a:pPr algn="l" rtl="0">
                <a:defRPr sz="1000"/>
              </a:pPr>
              <a:r>
                <a:rPr lang="es-CO" sz="1800" b="1" i="0" u="none" strike="noStrike" baseline="0%">
                  <a:solidFill>
                    <a:srgbClr val="000000"/>
                  </a:solidFill>
                  <a:latin typeface="Calibri"/>
                  <a:cs typeface="Calibri"/>
                </a:rPr>
                <a:t>Reducir: </a:t>
              </a:r>
              <a:r>
                <a:rPr lang="es-CO" sz="1800" b="0" i="0" u="none" strike="noStrike" baseline="0%">
                  <a:solidFill>
                    <a:srgbClr val="000000"/>
                  </a:solidFill>
                  <a:latin typeface="Calibri"/>
                  <a:cs typeface="Calibri"/>
                </a:rPr>
                <a:t>Se adoptan medidas para reducir la probabilidad o el impacto del riesgo, o ambos; por lo general conlleva a la implementación de controles.</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Compartir:</a:t>
              </a:r>
              <a:r>
                <a:rPr lang="es-CO" sz="1800" b="0" i="0" u="none" strike="noStrike" baseline="0%">
                  <a:solidFill>
                    <a:srgbClr val="000000"/>
                  </a:solidFill>
                  <a:latin typeface="Calibri"/>
                  <a:cs typeface="Calibri"/>
                </a:rPr>
                <a:t> Se reduce la probabilidad o el impacto del riesgo, transfiriendo o compartiendo una parte del riesgo. Los riesgos de</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corrupción, se pueden compartir pero</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no se puede transferir su responsabilidad.</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Evitar: </a:t>
              </a:r>
              <a:r>
                <a:rPr lang="es-CO" sz="1800" b="0" i="0" u="none" strike="noStrike" baseline="0%">
                  <a:solidFill>
                    <a:srgbClr val="000000"/>
                  </a:solidFill>
                  <a:latin typeface="Calibri"/>
                  <a:cs typeface="Calibri"/>
                </a:rPr>
                <a:t>Se abandonan las actividades que dan lugar al riesgo, decidiendo no iniciar o no continuar con la actividad que causa el riesgo.</a:t>
              </a:r>
              <a:endParaRPr lang="es-CO" sz="1000" b="0" i="0" u="none" strike="noStrike" baseline="0%">
                <a:solidFill>
                  <a:srgbClr val="000000"/>
                </a:solidFill>
                <a:latin typeface="Calibri"/>
                <a:cs typeface="Calibri"/>
              </a:endParaRPr>
            </a:p>
            <a:p>
              <a:pPr algn="l" rtl="0">
                <a:defRPr sz="1000"/>
              </a:pPr>
              <a:endParaRPr lang="es-CO" sz="1000" b="0" i="0" u="none" strike="noStrike" baseline="0%">
                <a:solidFill>
                  <a:srgbClr val="000000"/>
                </a:solidFill>
                <a:latin typeface="Tahoma"/>
                <a:ea typeface="Tahoma"/>
                <a:cs typeface="Tahoma"/>
              </a:endParaRPr>
            </a:p>
            <a:p>
              <a:pPr algn="l" rtl="0">
                <a:defRPr sz="1000"/>
              </a:pPr>
              <a:endParaRPr lang="es-CO" sz="1000" b="0" i="0" u="none" strike="noStrike" baseline="0%">
                <a:solidFill>
                  <a:srgbClr val="000000"/>
                </a:solidFill>
                <a:latin typeface="Tahoma"/>
                <a:ea typeface="Tahoma"/>
                <a:cs typeface="Tahoma"/>
              </a:endParaRPr>
            </a:p>
          </xdr:txBody>
        </xdr:sp>
        <xdr:clientData/>
      </xdr:twoCellAnchor>
    </mc:Fallback>
  </mc:AlternateContent>
</xdr:wsDr>
</file>

<file path=xl/drawings/drawing26.xml><?xml version="1.0" encoding="utf-8"?>
<xdr:wsDr xmlns:xdr="http://purl.oclc.org/ooxml/drawingml/spreadsheetDrawing" xmlns:a="http://purl.oclc.org/ooxml/drawingml/main">
  <xdr:absoluteAnchor>
    <xdr:pos x="0" y="0"/>
    <xdr:ext cx="1402080" cy="1478280"/>
    <xdr:pic>
      <xdr:nvPicPr>
        <xdr:cNvPr id="2" name="LH">
          <a:extLst>
            <a:ext uri="{FF2B5EF4-FFF2-40B4-BE49-F238E27FC236}">
              <a16:creationId xmlns:a16="http://schemas.microsoft.com/office/drawing/2014/main" id="{28A4600C-8E6F-4EFD-8AD8-37DA6BFC05EA}"/>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140208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absoluteAnchor>
    <xdr:pos x="0" y="0"/>
    <xdr:ext cx="1371600" cy="1478280"/>
    <xdr:pic>
      <xdr:nvPicPr>
        <xdr:cNvPr id="3" name="LF">
          <a:extLst>
            <a:ext uri="{FF2B5EF4-FFF2-40B4-BE49-F238E27FC236}">
              <a16:creationId xmlns:a16="http://schemas.microsoft.com/office/drawing/2014/main" id="{B411732F-17DE-4EC6-B8F7-9942871F0C4C}"/>
            </a:ext>
          </a:extLst>
        </xdr:cNvPr>
        <xdr:cNvPicPr>
          <a:picLocks noRot="1"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0"/>
          <a:ext cx="137160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27.xml><?xml version="1.0" encoding="utf-8"?>
<xdr:wsDr xmlns:xdr="http://purl.oclc.org/ooxml/drawingml/spreadsheetDrawing" xmlns:a="http://purl.oclc.org/ooxml/drawingml/main">
  <xdr:twoCellAnchor editAs="oneCell">
    <xdr:from>
      <xdr:col>7</xdr:col>
      <xdr:colOff>711200</xdr:colOff>
      <xdr:row>3</xdr:row>
      <xdr:rowOff>25400</xdr:rowOff>
    </xdr:from>
    <xdr:to>
      <xdr:col>11</xdr:col>
      <xdr:colOff>431800</xdr:colOff>
      <xdr:row>16</xdr:row>
      <xdr:rowOff>85393</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purl.oclc.org/ooxml/officeDocument/relationships" r:embed="rId1"/>
        <a:stretch>
          <a:fillRect/>
        </a:stretch>
      </xdr:blipFill>
      <xdr:spPr>
        <a:xfrm>
          <a:off x="12217400" y="873125"/>
          <a:ext cx="3035300" cy="3136568"/>
        </a:xfrm>
        <a:prstGeom prst="rect">
          <a:avLst/>
        </a:prstGeom>
      </xdr:spPr>
    </xdr:pic>
    <xdr:clientData/>
  </xdr:twoCellAnchor>
  <xdr:twoCellAnchor editAs="oneCell">
    <xdr:from>
      <xdr:col>3</xdr:col>
      <xdr:colOff>165100</xdr:colOff>
      <xdr:row>27</xdr:row>
      <xdr:rowOff>114300</xdr:rowOff>
    </xdr:from>
    <xdr:to>
      <xdr:col>8</xdr:col>
      <xdr:colOff>673848</xdr:colOff>
      <xdr:row>38</xdr:row>
      <xdr:rowOff>127000</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purl.oclc.org/ooxml/officeDocument/relationships" r:embed="rId2"/>
        <a:stretch>
          <a:fillRect/>
        </a:stretch>
      </xdr:blipFill>
      <xdr:spPr>
        <a:xfrm>
          <a:off x="8356600" y="7200900"/>
          <a:ext cx="4652123" cy="2679700"/>
        </a:xfrm>
        <a:prstGeom prst="rect">
          <a:avLst/>
        </a:prstGeom>
      </xdr:spPr>
    </xdr:pic>
    <xdr:clientData/>
  </xdr:twoCellAnchor>
  <xdr:twoCellAnchor editAs="oneCell">
    <xdr:from>
      <xdr:col>3</xdr:col>
      <xdr:colOff>92243</xdr:colOff>
      <xdr:row>19</xdr:row>
      <xdr:rowOff>76200</xdr:rowOff>
    </xdr:from>
    <xdr:to>
      <xdr:col>8</xdr:col>
      <xdr:colOff>774700</xdr:colOff>
      <xdr:row>27</xdr:row>
      <xdr:rowOff>203200</xdr:rowOff>
    </xdr:to>
    <xdr:pic>
      <xdr:nvPicPr>
        <xdr:cNvPr id="4" name="Imagen 3">
          <a:extLst>
            <a:ext uri="{FF2B5EF4-FFF2-40B4-BE49-F238E27FC236}">
              <a16:creationId xmlns:a16="http://schemas.microsoft.com/office/drawing/2014/main" id="{00000000-0008-0000-0E00-000004000000}"/>
            </a:ext>
          </a:extLst>
        </xdr:cNvPr>
        <xdr:cNvPicPr>
          <a:picLocks noChangeAspect="1"/>
        </xdr:cNvPicPr>
      </xdr:nvPicPr>
      <xdr:blipFill>
        <a:blip xmlns:r="http://purl.oclc.org/ooxml/officeDocument/relationships" r:embed="rId3"/>
        <a:stretch>
          <a:fillRect/>
        </a:stretch>
      </xdr:blipFill>
      <xdr:spPr>
        <a:xfrm>
          <a:off x="8283743" y="4648200"/>
          <a:ext cx="4825832" cy="2641600"/>
        </a:xfrm>
        <a:prstGeom prst="rect">
          <a:avLst/>
        </a:prstGeom>
      </xdr:spPr>
    </xdr:pic>
    <xdr:clientData/>
  </xdr:twoCellAnchor>
  <xdr:twoCellAnchor editAs="oneCell">
    <xdr:from>
      <xdr:col>0</xdr:col>
      <xdr:colOff>10130</xdr:colOff>
      <xdr:row>44</xdr:row>
      <xdr:rowOff>25400</xdr:rowOff>
    </xdr:from>
    <xdr:to>
      <xdr:col>1</xdr:col>
      <xdr:colOff>3816350</xdr:colOff>
      <xdr:row>67</xdr:row>
      <xdr:rowOff>139700</xdr:rowOff>
    </xdr:to>
    <xdr:pic>
      <xdr:nvPicPr>
        <xdr:cNvPr id="5" name="Imagen 4">
          <a:extLst>
            <a:ext uri="{FF2B5EF4-FFF2-40B4-BE49-F238E27FC236}">
              <a16:creationId xmlns:a16="http://schemas.microsoft.com/office/drawing/2014/main" id="{00000000-0008-0000-0E00-000005000000}"/>
            </a:ext>
          </a:extLst>
        </xdr:cNvPr>
        <xdr:cNvPicPr>
          <a:picLocks noChangeAspect="1"/>
        </xdr:cNvPicPr>
      </xdr:nvPicPr>
      <xdr:blipFill>
        <a:blip xmlns:r="http://purl.oclc.org/ooxml/officeDocument/relationships" r:embed="rId4"/>
        <a:stretch>
          <a:fillRect/>
        </a:stretch>
      </xdr:blipFill>
      <xdr:spPr>
        <a:xfrm>
          <a:off x="10130" y="11053233"/>
          <a:ext cx="4631720" cy="4495800"/>
        </a:xfrm>
        <a:prstGeom prst="rect">
          <a:avLst/>
        </a:prstGeom>
      </xdr:spPr>
    </xdr:pic>
    <xdr:clientData/>
  </xdr:twoCellAnchor>
  <xdr:twoCellAnchor editAs="oneCell">
    <xdr:from>
      <xdr:col>1</xdr:col>
      <xdr:colOff>4318001</xdr:colOff>
      <xdr:row>43</xdr:row>
      <xdr:rowOff>158369</xdr:rowOff>
    </xdr:from>
    <xdr:to>
      <xdr:col>5</xdr:col>
      <xdr:colOff>381000</xdr:colOff>
      <xdr:row>66</xdr:row>
      <xdr:rowOff>1</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rotWithShape="1">
        <a:blip xmlns:r="http://purl.oclc.org/ooxml/officeDocument/relationships" r:embed="rId5"/>
        <a:srcRect r="3.935%" b="38.542%"/>
        <a:stretch/>
      </xdr:blipFill>
      <xdr:spPr>
        <a:xfrm>
          <a:off x="5146676" y="10978769"/>
          <a:ext cx="5083174" cy="4223132"/>
        </a:xfrm>
        <a:prstGeom prst="rect">
          <a:avLst/>
        </a:prstGeom>
      </xdr:spPr>
    </xdr:pic>
    <xdr:clientData/>
  </xdr:twoCellAnchor>
  <xdr:twoCellAnchor editAs="oneCell">
    <xdr:from>
      <xdr:col>1</xdr:col>
      <xdr:colOff>1415630</xdr:colOff>
      <xdr:row>67</xdr:row>
      <xdr:rowOff>101600</xdr:rowOff>
    </xdr:from>
    <xdr:to>
      <xdr:col>3</xdr:col>
      <xdr:colOff>139699</xdr:colOff>
      <xdr:row>89</xdr:row>
      <xdr:rowOff>88900</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purl.oclc.org/ooxml/officeDocument/relationships" r:embed="rId6"/>
        <a:stretch>
          <a:fillRect/>
        </a:stretch>
      </xdr:blipFill>
      <xdr:spPr>
        <a:xfrm>
          <a:off x="2244305" y="15494000"/>
          <a:ext cx="6086894" cy="4178300"/>
        </a:xfrm>
        <a:prstGeom prst="rect">
          <a:avLst/>
        </a:prstGeom>
      </xdr:spPr>
    </xdr:pic>
    <xdr:clientData/>
  </xdr:twoCellAnchor>
  <xdr:twoCellAnchor editAs="oneCell">
    <xdr:from>
      <xdr:col>5</xdr:col>
      <xdr:colOff>482601</xdr:colOff>
      <xdr:row>45</xdr:row>
      <xdr:rowOff>12700</xdr:rowOff>
    </xdr:from>
    <xdr:to>
      <xdr:col>11</xdr:col>
      <xdr:colOff>457201</xdr:colOff>
      <xdr:row>47</xdr:row>
      <xdr:rowOff>63500</xdr:rowOff>
    </xdr:to>
    <xdr:pic>
      <xdr:nvPicPr>
        <xdr:cNvPr id="8" name="Imagen 7">
          <a:extLst>
            <a:ext uri="{FF2B5EF4-FFF2-40B4-BE49-F238E27FC236}">
              <a16:creationId xmlns:a16="http://schemas.microsoft.com/office/drawing/2014/main" id="{00000000-0008-0000-0E00-000008000000}"/>
            </a:ext>
          </a:extLst>
        </xdr:cNvPr>
        <xdr:cNvPicPr>
          <a:picLocks noChangeAspect="1"/>
        </xdr:cNvPicPr>
      </xdr:nvPicPr>
      <xdr:blipFill rotWithShape="1">
        <a:blip xmlns:r="http://purl.oclc.org/ooxml/officeDocument/relationships" r:embed="rId5"/>
        <a:srcRect l="5.093%" t="3.741%" r="5.092%" b="90.203%"/>
        <a:stretch/>
      </xdr:blipFill>
      <xdr:spPr>
        <a:xfrm>
          <a:off x="10331451" y="11214100"/>
          <a:ext cx="4946650" cy="431800"/>
        </a:xfrm>
        <a:prstGeom prst="rect">
          <a:avLst/>
        </a:prstGeom>
      </xdr:spPr>
    </xdr:pic>
    <xdr:clientData/>
  </xdr:twoCellAnchor>
  <xdr:twoCellAnchor editAs="oneCell">
    <xdr:from>
      <xdr:col>5</xdr:col>
      <xdr:colOff>482599</xdr:colOff>
      <xdr:row>47</xdr:row>
      <xdr:rowOff>25400</xdr:rowOff>
    </xdr:from>
    <xdr:to>
      <xdr:col>11</xdr:col>
      <xdr:colOff>469900</xdr:colOff>
      <xdr:row>61</xdr:row>
      <xdr:rowOff>118819</xdr:rowOff>
    </xdr:to>
    <xdr:pic>
      <xdr:nvPicPr>
        <xdr:cNvPr id="9" name="Imagen 8">
          <a:extLst>
            <a:ext uri="{FF2B5EF4-FFF2-40B4-BE49-F238E27FC236}">
              <a16:creationId xmlns:a16="http://schemas.microsoft.com/office/drawing/2014/main" id="{00000000-0008-0000-0E00-000009000000}"/>
            </a:ext>
          </a:extLst>
        </xdr:cNvPr>
        <xdr:cNvPicPr>
          <a:picLocks noChangeAspect="1"/>
        </xdr:cNvPicPr>
      </xdr:nvPicPr>
      <xdr:blipFill rotWithShape="1">
        <a:blip xmlns:r="http://purl.oclc.org/ooxml/officeDocument/relationships" r:embed="rId5"/>
        <a:srcRect l="5.092%" t="61.279%" r="4.861%"/>
        <a:stretch/>
      </xdr:blipFill>
      <xdr:spPr>
        <a:xfrm>
          <a:off x="10331449" y="11607800"/>
          <a:ext cx="4959351" cy="2760419"/>
        </a:xfrm>
        <a:prstGeom prst="rect">
          <a:avLst/>
        </a:prstGeom>
      </xdr:spPr>
    </xdr:pic>
    <xdr:clientData/>
  </xdr:twoCellAnchor>
  <xdr:twoCellAnchor editAs="oneCell">
    <xdr:from>
      <xdr:col>0</xdr:col>
      <xdr:colOff>457200</xdr:colOff>
      <xdr:row>67</xdr:row>
      <xdr:rowOff>139700</xdr:rowOff>
    </xdr:from>
    <xdr:to>
      <xdr:col>1</xdr:col>
      <xdr:colOff>1651000</xdr:colOff>
      <xdr:row>80</xdr:row>
      <xdr:rowOff>50800</xdr:rowOff>
    </xdr:to>
    <xdr:pic>
      <xdr:nvPicPr>
        <xdr:cNvPr id="10" name="Imagen 9">
          <a:extLst>
            <a:ext uri="{FF2B5EF4-FFF2-40B4-BE49-F238E27FC236}">
              <a16:creationId xmlns:a16="http://schemas.microsoft.com/office/drawing/2014/main" id="{00000000-0008-0000-0E00-00000A000000}"/>
            </a:ext>
          </a:extLst>
        </xdr:cNvPr>
        <xdr:cNvPicPr>
          <a:picLocks noChangeAspect="1"/>
        </xdr:cNvPicPr>
      </xdr:nvPicPr>
      <xdr:blipFill>
        <a:blip xmlns:r="http://purl.oclc.org/ooxml/officeDocument/relationships" r:embed="rId7"/>
        <a:stretch>
          <a:fillRect/>
        </a:stretch>
      </xdr:blipFill>
      <xdr:spPr>
        <a:xfrm>
          <a:off x="457200" y="15532100"/>
          <a:ext cx="2022475" cy="2387600"/>
        </a:xfrm>
        <a:prstGeom prst="rect">
          <a:avLst/>
        </a:prstGeom>
      </xdr:spPr>
    </xdr:pic>
    <xdr:clientData/>
  </xdr:twoCellAnchor>
</xdr:wsDr>
</file>

<file path=xl/drawings/drawing28.xml><?xml version="1.0" encoding="utf-8"?>
<xdr:wsDr xmlns:xdr="http://purl.oclc.org/ooxml/drawingml/spreadsheetDrawing" xmlns:a="http://purl.oclc.org/ooxml/drawingml/main">
  <xdr:twoCellAnchor editAs="oneCell">
    <xdr:from>
      <xdr:col>1</xdr:col>
      <xdr:colOff>203200</xdr:colOff>
      <xdr:row>18</xdr:row>
      <xdr:rowOff>139700</xdr:rowOff>
    </xdr:from>
    <xdr:to>
      <xdr:col>1</xdr:col>
      <xdr:colOff>5558275</xdr:colOff>
      <xdr:row>42</xdr:row>
      <xdr:rowOff>62326</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purl.oclc.org/ooxml/officeDocument/relationships" r:embed="rId1"/>
        <a:stretch>
          <a:fillRect/>
        </a:stretch>
      </xdr:blipFill>
      <xdr:spPr>
        <a:xfrm>
          <a:off x="1031875" y="5521325"/>
          <a:ext cx="5355075" cy="5723351"/>
        </a:xfrm>
        <a:prstGeom prst="rect">
          <a:avLst/>
        </a:prstGeom>
      </xdr:spPr>
    </xdr:pic>
    <xdr:clientData/>
  </xdr:twoCellAnchor>
  <xdr:twoCellAnchor editAs="oneCell">
    <xdr:from>
      <xdr:col>6</xdr:col>
      <xdr:colOff>317500</xdr:colOff>
      <xdr:row>19</xdr:row>
      <xdr:rowOff>25400</xdr:rowOff>
    </xdr:from>
    <xdr:to>
      <xdr:col>11</xdr:col>
      <xdr:colOff>127000</xdr:colOff>
      <xdr:row>43</xdr:row>
      <xdr:rowOff>180067</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purl.oclc.org/ooxml/officeDocument/relationships" r:embed="rId2"/>
        <a:stretch>
          <a:fillRect/>
        </a:stretch>
      </xdr:blipFill>
      <xdr:spPr>
        <a:xfrm>
          <a:off x="10928350" y="5597525"/>
          <a:ext cx="4295775" cy="5955392"/>
        </a:xfrm>
        <a:prstGeom prst="rect">
          <a:avLst/>
        </a:prstGeom>
      </xdr:spPr>
    </xdr:pic>
    <xdr:clientData/>
  </xdr:twoCellAnchor>
  <xdr:twoCellAnchor editAs="oneCell">
    <xdr:from>
      <xdr:col>1</xdr:col>
      <xdr:colOff>5669758</xdr:colOff>
      <xdr:row>19</xdr:row>
      <xdr:rowOff>76200</xdr:rowOff>
    </xdr:from>
    <xdr:to>
      <xdr:col>6</xdr:col>
      <xdr:colOff>12700</xdr:colOff>
      <xdr:row>29</xdr:row>
      <xdr:rowOff>12700</xdr:rowOff>
    </xdr:to>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purl.oclc.org/ooxml/officeDocument/relationships" r:embed="rId3"/>
        <a:stretch>
          <a:fillRect/>
        </a:stretch>
      </xdr:blipFill>
      <xdr:spPr>
        <a:xfrm>
          <a:off x="6498433" y="5648325"/>
          <a:ext cx="4125117" cy="1841500"/>
        </a:xfrm>
        <a:prstGeom prst="rect">
          <a:avLst/>
        </a:prstGeom>
      </xdr:spPr>
    </xdr:pic>
    <xdr:clientData/>
  </xdr:twoCellAnchor>
  <xdr:twoCellAnchor editAs="oneCell">
    <xdr:from>
      <xdr:col>3</xdr:col>
      <xdr:colOff>558800</xdr:colOff>
      <xdr:row>45</xdr:row>
      <xdr:rowOff>152400</xdr:rowOff>
    </xdr:from>
    <xdr:to>
      <xdr:col>9</xdr:col>
      <xdr:colOff>38100</xdr:colOff>
      <xdr:row>49</xdr:row>
      <xdr:rowOff>157062</xdr:rowOff>
    </xdr:to>
    <xdr:pic>
      <xdr:nvPicPr>
        <xdr:cNvPr id="5" name="Imagen 4">
          <a:extLst>
            <a:ext uri="{FF2B5EF4-FFF2-40B4-BE49-F238E27FC236}">
              <a16:creationId xmlns:a16="http://schemas.microsoft.com/office/drawing/2014/main" id="{00000000-0008-0000-0F00-000005000000}"/>
            </a:ext>
          </a:extLst>
        </xdr:cNvPr>
        <xdr:cNvPicPr>
          <a:picLocks noChangeAspect="1"/>
        </xdr:cNvPicPr>
      </xdr:nvPicPr>
      <xdr:blipFill>
        <a:blip xmlns:r="http://purl.oclc.org/ooxml/officeDocument/relationships" r:embed="rId4"/>
        <a:stretch>
          <a:fillRect/>
        </a:stretch>
      </xdr:blipFill>
      <xdr:spPr>
        <a:xfrm>
          <a:off x="8054975" y="12058650"/>
          <a:ext cx="5213350" cy="1623912"/>
        </a:xfrm>
        <a:prstGeom prst="rect">
          <a:avLst/>
        </a:prstGeom>
      </xdr:spPr>
    </xdr:pic>
    <xdr:clientData/>
  </xdr:twoCellAnchor>
  <xdr:twoCellAnchor editAs="oneCell">
    <xdr:from>
      <xdr:col>3</xdr:col>
      <xdr:colOff>550787</xdr:colOff>
      <xdr:row>53</xdr:row>
      <xdr:rowOff>12700</xdr:rowOff>
    </xdr:from>
    <xdr:to>
      <xdr:col>8</xdr:col>
      <xdr:colOff>1028699</xdr:colOff>
      <xdr:row>72</xdr:row>
      <xdr:rowOff>81128</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purl.oclc.org/ooxml/officeDocument/relationships" r:embed="rId5"/>
        <a:stretch>
          <a:fillRect/>
        </a:stretch>
      </xdr:blipFill>
      <xdr:spPr>
        <a:xfrm>
          <a:off x="8046962" y="14452600"/>
          <a:ext cx="5145162" cy="3687928"/>
        </a:xfrm>
        <a:prstGeom prst="rect">
          <a:avLst/>
        </a:prstGeom>
      </xdr:spPr>
    </xdr:pic>
    <xdr:clientData/>
  </xdr:twoCellAnchor>
  <xdr:twoCellAnchor editAs="oneCell">
    <xdr:from>
      <xdr:col>1</xdr:col>
      <xdr:colOff>48986</xdr:colOff>
      <xdr:row>77</xdr:row>
      <xdr:rowOff>76201</xdr:rowOff>
    </xdr:from>
    <xdr:to>
      <xdr:col>2</xdr:col>
      <xdr:colOff>457200</xdr:colOff>
      <xdr:row>91</xdr:row>
      <xdr:rowOff>101601</xdr:rowOff>
    </xdr:to>
    <xdr:pic>
      <xdr:nvPicPr>
        <xdr:cNvPr id="7" name="Imagen 6">
          <a:extLst>
            <a:ext uri="{FF2B5EF4-FFF2-40B4-BE49-F238E27FC236}">
              <a16:creationId xmlns:a16="http://schemas.microsoft.com/office/drawing/2014/main" id="{00000000-0008-0000-0F00-000007000000}"/>
            </a:ext>
          </a:extLst>
        </xdr:cNvPr>
        <xdr:cNvPicPr>
          <a:picLocks noChangeAspect="1"/>
        </xdr:cNvPicPr>
      </xdr:nvPicPr>
      <xdr:blipFill>
        <a:blip xmlns:r="http://purl.oclc.org/ooxml/officeDocument/relationships" r:embed="rId6"/>
        <a:stretch>
          <a:fillRect/>
        </a:stretch>
      </xdr:blipFill>
      <xdr:spPr>
        <a:xfrm>
          <a:off x="877661" y="19240501"/>
          <a:ext cx="6266089" cy="2692400"/>
        </a:xfrm>
        <a:prstGeom prst="rect">
          <a:avLst/>
        </a:prstGeom>
      </xdr:spPr>
    </xdr:pic>
    <xdr:clientData/>
  </xdr:twoCellAnchor>
  <xdr:twoCellAnchor editAs="oneCell">
    <xdr:from>
      <xdr:col>2</xdr:col>
      <xdr:colOff>1727200</xdr:colOff>
      <xdr:row>77</xdr:row>
      <xdr:rowOff>67646</xdr:rowOff>
    </xdr:from>
    <xdr:to>
      <xdr:col>9</xdr:col>
      <xdr:colOff>25400</xdr:colOff>
      <xdr:row>91</xdr:row>
      <xdr:rowOff>36659</xdr:rowOff>
    </xdr:to>
    <xdr:pic>
      <xdr:nvPicPr>
        <xdr:cNvPr id="8" name="Imagen 7">
          <a:extLst>
            <a:ext uri="{FF2B5EF4-FFF2-40B4-BE49-F238E27FC236}">
              <a16:creationId xmlns:a16="http://schemas.microsoft.com/office/drawing/2014/main" id="{00000000-0008-0000-0F00-000008000000}"/>
            </a:ext>
          </a:extLst>
        </xdr:cNvPr>
        <xdr:cNvPicPr>
          <a:picLocks noChangeAspect="1"/>
        </xdr:cNvPicPr>
      </xdr:nvPicPr>
      <xdr:blipFill>
        <a:blip xmlns:r="http://purl.oclc.org/ooxml/officeDocument/relationships" r:embed="rId7"/>
        <a:stretch>
          <a:fillRect/>
        </a:stretch>
      </xdr:blipFill>
      <xdr:spPr>
        <a:xfrm>
          <a:off x="7499350" y="19231946"/>
          <a:ext cx="5756275" cy="2636013"/>
        </a:xfrm>
        <a:prstGeom prst="rect">
          <a:avLst/>
        </a:prstGeom>
      </xdr:spPr>
    </xdr:pic>
    <xdr:clientData/>
  </xdr:twoCellAnchor>
  <xdr:twoCellAnchor editAs="oneCell">
    <xdr:from>
      <xdr:col>1</xdr:col>
      <xdr:colOff>457200</xdr:colOff>
      <xdr:row>93</xdr:row>
      <xdr:rowOff>336283</xdr:rowOff>
    </xdr:from>
    <xdr:to>
      <xdr:col>1</xdr:col>
      <xdr:colOff>5194300</xdr:colOff>
      <xdr:row>107</xdr:row>
      <xdr:rowOff>40639</xdr:rowOff>
    </xdr:to>
    <xdr:pic>
      <xdr:nvPicPr>
        <xdr:cNvPr id="9" name="Imagen 8">
          <a:extLst>
            <a:ext uri="{FF2B5EF4-FFF2-40B4-BE49-F238E27FC236}">
              <a16:creationId xmlns:a16="http://schemas.microsoft.com/office/drawing/2014/main" id="{00000000-0008-0000-0F00-000009000000}"/>
            </a:ext>
          </a:extLst>
        </xdr:cNvPr>
        <xdr:cNvPicPr>
          <a:picLocks noChangeAspect="1"/>
        </xdr:cNvPicPr>
      </xdr:nvPicPr>
      <xdr:blipFill>
        <a:blip xmlns:r="http://purl.oclc.org/ooxml/officeDocument/relationships" r:embed="rId8"/>
        <a:stretch>
          <a:fillRect/>
        </a:stretch>
      </xdr:blipFill>
      <xdr:spPr>
        <a:xfrm>
          <a:off x="1285875" y="22548583"/>
          <a:ext cx="4737100" cy="2847606"/>
        </a:xfrm>
        <a:prstGeom prst="rect">
          <a:avLst/>
        </a:prstGeom>
      </xdr:spPr>
    </xdr:pic>
    <xdr:clientData/>
  </xdr:twoCellAnchor>
</xdr:wsDr>
</file>

<file path=xl/drawings/drawing3.xml><?xml version="1.0" encoding="utf-8"?>
<xdr:wsDr xmlns:xdr="http://purl.oclc.org/ooxml/drawingml/spreadsheetDrawing" xmlns:a="http://purl.oclc.org/ooxml/drawingml/main">
  <xdr:twoCellAnchor>
    <xdr:from>
      <xdr:col>5</xdr:col>
      <xdr:colOff>1363980</xdr:colOff>
      <xdr:row>0</xdr:row>
      <xdr:rowOff>106680</xdr:rowOff>
    </xdr:from>
    <xdr:to>
      <xdr:col>7</xdr:col>
      <xdr:colOff>266700</xdr:colOff>
      <xdr:row>1</xdr:row>
      <xdr:rowOff>335280</xdr:rowOff>
    </xdr:to>
    <xdr:sp macro="" textlink="">
      <xdr:nvSpPr>
        <xdr:cNvPr id="4097" name="Button 1">
          <a:extLst>
            <a:ext uri="{63B3BB69-23CF-44E3-9099-C40C66FF867C}">
              <a14:compatExt xmlns:a14="http://schemas.microsoft.com/office/drawing/2010/main"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corruoción </a:t>
          </a:r>
        </a:p>
        <a:p>
          <a:pPr algn="ctr" rtl="0">
            <a:defRPr sz="1000"/>
          </a:pPr>
          <a:r>
            <a:rPr lang="es-CO" sz="1200" b="0" i="0" u="none" strike="noStrike" baseline="0%">
              <a:solidFill>
                <a:srgbClr val="000000"/>
              </a:solidFill>
              <a:latin typeface="Calibri"/>
              <a:cs typeface="Calibri"/>
            </a:rPr>
            <a:t>Abrir</a:t>
          </a:r>
        </a:p>
      </xdr:txBody>
    </xdr:sp>
    <xdr:clientData fPrintsWithSheet="0"/>
  </xdr:twoCellAnchor>
  <xdr:twoCellAnchor>
    <xdr:from>
      <xdr:col>32</xdr:col>
      <xdr:colOff>152400</xdr:colOff>
      <xdr:row>0</xdr:row>
      <xdr:rowOff>182880</xdr:rowOff>
    </xdr:from>
    <xdr:to>
      <xdr:col>32</xdr:col>
      <xdr:colOff>2545080</xdr:colOff>
      <xdr:row>1</xdr:row>
      <xdr:rowOff>259080</xdr:rowOff>
    </xdr:to>
    <xdr:sp macro="" textlink="">
      <xdr:nvSpPr>
        <xdr:cNvPr id="4098" name="Button 2">
          <a:extLst>
            <a:ext uri="{63B3BB69-23CF-44E3-9099-C40C66FF867C}">
              <a14:compatExt xmlns:a14="http://schemas.microsoft.com/office/drawing/2010/main"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Corrupción cerrar</a:t>
          </a:r>
        </a:p>
      </xdr:txBody>
    </xdr:sp>
    <xdr:clientData fPrintsWithSheet="0"/>
  </xdr:twoCellAnchor>
  <mc:AlternateContent xmlns:mc="http://schemas.openxmlformats.org/markup-compatibility/2006">
    <mc:Choice xmlns:v="urn:schemas-microsoft-com:vml" Requires="v"/>
    <mc:Fallback>
      <xdr:twoCellAnchor editAs="absolute">
        <xdr:from>
          <xdr:col>62</xdr:col>
          <xdr:colOff>304800</xdr:colOff>
          <xdr:row>3</xdr:row>
          <xdr:rowOff>0</xdr:rowOff>
        </xdr:from>
        <xdr:to>
          <xdr:col>63</xdr:col>
          <xdr:colOff>495300</xdr:colOff>
          <xdr:row>8</xdr:row>
          <xdr:rowOff>361950</xdr:rowOff>
        </xdr:to>
        <xdr:sp macro="" textlink="">
          <xdr:nvSpPr>
            <xdr:cNvPr id="4099" name="Comment 3" hidden="1">
              <a:extLst>
                <a:ext uri="{FF2B5EF4-FFF2-40B4-BE49-F238E27FC236}">
                  <a16:creationId xmlns:a16="http://schemas.microsoft.com/office/drawing/2014/main" id="{4652420C-889C-4E48-A50E-23FF8390A33E}"/>
                </a:ext>
              </a:extLst>
            </xdr:cNvPr>
            <xdr:cNvSpPr txBox="1">
              <a:spLocks noChangeArrowheads="1"/>
            </xdr:cNvSpPr>
          </xdr:nvSpPr>
          <xdr:spPr bwMode="auto">
            <a:xfrm>
              <a:off x="43891200" y="613410"/>
              <a:ext cx="1207770" cy="9829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54864" tIns="41148" rIns="0" bIns="0" anchor="t" upright="1"/>
            <a:lstStyle/>
            <a:p>
              <a:pPr algn="l" rtl="0">
                <a:defRPr sz="1000"/>
              </a:pPr>
              <a:r>
                <a:rPr lang="es-CO" sz="1000" b="0" i="0" u="none" strike="noStrike" baseline="0%">
                  <a:solidFill>
                    <a:srgbClr val="000000"/>
                  </a:solidFill>
                  <a:latin typeface="Tahoma"/>
                  <a:ea typeface="Tahoma"/>
                  <a:cs typeface="Tahoma"/>
                </a:rPr>
                <a:t>Cómo se Ejecuta 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63</xdr:col>
          <xdr:colOff>914400</xdr:colOff>
          <xdr:row>3</xdr:row>
          <xdr:rowOff>0</xdr:rowOff>
        </xdr:from>
        <xdr:to>
          <xdr:col>65</xdr:col>
          <xdr:colOff>552450</xdr:colOff>
          <xdr:row>3</xdr:row>
          <xdr:rowOff>152400</xdr:rowOff>
        </xdr:to>
        <xdr:sp macro="" textlink="">
          <xdr:nvSpPr>
            <xdr:cNvPr id="4100" name="Comment 4" hidden="1">
              <a:extLst>
                <a:ext uri="{FF2B5EF4-FFF2-40B4-BE49-F238E27FC236}">
                  <a16:creationId xmlns:a16="http://schemas.microsoft.com/office/drawing/2014/main" id="{A3EA4DFB-39E6-4899-B758-5F3906CC5937}"/>
                </a:ext>
              </a:extLst>
            </xdr:cNvPr>
            <xdr:cNvSpPr txBox="1">
              <a:spLocks noChangeArrowheads="1"/>
            </xdr:cNvSpPr>
          </xdr:nvSpPr>
          <xdr:spPr bwMode="auto">
            <a:xfrm>
              <a:off x="45518070" y="613410"/>
              <a:ext cx="1245870" cy="152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Qué pasa con las observaciones o desviaciones:</a:t>
              </a:r>
            </a:p>
            <a:p>
              <a:pPr algn="l" rtl="0">
                <a:defRPr sz="1000"/>
              </a:pPr>
              <a:r>
                <a:rPr lang="es-CO" sz="1000" b="1" i="0" u="none" strike="noStrike" baseline="0%">
                  <a:solidFill>
                    <a:srgbClr val="000000"/>
                  </a:solidFill>
                  <a:latin typeface="Tahoma"/>
                  <a:ea typeface="Tahoma"/>
                  <a:cs typeface="Tahoma"/>
                </a:rPr>
                <a:t>1. Se Investigan y se resuleven</a:t>
              </a:r>
            </a:p>
            <a:p>
              <a:pPr algn="l" rtl="0">
                <a:defRPr sz="1000"/>
              </a:pPr>
              <a:r>
                <a:rPr lang="es-CO" sz="1000" b="1" i="0" u="none" strike="noStrike" baseline="0%">
                  <a:solidFill>
                    <a:srgbClr val="000000"/>
                  </a:solidFill>
                  <a:latin typeface="Tahoma"/>
                  <a:ea typeface="Tahoma"/>
                  <a:cs typeface="Tahoma"/>
                </a:rPr>
                <a:t>2. No se Investigan ni se resuelven</a:t>
              </a:r>
            </a:p>
            <a:p>
              <a:pPr algn="l" rtl="0">
                <a:defRPr sz="1000"/>
              </a:pPr>
              <a:endParaRPr lang="es-CO" sz="1000" b="1" i="0" u="none" strike="noStrike" baseline="0%">
                <a:solidFill>
                  <a:srgbClr val="000000"/>
                </a:solidFill>
                <a:latin typeface="Tahoma"/>
                <a:ea typeface="Tahoma"/>
                <a:cs typeface="Tahoma"/>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65</xdr:col>
          <xdr:colOff>19050</xdr:colOff>
          <xdr:row>3</xdr:row>
          <xdr:rowOff>0</xdr:rowOff>
        </xdr:from>
        <xdr:to>
          <xdr:col>66</xdr:col>
          <xdr:colOff>400050</xdr:colOff>
          <xdr:row>8</xdr:row>
          <xdr:rowOff>361950</xdr:rowOff>
        </xdr:to>
        <xdr:sp macro="" textlink="">
          <xdr:nvSpPr>
            <xdr:cNvPr id="4101" name="Comment 5" hidden="1">
              <a:extLst>
                <a:ext uri="{FF2B5EF4-FFF2-40B4-BE49-F238E27FC236}">
                  <a16:creationId xmlns:a16="http://schemas.microsoft.com/office/drawing/2014/main" id="{CB993AB6-9835-4859-9DCE-AC4507C90B7C}"/>
                </a:ext>
              </a:extLst>
            </xdr:cNvPr>
            <xdr:cNvSpPr txBox="1">
              <a:spLocks noChangeArrowheads="1"/>
            </xdr:cNvSpPr>
          </xdr:nvSpPr>
          <xdr:spPr bwMode="auto">
            <a:xfrm>
              <a:off x="46230540" y="613410"/>
              <a:ext cx="960120" cy="9829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Evidencia de la Ejecución del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78</xdr:col>
          <xdr:colOff>1676400</xdr:colOff>
          <xdr:row>3</xdr:row>
          <xdr:rowOff>0</xdr:rowOff>
        </xdr:from>
        <xdr:to>
          <xdr:col>81</xdr:col>
          <xdr:colOff>590550</xdr:colOff>
          <xdr:row>8</xdr:row>
          <xdr:rowOff>400050</xdr:rowOff>
        </xdr:to>
        <xdr:sp macro="" textlink="">
          <xdr:nvSpPr>
            <xdr:cNvPr id="4102" name="Comment 6" hidden="1">
              <a:extLst>
                <a:ext uri="{FF2B5EF4-FFF2-40B4-BE49-F238E27FC236}">
                  <a16:creationId xmlns:a16="http://schemas.microsoft.com/office/drawing/2014/main" id="{E13CF2AC-F9A8-4287-BB04-A0E3974248C0}"/>
                </a:ext>
              </a:extLst>
            </xdr:cNvPr>
            <xdr:cNvSpPr txBox="1">
              <a:spLocks noChangeArrowheads="1"/>
            </xdr:cNvSpPr>
          </xdr:nvSpPr>
          <xdr:spPr bwMode="auto">
            <a:xfrm>
              <a:off x="74630280" y="613410"/>
              <a:ext cx="818769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82296" tIns="82296" rIns="0" bIns="0" anchor="t" upright="1"/>
            <a:lstStyle/>
            <a:p>
              <a:pPr algn="l" rtl="0">
                <a:defRPr sz="1000"/>
              </a:pPr>
              <a:r>
                <a:rPr lang="es-CO" sz="1800" b="1" i="0" u="none" strike="noStrike" baseline="0%">
                  <a:solidFill>
                    <a:srgbClr val="000000"/>
                  </a:solidFill>
                  <a:latin typeface="Calibri"/>
                  <a:cs typeface="Calibri"/>
                </a:rPr>
                <a:t>Reducir: </a:t>
              </a:r>
              <a:r>
                <a:rPr lang="es-CO" sz="1800" b="0" i="0" u="none" strike="noStrike" baseline="0%">
                  <a:solidFill>
                    <a:srgbClr val="000000"/>
                  </a:solidFill>
                  <a:latin typeface="Calibri"/>
                  <a:cs typeface="Calibri"/>
                </a:rPr>
                <a:t>Se adoptan medidas para reducir la probabilidad o el impacto del riesgo, o ambos; por lo general conlleva a la implementación de controles.</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Compartir:</a:t>
              </a:r>
              <a:r>
                <a:rPr lang="es-CO" sz="1800" b="0" i="0" u="none" strike="noStrike" baseline="0%">
                  <a:solidFill>
                    <a:srgbClr val="000000"/>
                  </a:solidFill>
                  <a:latin typeface="Calibri"/>
                  <a:cs typeface="Calibri"/>
                </a:rPr>
                <a:t> Se reduce la probabilidad o el impacto del riesgo, transfiriendo o compartiendo una parte del riesgo. Los riesgos de</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corrupción, se pueden compartir pero</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no se puede transferir su responsabilidad.</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Evitar: </a:t>
              </a:r>
              <a:r>
                <a:rPr lang="es-CO" sz="1800" b="0" i="0" u="none" strike="noStrike" baseline="0%">
                  <a:solidFill>
                    <a:srgbClr val="000000"/>
                  </a:solidFill>
                  <a:latin typeface="Calibri"/>
                  <a:cs typeface="Calibri"/>
                </a:rPr>
                <a:t>Se abandonan las actividades que dan lugar al riesgo, decidiendo no iniciar o no continuar con la actividad que causa el riesgo.</a:t>
              </a:r>
              <a:endParaRPr lang="es-CO" sz="1000" b="0" i="0" u="none" strike="noStrike" baseline="0%">
                <a:solidFill>
                  <a:srgbClr val="000000"/>
                </a:solidFill>
                <a:latin typeface="Calibri"/>
                <a:cs typeface="Calibri"/>
              </a:endParaRPr>
            </a:p>
            <a:p>
              <a:pPr algn="l" rtl="0">
                <a:defRPr sz="1000"/>
              </a:pPr>
              <a:endParaRPr lang="es-CO" sz="1000" b="0" i="0" u="none" strike="noStrike" baseline="0%">
                <a:solidFill>
                  <a:srgbClr val="000000"/>
                </a:solidFill>
                <a:latin typeface="Tahoma"/>
                <a:ea typeface="Tahoma"/>
                <a:cs typeface="Tahoma"/>
              </a:endParaRPr>
            </a:p>
            <a:p>
              <a:pPr algn="l" rtl="0">
                <a:defRPr sz="1000"/>
              </a:pPr>
              <a:endParaRPr lang="es-CO" sz="1000" b="0" i="0" u="none" strike="noStrike" baseline="0%">
                <a:solidFill>
                  <a:srgbClr val="000000"/>
                </a:solidFill>
                <a:latin typeface="Tahoma"/>
                <a:ea typeface="Tahoma"/>
                <a:cs typeface="Tahoma"/>
              </a:endParaRPr>
            </a:p>
          </xdr:txBody>
        </xdr:sp>
        <xdr:clientData/>
      </xdr:twoCellAnchor>
    </mc:Fallback>
  </mc:AlternateContent>
</xdr:wsDr>
</file>

<file path=xl/drawings/drawing4.xml><?xml version="1.0" encoding="utf-8"?>
<xdr:wsDr xmlns:xdr="http://purl.oclc.org/ooxml/drawingml/spreadsheetDrawing" xmlns:a="http://purl.oclc.org/ooxml/drawingml/main">
  <xdr:absoluteAnchor>
    <xdr:pos x="0" y="0"/>
    <xdr:ext cx="1402080" cy="1478280"/>
    <xdr:pic>
      <xdr:nvPicPr>
        <xdr:cNvPr id="2" name="LH">
          <a:extLst>
            <a:ext uri="{FF2B5EF4-FFF2-40B4-BE49-F238E27FC236}">
              <a16:creationId xmlns:a16="http://schemas.microsoft.com/office/drawing/2014/main" id="{A9E70F33-A863-4675-BAAD-13D5136D69E4}"/>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140208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absoluteAnchor>
    <xdr:pos x="0" y="0"/>
    <xdr:ext cx="1371600" cy="1478280"/>
    <xdr:pic>
      <xdr:nvPicPr>
        <xdr:cNvPr id="3" name="LF">
          <a:extLst>
            <a:ext uri="{FF2B5EF4-FFF2-40B4-BE49-F238E27FC236}">
              <a16:creationId xmlns:a16="http://schemas.microsoft.com/office/drawing/2014/main" id="{DE0A3655-3B12-4489-9C53-EB61060DF4DF}"/>
            </a:ext>
          </a:extLst>
        </xdr:cNvPr>
        <xdr:cNvPicPr>
          <a:picLocks noRot="1"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0"/>
          <a:ext cx="137160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5.xml><?xml version="1.0" encoding="utf-8"?>
<xdr:wsDr xmlns:xdr="http://purl.oclc.org/ooxml/drawingml/spreadsheetDrawing" xmlns:a="http://purl.oclc.org/ooxml/drawingml/main">
  <xdr:twoCellAnchor>
    <xdr:from>
      <xdr:col>32</xdr:col>
      <xdr:colOff>152400</xdr:colOff>
      <xdr:row>1</xdr:row>
      <xdr:rowOff>182880</xdr:rowOff>
    </xdr:from>
    <xdr:to>
      <xdr:col>32</xdr:col>
      <xdr:colOff>2545080</xdr:colOff>
      <xdr:row>1</xdr:row>
      <xdr:rowOff>259080</xdr:rowOff>
    </xdr:to>
    <xdr:sp macro="" textlink="">
      <xdr:nvSpPr>
        <xdr:cNvPr id="7169" name="Button 1">
          <a:extLst>
            <a:ext uri="{63B3BB69-23CF-44E3-9099-C40C66FF867C}">
              <a14:compatExt xmlns:a14="http://schemas.microsoft.com/office/drawing/2010/main"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Corrupción cerrar</a:t>
          </a:r>
        </a:p>
      </xdr:txBody>
    </xdr:sp>
    <xdr:clientData fPrintsWithSheet="0"/>
  </xdr:twoCellAnchor>
  <mc:AlternateContent xmlns:mc="http://schemas.openxmlformats.org/markup-compatibility/2006">
    <mc:Choice xmlns:v="urn:schemas-microsoft-com:vml" Requires="v"/>
    <mc:Fallback>
      <xdr:twoCellAnchor editAs="absolute">
        <xdr:from>
          <xdr:col>67</xdr:col>
          <xdr:colOff>819150</xdr:colOff>
          <xdr:row>3</xdr:row>
          <xdr:rowOff>19050</xdr:rowOff>
        </xdr:from>
        <xdr:to>
          <xdr:col>68</xdr:col>
          <xdr:colOff>1200150</xdr:colOff>
          <xdr:row>4</xdr:row>
          <xdr:rowOff>438150</xdr:rowOff>
        </xdr:to>
        <xdr:sp macro="" textlink="">
          <xdr:nvSpPr>
            <xdr:cNvPr id="7170" name="Comment 2" hidden="1">
              <a:extLst>
                <a:ext uri="{FF2B5EF4-FFF2-40B4-BE49-F238E27FC236}">
                  <a16:creationId xmlns:a16="http://schemas.microsoft.com/office/drawing/2014/main" id="{3F50147F-179B-4D62-85FB-0216FF0403F4}"/>
                </a:ext>
              </a:extLst>
            </xdr:cNvPr>
            <xdr:cNvSpPr txBox="1">
              <a:spLocks noChangeArrowheads="1"/>
            </xdr:cNvSpPr>
          </xdr:nvSpPr>
          <xdr:spPr bwMode="auto">
            <a:xfrm>
              <a:off x="43799760" y="594360"/>
              <a:ext cx="1207770" cy="100203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54864" tIns="41148" rIns="0" bIns="0" anchor="t" upright="1"/>
            <a:lstStyle/>
            <a:p>
              <a:pPr algn="l" rtl="0">
                <a:defRPr sz="1000"/>
              </a:pPr>
              <a:r>
                <a:rPr lang="es-CO" sz="1000" b="0" i="0" u="none" strike="noStrike" baseline="0%">
                  <a:solidFill>
                    <a:srgbClr val="000000"/>
                  </a:solidFill>
                  <a:latin typeface="Tahoma"/>
                  <a:ea typeface="Tahoma"/>
                  <a:cs typeface="Tahoma"/>
                </a:rPr>
                <a:t>Cómo se Ejecuta 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68</xdr:col>
          <xdr:colOff>1600200</xdr:colOff>
          <xdr:row>3</xdr:row>
          <xdr:rowOff>19050</xdr:rowOff>
        </xdr:from>
        <xdr:to>
          <xdr:col>70</xdr:col>
          <xdr:colOff>57150</xdr:colOff>
          <xdr:row>3</xdr:row>
          <xdr:rowOff>190500</xdr:rowOff>
        </xdr:to>
        <xdr:sp macro="" textlink="">
          <xdr:nvSpPr>
            <xdr:cNvPr id="7171" name="Comment 3" hidden="1">
              <a:extLst>
                <a:ext uri="{FF2B5EF4-FFF2-40B4-BE49-F238E27FC236}">
                  <a16:creationId xmlns:a16="http://schemas.microsoft.com/office/drawing/2014/main" id="{43478FBC-9758-46DC-BD2A-ABE3F292C6A7}"/>
                </a:ext>
              </a:extLst>
            </xdr:cNvPr>
            <xdr:cNvSpPr txBox="1">
              <a:spLocks noChangeArrowheads="1"/>
            </xdr:cNvSpPr>
          </xdr:nvSpPr>
          <xdr:spPr bwMode="auto">
            <a:xfrm>
              <a:off x="45407580" y="594360"/>
              <a:ext cx="1245870" cy="17145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Qué pasa con las observaciones o desviaciones:</a:t>
              </a:r>
            </a:p>
            <a:p>
              <a:pPr algn="l" rtl="0">
                <a:defRPr sz="1000"/>
              </a:pPr>
              <a:r>
                <a:rPr lang="es-CO" sz="1000" b="1" i="0" u="none" strike="noStrike" baseline="0%">
                  <a:solidFill>
                    <a:srgbClr val="000000"/>
                  </a:solidFill>
                  <a:latin typeface="Tahoma"/>
                  <a:ea typeface="Tahoma"/>
                  <a:cs typeface="Tahoma"/>
                </a:rPr>
                <a:t>1. Se Investigan y se resuleven</a:t>
              </a:r>
            </a:p>
            <a:p>
              <a:pPr algn="l" rtl="0">
                <a:defRPr sz="1000"/>
              </a:pPr>
              <a:r>
                <a:rPr lang="es-CO" sz="1000" b="1" i="0" u="none" strike="noStrike" baseline="0%">
                  <a:solidFill>
                    <a:srgbClr val="000000"/>
                  </a:solidFill>
                  <a:latin typeface="Tahoma"/>
                  <a:ea typeface="Tahoma"/>
                  <a:cs typeface="Tahoma"/>
                </a:rPr>
                <a:t>2. No se Investigan ni se resuelven</a:t>
              </a:r>
            </a:p>
            <a:p>
              <a:pPr algn="l" rtl="0">
                <a:defRPr sz="1000"/>
              </a:pPr>
              <a:endParaRPr lang="es-CO" sz="1000" b="1" i="0" u="none" strike="noStrike" baseline="0%">
                <a:solidFill>
                  <a:srgbClr val="000000"/>
                </a:solidFill>
                <a:latin typeface="Tahoma"/>
                <a:ea typeface="Tahoma"/>
                <a:cs typeface="Tahoma"/>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69</xdr:col>
          <xdr:colOff>571500</xdr:colOff>
          <xdr:row>3</xdr:row>
          <xdr:rowOff>19050</xdr:rowOff>
        </xdr:from>
        <xdr:to>
          <xdr:col>70</xdr:col>
          <xdr:colOff>495300</xdr:colOff>
          <xdr:row>4</xdr:row>
          <xdr:rowOff>438150</xdr:rowOff>
        </xdr:to>
        <xdr:sp macro="" textlink="">
          <xdr:nvSpPr>
            <xdr:cNvPr id="7172" name="Comment 4" hidden="1">
              <a:extLst>
                <a:ext uri="{FF2B5EF4-FFF2-40B4-BE49-F238E27FC236}">
                  <a16:creationId xmlns:a16="http://schemas.microsoft.com/office/drawing/2014/main" id="{AFA2757A-AE19-4124-95C7-0B1A4D639A24}"/>
                </a:ext>
              </a:extLst>
            </xdr:cNvPr>
            <xdr:cNvSpPr txBox="1">
              <a:spLocks noChangeArrowheads="1"/>
            </xdr:cNvSpPr>
          </xdr:nvSpPr>
          <xdr:spPr bwMode="auto">
            <a:xfrm>
              <a:off x="46131480" y="594360"/>
              <a:ext cx="960120" cy="100203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Evidencia de la Ejecución del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86</xdr:col>
          <xdr:colOff>19050</xdr:colOff>
          <xdr:row>3</xdr:row>
          <xdr:rowOff>19050</xdr:rowOff>
        </xdr:from>
        <xdr:to>
          <xdr:col>95</xdr:col>
          <xdr:colOff>483870</xdr:colOff>
          <xdr:row>4</xdr:row>
          <xdr:rowOff>457200</xdr:rowOff>
        </xdr:to>
        <xdr:sp macro="" textlink="">
          <xdr:nvSpPr>
            <xdr:cNvPr id="7173" name="Comment 5" hidden="1">
              <a:extLst>
                <a:ext uri="{FF2B5EF4-FFF2-40B4-BE49-F238E27FC236}">
                  <a16:creationId xmlns:a16="http://schemas.microsoft.com/office/drawing/2014/main" id="{5135D7A4-DC26-4294-BA57-76419096C22E}"/>
                </a:ext>
              </a:extLst>
            </xdr:cNvPr>
            <xdr:cNvSpPr txBox="1">
              <a:spLocks noChangeArrowheads="1"/>
            </xdr:cNvSpPr>
          </xdr:nvSpPr>
          <xdr:spPr bwMode="auto">
            <a:xfrm>
              <a:off x="74550270" y="594360"/>
              <a:ext cx="817626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82296" tIns="82296" rIns="0" bIns="0" anchor="t" upright="1"/>
            <a:lstStyle/>
            <a:p>
              <a:pPr algn="l" rtl="0">
                <a:defRPr sz="1000"/>
              </a:pPr>
              <a:r>
                <a:rPr lang="es-CO" sz="1800" b="1" i="0" u="none" strike="noStrike" baseline="0%">
                  <a:solidFill>
                    <a:srgbClr val="000000"/>
                  </a:solidFill>
                  <a:latin typeface="Calibri"/>
                  <a:cs typeface="Calibri"/>
                </a:rPr>
                <a:t>Reducir: </a:t>
              </a:r>
              <a:r>
                <a:rPr lang="es-CO" sz="1800" b="0" i="0" u="none" strike="noStrike" baseline="0%">
                  <a:solidFill>
                    <a:srgbClr val="000000"/>
                  </a:solidFill>
                  <a:latin typeface="Calibri"/>
                  <a:cs typeface="Calibri"/>
                </a:rPr>
                <a:t>Se adoptan medidas para reducir la probabilidad o el impacto del riesgo, o ambos; por lo general conlleva a la implementación de controles.</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Compartir:</a:t>
              </a:r>
              <a:r>
                <a:rPr lang="es-CO" sz="1800" b="0" i="0" u="none" strike="noStrike" baseline="0%">
                  <a:solidFill>
                    <a:srgbClr val="000000"/>
                  </a:solidFill>
                  <a:latin typeface="Calibri"/>
                  <a:cs typeface="Calibri"/>
                </a:rPr>
                <a:t> Se reduce la probabilidad o el impacto del riesgo, transfiriendo o compartiendo una parte del riesgo. Los riesgos de</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corrupción, se pueden compartir pero</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no se puede transferir su responsabilidad.</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Evitar: </a:t>
              </a:r>
              <a:r>
                <a:rPr lang="es-CO" sz="1800" b="0" i="0" u="none" strike="noStrike" baseline="0%">
                  <a:solidFill>
                    <a:srgbClr val="000000"/>
                  </a:solidFill>
                  <a:latin typeface="Calibri"/>
                  <a:cs typeface="Calibri"/>
                </a:rPr>
                <a:t>Se abandonan las actividades que dan lugar al riesgo, decidiendo no iniciar o no continuar con la actividad que causa el riesgo.</a:t>
              </a:r>
              <a:endParaRPr lang="es-CO" sz="1000" b="0" i="0" u="none" strike="noStrike" baseline="0%">
                <a:solidFill>
                  <a:srgbClr val="000000"/>
                </a:solidFill>
                <a:latin typeface="Calibri"/>
                <a:cs typeface="Calibri"/>
              </a:endParaRPr>
            </a:p>
            <a:p>
              <a:pPr algn="l" rtl="0">
                <a:defRPr sz="1000"/>
              </a:pPr>
              <a:endParaRPr lang="es-CO" sz="1000" b="0" i="0" u="none" strike="noStrike" baseline="0%">
                <a:solidFill>
                  <a:srgbClr val="000000"/>
                </a:solidFill>
                <a:latin typeface="Tahoma"/>
                <a:ea typeface="Tahoma"/>
                <a:cs typeface="Tahoma"/>
              </a:endParaRPr>
            </a:p>
            <a:p>
              <a:pPr algn="l" rtl="0">
                <a:defRPr sz="1000"/>
              </a:pPr>
              <a:endParaRPr lang="es-CO" sz="1000" b="0" i="0" u="none" strike="noStrike" baseline="0%">
                <a:solidFill>
                  <a:srgbClr val="000000"/>
                </a:solidFill>
                <a:latin typeface="Tahoma"/>
                <a:ea typeface="Tahoma"/>
                <a:cs typeface="Tahoma"/>
              </a:endParaRPr>
            </a:p>
          </xdr:txBody>
        </xdr:sp>
        <xdr:clientData/>
      </xdr:twoCellAnchor>
    </mc:Fallback>
  </mc:AlternateContent>
</xdr:wsDr>
</file>

<file path=xl/drawings/drawing6.xml><?xml version="1.0" encoding="utf-8"?>
<xdr:wsDr xmlns:xdr="http://purl.oclc.org/ooxml/drawingml/spreadsheetDrawing" xmlns:a="http://purl.oclc.org/ooxml/drawingml/main">
  <xdr:absoluteAnchor>
    <xdr:pos x="0" y="0"/>
    <xdr:ext cx="1402080" cy="1478280"/>
    <xdr:pic>
      <xdr:nvPicPr>
        <xdr:cNvPr id="2" name="LH">
          <a:extLst>
            <a:ext uri="{FF2B5EF4-FFF2-40B4-BE49-F238E27FC236}">
              <a16:creationId xmlns:a16="http://schemas.microsoft.com/office/drawing/2014/main" id="{10F97064-A4F4-419F-B35E-D02CB93611E8}"/>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140208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absoluteAnchor>
    <xdr:pos x="0" y="0"/>
    <xdr:ext cx="1371600" cy="1478280"/>
    <xdr:pic>
      <xdr:nvPicPr>
        <xdr:cNvPr id="3" name="LF">
          <a:extLst>
            <a:ext uri="{FF2B5EF4-FFF2-40B4-BE49-F238E27FC236}">
              <a16:creationId xmlns:a16="http://schemas.microsoft.com/office/drawing/2014/main" id="{81623C24-4B61-4B4B-B3A6-E88BA4CCA044}"/>
            </a:ext>
          </a:extLst>
        </xdr:cNvPr>
        <xdr:cNvPicPr>
          <a:picLocks noRot="1"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0"/>
          <a:ext cx="137160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7.xml><?xml version="1.0" encoding="utf-8"?>
<xdr:wsDr xmlns:xdr="http://purl.oclc.org/ooxml/drawingml/spreadsheetDrawing" xmlns:a="http://purl.oclc.org/ooxml/drawingml/main">
  <xdr:twoCellAnchor>
    <xdr:from>
      <xdr:col>5</xdr:col>
      <xdr:colOff>1363980</xdr:colOff>
      <xdr:row>0</xdr:row>
      <xdr:rowOff>106680</xdr:rowOff>
    </xdr:from>
    <xdr:to>
      <xdr:col>7</xdr:col>
      <xdr:colOff>266700</xdr:colOff>
      <xdr:row>1</xdr:row>
      <xdr:rowOff>335280</xdr:rowOff>
    </xdr:to>
    <xdr:sp macro="" textlink="">
      <xdr:nvSpPr>
        <xdr:cNvPr id="9217" name="Button 1">
          <a:extLst>
            <a:ext uri="{63B3BB69-23CF-44E3-9099-C40C66FF867C}">
              <a14:compatExt xmlns:a14="http://schemas.microsoft.com/office/drawing/2010/main"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corruoción </a:t>
          </a:r>
        </a:p>
        <a:p>
          <a:pPr algn="ctr" rtl="0">
            <a:defRPr sz="1000"/>
          </a:pPr>
          <a:r>
            <a:rPr lang="es-CO" sz="1200" b="0" i="0" u="none" strike="noStrike" baseline="0%">
              <a:solidFill>
                <a:srgbClr val="000000"/>
              </a:solidFill>
              <a:latin typeface="Calibri"/>
              <a:cs typeface="Calibri"/>
            </a:rPr>
            <a:t>Abrir</a:t>
          </a:r>
        </a:p>
      </xdr:txBody>
    </xdr:sp>
    <xdr:clientData fPrintsWithSheet="0"/>
  </xdr:twoCellAnchor>
  <xdr:twoCellAnchor>
    <xdr:from>
      <xdr:col>32</xdr:col>
      <xdr:colOff>152400</xdr:colOff>
      <xdr:row>0</xdr:row>
      <xdr:rowOff>182880</xdr:rowOff>
    </xdr:from>
    <xdr:to>
      <xdr:col>32</xdr:col>
      <xdr:colOff>2545080</xdr:colOff>
      <xdr:row>1</xdr:row>
      <xdr:rowOff>259080</xdr:rowOff>
    </xdr:to>
    <xdr:sp macro="" textlink="">
      <xdr:nvSpPr>
        <xdr:cNvPr id="9218" name="Button 2">
          <a:extLst>
            <a:ext uri="{63B3BB69-23CF-44E3-9099-C40C66FF867C}">
              <a14:compatExt xmlns:a14="http://schemas.microsoft.com/office/drawing/2010/main" spid="_x0000_s9218"/>
            </a:ext>
            <a:ext uri="{FF2B5EF4-FFF2-40B4-BE49-F238E27FC236}">
              <a16:creationId xmlns:a16="http://schemas.microsoft.com/office/drawing/2014/main" id="{00000000-0008-0000-0300-00000224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Corrupción cerrar</a:t>
          </a:r>
        </a:p>
      </xdr:txBody>
    </xdr:sp>
    <xdr:clientData fPrintsWithSheet="0"/>
  </xdr:twoCellAnchor>
  <mc:AlternateContent xmlns:mc="http://schemas.openxmlformats.org/markup-compatibility/2006">
    <mc:Choice xmlns:v="urn:schemas-microsoft-com:vml" Requires="v"/>
    <mc:Fallback>
      <xdr:twoCellAnchor editAs="absolute">
        <xdr:from>
          <xdr:col>62</xdr:col>
          <xdr:colOff>323850</xdr:colOff>
          <xdr:row>2</xdr:row>
          <xdr:rowOff>19050</xdr:rowOff>
        </xdr:from>
        <xdr:to>
          <xdr:col>63</xdr:col>
          <xdr:colOff>514350</xdr:colOff>
          <xdr:row>4</xdr:row>
          <xdr:rowOff>419100</xdr:rowOff>
        </xdr:to>
        <xdr:sp macro="" textlink="">
          <xdr:nvSpPr>
            <xdr:cNvPr id="9219" name="Comment 3" hidden="1">
              <a:extLst>
                <a:ext uri="{FF2B5EF4-FFF2-40B4-BE49-F238E27FC236}">
                  <a16:creationId xmlns:a16="http://schemas.microsoft.com/office/drawing/2014/main" id="{E70611C1-0910-4351-A2B5-D4CE9CCB8290}"/>
                </a:ext>
              </a:extLst>
            </xdr:cNvPr>
            <xdr:cNvSpPr txBox="1">
              <a:spLocks noChangeArrowheads="1"/>
            </xdr:cNvSpPr>
          </xdr:nvSpPr>
          <xdr:spPr bwMode="auto">
            <a:xfrm>
              <a:off x="43910250" y="594360"/>
              <a:ext cx="120777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54864" tIns="41148" rIns="0" bIns="0" anchor="t" upright="1"/>
            <a:lstStyle/>
            <a:p>
              <a:pPr algn="l" rtl="0">
                <a:defRPr sz="1000"/>
              </a:pPr>
              <a:r>
                <a:rPr lang="es-CO" sz="1000" b="0" i="0" u="none" strike="noStrike" baseline="0%">
                  <a:solidFill>
                    <a:srgbClr val="000000"/>
                  </a:solidFill>
                  <a:latin typeface="Tahoma"/>
                  <a:ea typeface="Tahoma"/>
                  <a:cs typeface="Tahoma"/>
                </a:rPr>
                <a:t>Cómo se Ejecuta 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63</xdr:col>
          <xdr:colOff>914400</xdr:colOff>
          <xdr:row>2</xdr:row>
          <xdr:rowOff>19050</xdr:rowOff>
        </xdr:from>
        <xdr:to>
          <xdr:col>65</xdr:col>
          <xdr:colOff>552450</xdr:colOff>
          <xdr:row>3</xdr:row>
          <xdr:rowOff>152400</xdr:rowOff>
        </xdr:to>
        <xdr:sp macro="" textlink="">
          <xdr:nvSpPr>
            <xdr:cNvPr id="9220" name="Comment 4" hidden="1">
              <a:extLst>
                <a:ext uri="{FF2B5EF4-FFF2-40B4-BE49-F238E27FC236}">
                  <a16:creationId xmlns:a16="http://schemas.microsoft.com/office/drawing/2014/main" id="{369BD1A8-FDE4-43E5-A91F-645F62914055}"/>
                </a:ext>
              </a:extLst>
            </xdr:cNvPr>
            <xdr:cNvSpPr txBox="1">
              <a:spLocks noChangeArrowheads="1"/>
            </xdr:cNvSpPr>
          </xdr:nvSpPr>
          <xdr:spPr bwMode="auto">
            <a:xfrm>
              <a:off x="45518070" y="594360"/>
              <a:ext cx="1245870" cy="17145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Qué pasa con las observaciones o desviaciones:</a:t>
              </a:r>
            </a:p>
            <a:p>
              <a:pPr algn="l" rtl="0">
                <a:defRPr sz="1000"/>
              </a:pPr>
              <a:r>
                <a:rPr lang="es-CO" sz="1000" b="1" i="0" u="none" strike="noStrike" baseline="0%">
                  <a:solidFill>
                    <a:srgbClr val="000000"/>
                  </a:solidFill>
                  <a:latin typeface="Tahoma"/>
                  <a:ea typeface="Tahoma"/>
                  <a:cs typeface="Tahoma"/>
                </a:rPr>
                <a:t>1. Se Investigan y se resuleven</a:t>
              </a:r>
            </a:p>
            <a:p>
              <a:pPr algn="l" rtl="0">
                <a:defRPr sz="1000"/>
              </a:pPr>
              <a:r>
                <a:rPr lang="es-CO" sz="1000" b="1" i="0" u="none" strike="noStrike" baseline="0%">
                  <a:solidFill>
                    <a:srgbClr val="000000"/>
                  </a:solidFill>
                  <a:latin typeface="Tahoma"/>
                  <a:ea typeface="Tahoma"/>
                  <a:cs typeface="Tahoma"/>
                </a:rPr>
                <a:t>2. No se Investigan ni se resuelven</a:t>
              </a:r>
            </a:p>
            <a:p>
              <a:pPr algn="l" rtl="0">
                <a:defRPr sz="1000"/>
              </a:pPr>
              <a:endParaRPr lang="es-CO" sz="1000" b="1" i="0" u="none" strike="noStrike" baseline="0%">
                <a:solidFill>
                  <a:srgbClr val="000000"/>
                </a:solidFill>
                <a:latin typeface="Tahoma"/>
                <a:ea typeface="Tahoma"/>
                <a:cs typeface="Tahoma"/>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65</xdr:col>
          <xdr:colOff>38100</xdr:colOff>
          <xdr:row>2</xdr:row>
          <xdr:rowOff>19050</xdr:rowOff>
        </xdr:from>
        <xdr:to>
          <xdr:col>66</xdr:col>
          <xdr:colOff>400050</xdr:colOff>
          <xdr:row>4</xdr:row>
          <xdr:rowOff>419100</xdr:rowOff>
        </xdr:to>
        <xdr:sp macro="" textlink="">
          <xdr:nvSpPr>
            <xdr:cNvPr id="9221" name="Comment 5" hidden="1">
              <a:extLst>
                <a:ext uri="{FF2B5EF4-FFF2-40B4-BE49-F238E27FC236}">
                  <a16:creationId xmlns:a16="http://schemas.microsoft.com/office/drawing/2014/main" id="{E4AE347B-FEBF-453A-825F-5EF878D67D57}"/>
                </a:ext>
              </a:extLst>
            </xdr:cNvPr>
            <xdr:cNvSpPr txBox="1">
              <a:spLocks noChangeArrowheads="1"/>
            </xdr:cNvSpPr>
          </xdr:nvSpPr>
          <xdr:spPr bwMode="auto">
            <a:xfrm>
              <a:off x="46249590" y="594360"/>
              <a:ext cx="94107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Evidencia de la Ejecución del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79</xdr:col>
          <xdr:colOff>628650</xdr:colOff>
          <xdr:row>2</xdr:row>
          <xdr:rowOff>19050</xdr:rowOff>
        </xdr:from>
        <xdr:to>
          <xdr:col>89</xdr:col>
          <xdr:colOff>266700</xdr:colOff>
          <xdr:row>4</xdr:row>
          <xdr:rowOff>438150</xdr:rowOff>
        </xdr:to>
        <xdr:sp macro="" textlink="">
          <xdr:nvSpPr>
            <xdr:cNvPr id="9222" name="Comment 6" hidden="1">
              <a:extLst>
                <a:ext uri="{FF2B5EF4-FFF2-40B4-BE49-F238E27FC236}">
                  <a16:creationId xmlns:a16="http://schemas.microsoft.com/office/drawing/2014/main" id="{221B0AEB-D09C-4BAD-815E-7D3A313B2535}"/>
                </a:ext>
              </a:extLst>
            </xdr:cNvPr>
            <xdr:cNvSpPr txBox="1">
              <a:spLocks noChangeArrowheads="1"/>
            </xdr:cNvSpPr>
          </xdr:nvSpPr>
          <xdr:spPr bwMode="auto">
            <a:xfrm>
              <a:off x="74668380" y="594360"/>
              <a:ext cx="8195310" cy="104013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82296" tIns="82296" rIns="0" bIns="0" anchor="t" upright="1"/>
            <a:lstStyle/>
            <a:p>
              <a:pPr algn="l" rtl="0">
                <a:defRPr sz="1000"/>
              </a:pPr>
              <a:r>
                <a:rPr lang="es-CO" sz="1800" b="1" i="0" u="none" strike="noStrike" baseline="0%">
                  <a:solidFill>
                    <a:srgbClr val="000000"/>
                  </a:solidFill>
                  <a:latin typeface="Calibri"/>
                  <a:cs typeface="Calibri"/>
                </a:rPr>
                <a:t>Reducir: </a:t>
              </a:r>
              <a:r>
                <a:rPr lang="es-CO" sz="1800" b="0" i="0" u="none" strike="noStrike" baseline="0%">
                  <a:solidFill>
                    <a:srgbClr val="000000"/>
                  </a:solidFill>
                  <a:latin typeface="Calibri"/>
                  <a:cs typeface="Calibri"/>
                </a:rPr>
                <a:t>Se adoptan medidas para reducir la probabilidad o el impacto del riesgo, o ambos; por lo general conlleva a la implementación de controles.</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Compartir:</a:t>
              </a:r>
              <a:r>
                <a:rPr lang="es-CO" sz="1800" b="0" i="0" u="none" strike="noStrike" baseline="0%">
                  <a:solidFill>
                    <a:srgbClr val="000000"/>
                  </a:solidFill>
                  <a:latin typeface="Calibri"/>
                  <a:cs typeface="Calibri"/>
                </a:rPr>
                <a:t> Se reduce la probabilidad o el impacto del riesgo, transfiriendo o compartiendo una parte del riesgo. Los riesgos de</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corrupción, se pueden compartir pero</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no se puede transferir su responsabilidad.</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Evitar: </a:t>
              </a:r>
              <a:r>
                <a:rPr lang="es-CO" sz="1800" b="0" i="0" u="none" strike="noStrike" baseline="0%">
                  <a:solidFill>
                    <a:srgbClr val="000000"/>
                  </a:solidFill>
                  <a:latin typeface="Calibri"/>
                  <a:cs typeface="Calibri"/>
                </a:rPr>
                <a:t>Se abandonan las actividades que dan lugar al riesgo, decidiendo no iniciar o no continuar con la actividad que causa el riesgo.</a:t>
              </a:r>
              <a:endParaRPr lang="es-CO" sz="1000" b="0" i="0" u="none" strike="noStrike" baseline="0%">
                <a:solidFill>
                  <a:srgbClr val="000000"/>
                </a:solidFill>
                <a:latin typeface="Calibri"/>
                <a:cs typeface="Calibri"/>
              </a:endParaRPr>
            </a:p>
            <a:p>
              <a:pPr algn="l" rtl="0">
                <a:defRPr sz="1000"/>
              </a:pPr>
              <a:endParaRPr lang="es-CO" sz="1000" b="0" i="0" u="none" strike="noStrike" baseline="0%">
                <a:solidFill>
                  <a:srgbClr val="000000"/>
                </a:solidFill>
                <a:latin typeface="Tahoma"/>
                <a:ea typeface="Tahoma"/>
                <a:cs typeface="Tahoma"/>
              </a:endParaRPr>
            </a:p>
            <a:p>
              <a:pPr algn="l" rtl="0">
                <a:defRPr sz="1000"/>
              </a:pPr>
              <a:endParaRPr lang="es-CO" sz="1000" b="0" i="0" u="none" strike="noStrike" baseline="0%">
                <a:solidFill>
                  <a:srgbClr val="000000"/>
                </a:solidFill>
                <a:latin typeface="Tahoma"/>
                <a:ea typeface="Tahoma"/>
                <a:cs typeface="Tahoma"/>
              </a:endParaRPr>
            </a:p>
          </xdr:txBody>
        </xdr:sp>
        <xdr:clientData/>
      </xdr:twoCellAnchor>
    </mc:Fallback>
  </mc:AlternateContent>
</xdr:wsDr>
</file>

<file path=xl/drawings/drawing8.xml><?xml version="1.0" encoding="utf-8"?>
<xdr:wsDr xmlns:xdr="http://purl.oclc.org/ooxml/drawingml/spreadsheetDrawing" xmlns:a="http://purl.oclc.org/ooxml/drawingml/main">
  <xdr:absoluteAnchor>
    <xdr:pos x="0" y="0"/>
    <xdr:ext cx="1402080" cy="1478280"/>
    <xdr:pic>
      <xdr:nvPicPr>
        <xdr:cNvPr id="2" name="LH">
          <a:extLst>
            <a:ext uri="{FF2B5EF4-FFF2-40B4-BE49-F238E27FC236}">
              <a16:creationId xmlns:a16="http://schemas.microsoft.com/office/drawing/2014/main" id="{6DC149EC-02E2-4AE5-B816-35FEB162C9FC}"/>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140208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absoluteAnchor>
    <xdr:pos x="0" y="0"/>
    <xdr:ext cx="1371600" cy="1478280"/>
    <xdr:pic>
      <xdr:nvPicPr>
        <xdr:cNvPr id="3" name="LF">
          <a:extLst>
            <a:ext uri="{FF2B5EF4-FFF2-40B4-BE49-F238E27FC236}">
              <a16:creationId xmlns:a16="http://schemas.microsoft.com/office/drawing/2014/main" id="{E82124FC-884B-4B3E-AB4B-95E7486C1ACB}"/>
            </a:ext>
          </a:extLst>
        </xdr:cNvPr>
        <xdr:cNvPicPr>
          <a:picLocks noRot="1"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0"/>
          <a:ext cx="1371600" cy="147828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9.xml><?xml version="1.0" encoding="utf-8"?>
<xdr:wsDr xmlns:xdr="http://purl.oclc.org/ooxml/drawingml/spreadsheetDrawing" xmlns:a="http://purl.oclc.org/ooxml/drawingml/main">
  <xdr:twoCellAnchor>
    <xdr:from>
      <xdr:col>5</xdr:col>
      <xdr:colOff>1363980</xdr:colOff>
      <xdr:row>0</xdr:row>
      <xdr:rowOff>106680</xdr:rowOff>
    </xdr:from>
    <xdr:to>
      <xdr:col>7</xdr:col>
      <xdr:colOff>266700</xdr:colOff>
      <xdr:row>1</xdr:row>
      <xdr:rowOff>335280</xdr:rowOff>
    </xdr:to>
    <xdr:sp macro="" textlink="">
      <xdr:nvSpPr>
        <xdr:cNvPr id="10241" name="Button 1">
          <a:extLst>
            <a:ext uri="{63B3BB69-23CF-44E3-9099-C40C66FF867C}">
              <a14:compatExt xmlns:a14="http://schemas.microsoft.com/office/drawing/2010/main"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corruoción </a:t>
          </a:r>
        </a:p>
        <a:p>
          <a:pPr algn="ctr" rtl="0">
            <a:defRPr sz="1000"/>
          </a:pPr>
          <a:r>
            <a:rPr lang="es-CO" sz="1200" b="0" i="0" u="none" strike="noStrike" baseline="0%">
              <a:solidFill>
                <a:srgbClr val="000000"/>
              </a:solidFill>
              <a:latin typeface="Calibri"/>
              <a:cs typeface="Calibri"/>
            </a:rPr>
            <a:t>Abrir</a:t>
          </a:r>
        </a:p>
      </xdr:txBody>
    </xdr:sp>
    <xdr:clientData fPrintsWithSheet="0"/>
  </xdr:twoCellAnchor>
  <xdr:twoCellAnchor>
    <xdr:from>
      <xdr:col>32</xdr:col>
      <xdr:colOff>152400</xdr:colOff>
      <xdr:row>0</xdr:row>
      <xdr:rowOff>182880</xdr:rowOff>
    </xdr:from>
    <xdr:to>
      <xdr:col>32</xdr:col>
      <xdr:colOff>2545080</xdr:colOff>
      <xdr:row>1</xdr:row>
      <xdr:rowOff>259080</xdr:rowOff>
    </xdr:to>
    <xdr:sp macro="" textlink="">
      <xdr:nvSpPr>
        <xdr:cNvPr id="10242" name="Button 2">
          <a:extLst>
            <a:ext uri="{63B3BB69-23CF-44E3-9099-C40C66FF867C}">
              <a14:compatExt xmlns:a14="http://schemas.microsoft.com/office/drawing/2010/main"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ln w="9525">
          <a:miter lim="800%"/>
          <a:headEnd/>
          <a:tailEnd/>
        </a:ln>
      </xdr:spPr>
      <xdr:txBody>
        <a:bodyPr vertOverflow="clip" wrap="square" lIns="54864" tIns="59436" rIns="54864" bIns="59436" anchor="ctr" upright="1"/>
        <a:lstStyle/>
        <a:p>
          <a:pPr algn="ctr" rtl="0">
            <a:defRPr sz="1000"/>
          </a:pPr>
          <a:r>
            <a:rPr lang="es-CO" sz="1200" b="0" i="0" u="none" strike="noStrike" baseline="0%">
              <a:solidFill>
                <a:srgbClr val="000000"/>
              </a:solidFill>
              <a:latin typeface="Calibri"/>
              <a:cs typeface="Calibri"/>
            </a:rPr>
            <a:t>Riesgo de Corrupción cerrar</a:t>
          </a:r>
        </a:p>
      </xdr:txBody>
    </xdr:sp>
    <xdr:clientData fPrintsWithSheet="0"/>
  </xdr:twoCellAnchor>
  <mc:AlternateContent xmlns:mc="http://schemas.openxmlformats.org/markup-compatibility/2006">
    <mc:Choice xmlns:v="urn:schemas-microsoft-com:vml" Requires="v"/>
    <mc:Fallback>
      <xdr:twoCellAnchor editAs="absolute">
        <xdr:from>
          <xdr:col>62</xdr:col>
          <xdr:colOff>323850</xdr:colOff>
          <xdr:row>2</xdr:row>
          <xdr:rowOff>19050</xdr:rowOff>
        </xdr:from>
        <xdr:to>
          <xdr:col>63</xdr:col>
          <xdr:colOff>514350</xdr:colOff>
          <xdr:row>4</xdr:row>
          <xdr:rowOff>419100</xdr:rowOff>
        </xdr:to>
        <xdr:sp macro="" textlink="">
          <xdr:nvSpPr>
            <xdr:cNvPr id="10243" name="Comment 3" hidden="1">
              <a:extLst>
                <a:ext uri="{FF2B5EF4-FFF2-40B4-BE49-F238E27FC236}">
                  <a16:creationId xmlns:a16="http://schemas.microsoft.com/office/drawing/2014/main" id="{DADF2E2B-CFEC-4DD2-8914-9E274364C0F9}"/>
                </a:ext>
              </a:extLst>
            </xdr:cNvPr>
            <xdr:cNvSpPr txBox="1">
              <a:spLocks noChangeArrowheads="1"/>
            </xdr:cNvSpPr>
          </xdr:nvSpPr>
          <xdr:spPr bwMode="auto">
            <a:xfrm>
              <a:off x="43910250" y="594360"/>
              <a:ext cx="120777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54864" tIns="41148" rIns="0" bIns="0" anchor="t" upright="1"/>
            <a:lstStyle/>
            <a:p>
              <a:pPr algn="l" rtl="0">
                <a:defRPr sz="1000"/>
              </a:pPr>
              <a:r>
                <a:rPr lang="es-CO" sz="1000" b="0" i="0" u="none" strike="noStrike" baseline="0%">
                  <a:solidFill>
                    <a:srgbClr val="000000"/>
                  </a:solidFill>
                  <a:latin typeface="Tahoma"/>
                  <a:ea typeface="Tahoma"/>
                  <a:cs typeface="Tahoma"/>
                </a:rPr>
                <a:t>Cómo se Ejecuta 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63</xdr:col>
          <xdr:colOff>914400</xdr:colOff>
          <xdr:row>2</xdr:row>
          <xdr:rowOff>19050</xdr:rowOff>
        </xdr:from>
        <xdr:to>
          <xdr:col>65</xdr:col>
          <xdr:colOff>552450</xdr:colOff>
          <xdr:row>3</xdr:row>
          <xdr:rowOff>152400</xdr:rowOff>
        </xdr:to>
        <xdr:sp macro="" textlink="">
          <xdr:nvSpPr>
            <xdr:cNvPr id="10244" name="Comment 4" hidden="1">
              <a:extLst>
                <a:ext uri="{FF2B5EF4-FFF2-40B4-BE49-F238E27FC236}">
                  <a16:creationId xmlns:a16="http://schemas.microsoft.com/office/drawing/2014/main" id="{ADF2BB9F-BD45-4AF2-A1BB-31127F755534}"/>
                </a:ext>
              </a:extLst>
            </xdr:cNvPr>
            <xdr:cNvSpPr txBox="1">
              <a:spLocks noChangeArrowheads="1"/>
            </xdr:cNvSpPr>
          </xdr:nvSpPr>
          <xdr:spPr bwMode="auto">
            <a:xfrm>
              <a:off x="45518070" y="594360"/>
              <a:ext cx="1245870" cy="17145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Qué pasa con las observaciones o desviaciones:</a:t>
              </a:r>
            </a:p>
            <a:p>
              <a:pPr algn="l" rtl="0">
                <a:defRPr sz="1000"/>
              </a:pPr>
              <a:r>
                <a:rPr lang="es-CO" sz="1000" b="1" i="0" u="none" strike="noStrike" baseline="0%">
                  <a:solidFill>
                    <a:srgbClr val="000000"/>
                  </a:solidFill>
                  <a:latin typeface="Tahoma"/>
                  <a:ea typeface="Tahoma"/>
                  <a:cs typeface="Tahoma"/>
                </a:rPr>
                <a:t>1. Se Investigan y se resuleven</a:t>
              </a:r>
            </a:p>
            <a:p>
              <a:pPr algn="l" rtl="0">
                <a:defRPr sz="1000"/>
              </a:pPr>
              <a:r>
                <a:rPr lang="es-CO" sz="1000" b="1" i="0" u="none" strike="noStrike" baseline="0%">
                  <a:solidFill>
                    <a:srgbClr val="000000"/>
                  </a:solidFill>
                  <a:latin typeface="Tahoma"/>
                  <a:ea typeface="Tahoma"/>
                  <a:cs typeface="Tahoma"/>
                </a:rPr>
                <a:t>2. No se Investigan ni se resuelven</a:t>
              </a:r>
            </a:p>
            <a:p>
              <a:pPr algn="l" rtl="0">
                <a:defRPr sz="1000"/>
              </a:pPr>
              <a:endParaRPr lang="es-CO" sz="1000" b="1" i="0" u="none" strike="noStrike" baseline="0%">
                <a:solidFill>
                  <a:srgbClr val="000000"/>
                </a:solidFill>
                <a:latin typeface="Tahoma"/>
                <a:ea typeface="Tahoma"/>
                <a:cs typeface="Tahoma"/>
              </a:endParaRPr>
            </a:p>
          </xdr:txBody>
        </xdr:sp>
        <xdr:clientData/>
      </xdr:twoCellAnchor>
    </mc:Fallback>
  </mc:AlternateContent>
  <mc:AlternateContent xmlns:mc="http://schemas.openxmlformats.org/markup-compatibility/2006">
    <mc:Choice xmlns:v="urn:schemas-microsoft-com:vml" Requires="v"/>
    <mc:Fallback>
      <xdr:twoCellAnchor editAs="absolute">
        <xdr:from>
          <xdr:col>65</xdr:col>
          <xdr:colOff>38100</xdr:colOff>
          <xdr:row>2</xdr:row>
          <xdr:rowOff>19050</xdr:rowOff>
        </xdr:from>
        <xdr:to>
          <xdr:col>66</xdr:col>
          <xdr:colOff>400050</xdr:colOff>
          <xdr:row>4</xdr:row>
          <xdr:rowOff>419100</xdr:rowOff>
        </xdr:to>
        <xdr:sp macro="" textlink="">
          <xdr:nvSpPr>
            <xdr:cNvPr id="10245" name="Comment 5" hidden="1">
              <a:extLst>
                <a:ext uri="{FF2B5EF4-FFF2-40B4-BE49-F238E27FC236}">
                  <a16:creationId xmlns:a16="http://schemas.microsoft.com/office/drawing/2014/main" id="{AE2B79BA-1C8E-4E11-BC5D-4C9F623DC76E}"/>
                </a:ext>
              </a:extLst>
            </xdr:cNvPr>
            <xdr:cNvSpPr txBox="1">
              <a:spLocks noChangeArrowheads="1"/>
            </xdr:cNvSpPr>
          </xdr:nvSpPr>
          <xdr:spPr bwMode="auto">
            <a:xfrm>
              <a:off x="46249590" y="594360"/>
              <a:ext cx="941070" cy="102108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64008" tIns="41148" rIns="0" bIns="0" anchor="t" upright="1"/>
            <a:lstStyle/>
            <a:p>
              <a:pPr algn="l" rtl="0">
                <a:defRPr sz="1000"/>
              </a:pPr>
              <a:r>
                <a:rPr lang="es-CO" sz="1000" b="1" i="0" u="none" strike="noStrike" baseline="0%">
                  <a:solidFill>
                    <a:srgbClr val="000000"/>
                  </a:solidFill>
                  <a:latin typeface="Tahoma"/>
                  <a:ea typeface="Tahoma"/>
                  <a:cs typeface="Tahoma"/>
                </a:rPr>
                <a:t>Evidencia de la Ejecución del Control</a:t>
              </a:r>
            </a:p>
          </xdr:txBody>
        </xdr:sp>
        <xdr:clientData/>
      </xdr:twoCellAnchor>
    </mc:Fallback>
  </mc:AlternateContent>
  <mc:AlternateContent xmlns:mc="http://schemas.openxmlformats.org/markup-compatibility/2006">
    <mc:Choice xmlns:v="urn:schemas-microsoft-com:vml" Requires="v"/>
    <mc:Fallback>
      <xdr:twoCellAnchor editAs="absolute">
        <xdr:from>
          <xdr:col>81</xdr:col>
          <xdr:colOff>160020</xdr:colOff>
          <xdr:row>2</xdr:row>
          <xdr:rowOff>19050</xdr:rowOff>
        </xdr:from>
        <xdr:to>
          <xdr:col>90</xdr:col>
          <xdr:colOff>598170</xdr:colOff>
          <xdr:row>4</xdr:row>
          <xdr:rowOff>438150</xdr:rowOff>
        </xdr:to>
        <xdr:sp macro="" textlink="">
          <xdr:nvSpPr>
            <xdr:cNvPr id="10246" name="Comment 6" hidden="1">
              <a:extLst>
                <a:ext uri="{FF2B5EF4-FFF2-40B4-BE49-F238E27FC236}">
                  <a16:creationId xmlns:a16="http://schemas.microsoft.com/office/drawing/2014/main" id="{670329AB-AF4B-46A4-BB06-63C8E0248AE3}"/>
                </a:ext>
              </a:extLst>
            </xdr:cNvPr>
            <xdr:cNvSpPr txBox="1">
              <a:spLocks noChangeArrowheads="1"/>
            </xdr:cNvSpPr>
          </xdr:nvSpPr>
          <xdr:spPr bwMode="auto">
            <a:xfrm>
              <a:off x="74668380" y="594360"/>
              <a:ext cx="8187690" cy="104013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82296" tIns="82296" rIns="0" bIns="0" anchor="t" upright="1"/>
            <a:lstStyle/>
            <a:p>
              <a:pPr algn="l" rtl="0">
                <a:defRPr sz="1000"/>
              </a:pPr>
              <a:r>
                <a:rPr lang="es-CO" sz="1800" b="1" i="0" u="none" strike="noStrike" baseline="0%">
                  <a:solidFill>
                    <a:srgbClr val="000000"/>
                  </a:solidFill>
                  <a:latin typeface="Calibri"/>
                  <a:cs typeface="Calibri"/>
                </a:rPr>
                <a:t>Reducir: </a:t>
              </a:r>
              <a:r>
                <a:rPr lang="es-CO" sz="1800" b="0" i="0" u="none" strike="noStrike" baseline="0%">
                  <a:solidFill>
                    <a:srgbClr val="000000"/>
                  </a:solidFill>
                  <a:latin typeface="Calibri"/>
                  <a:cs typeface="Calibri"/>
                </a:rPr>
                <a:t>Se adoptan medidas para reducir la probabilidad o el impacto del riesgo, o ambos; por lo general conlleva a la implementación de controles.</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Compartir:</a:t>
              </a:r>
              <a:r>
                <a:rPr lang="es-CO" sz="1800" b="0" i="0" u="none" strike="noStrike" baseline="0%">
                  <a:solidFill>
                    <a:srgbClr val="000000"/>
                  </a:solidFill>
                  <a:latin typeface="Calibri"/>
                  <a:cs typeface="Calibri"/>
                </a:rPr>
                <a:t> Se reduce la probabilidad o el impacto del riesgo, transfiriendo o compartiendo una parte del riesgo. Los riesgos de</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corrupción, se pueden compartir pero</a:t>
              </a:r>
              <a:endParaRPr lang="es-CO" sz="1000" b="0" i="0" u="none" strike="noStrike" baseline="0%">
                <a:solidFill>
                  <a:srgbClr val="000000"/>
                </a:solidFill>
                <a:latin typeface="Calibri"/>
                <a:cs typeface="Calibri"/>
              </a:endParaRPr>
            </a:p>
            <a:p>
              <a:pPr algn="l" rtl="0">
                <a:defRPr sz="1000"/>
              </a:pPr>
              <a:r>
                <a:rPr lang="es-CO" sz="1800" b="0" i="0" u="none" strike="noStrike" baseline="0%">
                  <a:solidFill>
                    <a:srgbClr val="000000"/>
                  </a:solidFill>
                  <a:latin typeface="Calibri"/>
                  <a:cs typeface="Calibri"/>
                </a:rPr>
                <a:t>no se puede transferir su responsabilidad.</a:t>
              </a:r>
              <a:endParaRPr lang="es-CO" sz="1000" b="0" i="0" u="none" strike="noStrike" baseline="0%">
                <a:solidFill>
                  <a:srgbClr val="000000"/>
                </a:solidFill>
                <a:latin typeface="Calibri"/>
                <a:cs typeface="Calibri"/>
              </a:endParaRPr>
            </a:p>
            <a:p>
              <a:pPr algn="l" rtl="0">
                <a:defRPr sz="1000"/>
              </a:pPr>
              <a:r>
                <a:rPr lang="es-CO" sz="1800" b="1" i="0" u="none" strike="noStrike" baseline="0%">
                  <a:solidFill>
                    <a:srgbClr val="000000"/>
                  </a:solidFill>
                  <a:latin typeface="Calibri"/>
                  <a:cs typeface="Calibri"/>
                </a:rPr>
                <a:t>Evitar: </a:t>
              </a:r>
              <a:r>
                <a:rPr lang="es-CO" sz="1800" b="0" i="0" u="none" strike="noStrike" baseline="0%">
                  <a:solidFill>
                    <a:srgbClr val="000000"/>
                  </a:solidFill>
                  <a:latin typeface="Calibri"/>
                  <a:cs typeface="Calibri"/>
                </a:rPr>
                <a:t>Se abandonan las actividades que dan lugar al riesgo, decidiendo no iniciar o no continuar con la actividad que causa el riesgo.</a:t>
              </a:r>
              <a:endParaRPr lang="es-CO" sz="1000" b="0" i="0" u="none" strike="noStrike" baseline="0%">
                <a:solidFill>
                  <a:srgbClr val="000000"/>
                </a:solidFill>
                <a:latin typeface="Calibri"/>
                <a:cs typeface="Calibri"/>
              </a:endParaRPr>
            </a:p>
            <a:p>
              <a:pPr algn="l" rtl="0">
                <a:defRPr sz="1000"/>
              </a:pPr>
              <a:endParaRPr lang="es-CO" sz="1000" b="0" i="0" u="none" strike="noStrike" baseline="0%">
                <a:solidFill>
                  <a:srgbClr val="000000"/>
                </a:solidFill>
                <a:latin typeface="Tahoma"/>
                <a:ea typeface="Tahoma"/>
                <a:cs typeface="Tahoma"/>
              </a:endParaRPr>
            </a:p>
            <a:p>
              <a:pPr algn="l" rtl="0">
                <a:defRPr sz="1000"/>
              </a:pPr>
              <a:endParaRPr lang="es-CO" sz="1000" b="0" i="0" u="none" strike="noStrike" baseline="0%">
                <a:solidFill>
                  <a:srgbClr val="000000"/>
                </a:solidFill>
                <a:latin typeface="Tahoma"/>
                <a:ea typeface="Tahoma"/>
                <a:cs typeface="Tahoma"/>
              </a:endParaRPr>
            </a:p>
          </xdr:txBody>
        </xdr:sp>
        <xdr:clientData/>
      </xdr:twoCellAnchor>
    </mc:Fallback>
  </mc:AlternateContent>
</xdr:wsDr>
</file>

<file path=xl/externalLinks/_rels/externalLink1.xml.rels><?xml version="1.0" encoding="UTF-8" standalone="yes"?>
<Relationships xmlns="http://schemas.openxmlformats.org/package/2006/relationships"><Relationship Id="rId1" Type="http://purl.oclc.org/ooxml/officeDocument/relationships/externalLinkPath" Target="https://uaespdc.sharepoint.com/Users/usuario/Documents/1.%20UAESP/1.%20MIPG%20-%20UAESP/2.%20Riesgos/mapa%20de%20Riesgos%20sin%20contrase&#241;a.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https://uaespdc.sharepoint.com/apolo/UAESP_Docs/lsantiago/Mis%20documentos/Luisa%20Santiago/Planeaci&#243;n/Plan%20anticorrupci&#243;n%20y%20atenci&#243;n%20al%20ciudadano/Vigencia%202019/Construcci&#243;n/Proyecto%20PAAC%202019%2017.1.19.xlsx"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https://uaespdc.sharepoint.com/Users/jdavila/Downloads/MAPA%20DE%20RIESGO%20UAESP_26_JUN.xlsx" TargetMode="External"/></Relationships>
</file>

<file path=xl/externalLinks/_rels/externalLink4.xml.rels><?xml version="1.0" encoding="UTF-8" standalone="yes"?>
<Relationships xmlns="http://schemas.openxmlformats.org/package/2006/relationships"><Relationship Id="rId1" Type="http://purl.oclc.org/ooxml/officeDocument/relationships/externalLinkPath" Target="https://uaespdc.sharepoint.com/apolo/0-Jaime/Inter%20Rapidisimo/Guias/00%20Guia%20de%20Auditoria_Res%202702_PDN_.xlsx" TargetMode="External"/></Relationships>
</file>

<file path=xl/externalLinks/_rels/externalLink5.xml.rels><?xml version="1.0" encoding="UTF-8" standalone="yes"?>
<Relationships xmlns="http://schemas.openxmlformats.org/package/2006/relationships"><Relationship Id="rId1" Type="http://purl.oclc.org/ooxml/officeDocument/relationships/externalLinkPath" Target="https://uaespdc.sharepoint.com/apolo/0-Trabajos/77-Mincomercio/Trabajos/SAR-9/SAR-9-3.%20Ejecuci&#243;n/ENT-1%20MCIT/1-Instrumentos%20de%20Diagn&#243;stico/4-Riesgos/Mapa%20de%20Riesgos%20del%20Proceso-MCIT.xlsx" TargetMode="External"/></Relationships>
</file>

<file path=xl/externalLinks/_rels/externalLink6.xml.rels><?xml version="1.0" encoding="UTF-8" standalone="yes"?>
<Relationships xmlns="http://schemas.openxmlformats.org/package/2006/relationships"><Relationship Id="rId1" Type="http://purl.oclc.org/ooxml/officeDocument/relationships/externalLinkPath" Target="file:///F:\PAAC%202019\Construcci&#243;n\Proyecto%20PAAC%202019-.xlsx" TargetMode="External"/></Relationships>
</file>

<file path=xl/externalLinks/_rels/externalLink7.xml.rels><?xml version="1.0" encoding="UTF-8" standalone="yes"?>
<Relationships xmlns="http://schemas.openxmlformats.org/package/2006/relationships"><Relationship Id="rId1" Type="http://purl.oclc.org/ooxml/officeDocument/relationships/externalLinkPath" Target="https://uaespdc.sharepoint.com/Users/Oscar/Desktop/PROYECTOS/5.Uaesp/Uaesp_2019/riesgos%20uaesp/PROYECTOS/14.UAESP_2018/Informes%20de%20Pago/10.Octubre%202018/ACTIVIDADES%20NOVIEMBRE%20GTO.xlsx" TargetMode="External"/></Relationships>
</file>

<file path=xl/externalLinks/_rels/externalLink8.xml.rels><?xml version="1.0" encoding="UTF-8" standalone="yes"?>
<Relationships xmlns="http://schemas.openxmlformats.org/package/2006/relationships"><Relationship Id="rId1" Type="http://purl.oclc.org/ooxml/officeDocument/relationships/externalLinkPath" Target="https://uaespdc.sharepoint.com/Users/usuario/Documents/1.%20UAESP/1.%20MIPG%20-%20UAESP/2.%20Riesgos/RIESGOS%20Consolidados/FM-12%20Mapa%20de%20Riesgos%20Institucional%20Consolidado%20UAESP.xlsm"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MATRIZ"/>
      <sheetName val="IDENTIFICACIÓN"/>
      <sheetName val="VALORACIÓN"/>
      <sheetName val="CONTROLES"/>
    </sheetNames>
    <sheetDataSet>
      <sheetData sheetId="0">
        <row r="111">
          <cell r="CD111" t="str">
            <v>Asignado</v>
          </cell>
          <cell r="CE111">
            <v>15</v>
          </cell>
          <cell r="CF111">
            <v>0</v>
          </cell>
          <cell r="CG111" t="str">
            <v>Adecuado</v>
          </cell>
          <cell r="CH111">
            <v>15</v>
          </cell>
          <cell r="CI111">
            <v>0</v>
          </cell>
          <cell r="CN111">
            <v>15</v>
          </cell>
          <cell r="CO111">
            <v>10</v>
          </cell>
          <cell r="CP111">
            <v>0</v>
          </cell>
          <cell r="CR111">
            <v>15</v>
          </cell>
          <cell r="CS111">
            <v>0</v>
          </cell>
          <cell r="CT111" t="str">
            <v>Se_Investigan</v>
          </cell>
          <cell r="CU111">
            <v>15</v>
          </cell>
          <cell r="CV111">
            <v>0</v>
          </cell>
          <cell r="CW111" t="str">
            <v>Completa</v>
          </cell>
          <cell r="CX111">
            <v>10</v>
          </cell>
          <cell r="CY111">
            <v>5</v>
          </cell>
          <cell r="CZ111">
            <v>0</v>
          </cell>
          <cell r="DC111">
            <v>100</v>
          </cell>
          <cell r="DD111">
            <v>50</v>
          </cell>
          <cell r="DE111">
            <v>0</v>
          </cell>
        </row>
        <row r="112">
          <cell r="CD112" t="str">
            <v>No_Asignado</v>
          </cell>
          <cell r="CG112" t="str">
            <v>Inadecuado</v>
          </cell>
          <cell r="CT112" t="str">
            <v>No_se_Investigan</v>
          </cell>
          <cell r="CW112" t="str">
            <v>Incompleta</v>
          </cell>
        </row>
        <row r="113">
          <cell r="CW113" t="str">
            <v>No_Existe</v>
          </cell>
        </row>
      </sheetData>
      <sheetData sheetId="1"/>
      <sheetData sheetId="2"/>
      <sheetData sheetId="3"/>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MRC 2019"/>
    </sheetNames>
    <sheetDataSet>
      <sheetData sheetId="0" refreshError="1"/>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MATRIZ"/>
      <sheetName val="IDENTIFICACIÓN"/>
      <sheetName val="VALORACIÓN"/>
      <sheetName val="CONTROLES"/>
    </sheetNames>
    <sheetDataSet>
      <sheetData sheetId="0">
        <row r="177">
          <cell r="BB177" t="str">
            <v>Asignado</v>
          </cell>
          <cell r="BE177" t="str">
            <v>Adecuado</v>
          </cell>
          <cell r="BR177" t="str">
            <v>Se_Investigan</v>
          </cell>
          <cell r="BU177" t="str">
            <v>Completa</v>
          </cell>
          <cell r="BZ177" t="str">
            <v>FUERTE</v>
          </cell>
        </row>
        <row r="178">
          <cell r="BB178" t="str">
            <v>No_Asignado</v>
          </cell>
          <cell r="BE178" t="str">
            <v>Inadecuado</v>
          </cell>
          <cell r="BR178" t="str">
            <v>No_se_Investigan</v>
          </cell>
          <cell r="BU178" t="str">
            <v>Incompleta</v>
          </cell>
          <cell r="BZ178" t="str">
            <v>MODERADO</v>
          </cell>
        </row>
      </sheetData>
      <sheetData sheetId="1"/>
      <sheetData sheetId="2"/>
      <sheetData sheetId="3"/>
    </sheetDataSet>
  </externalBook>
</externalLink>
</file>

<file path=xl/externalLinks/externalLink4.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MADUREZ CONTROL"/>
    </sheetNames>
    <sheetDataSet>
      <sheetData sheetId="0" refreshError="1"/>
    </sheetDataSet>
  </externalBook>
</externalLink>
</file>

<file path=xl/externalLinks/externalLink5.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Valoración Riesgo Inherente"/>
    </sheetNames>
    <sheetDataSet>
      <sheetData sheetId="0" refreshError="1"/>
    </sheetDataSet>
  </externalBook>
</externalLink>
</file>

<file path=xl/externalLinks/externalLink6.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Hoja1"/>
      <sheetName val="MRC 2019"/>
      <sheetName val="Riesgos anticorrupción"/>
      <sheetName val="Mapa Riesgos corrupción"/>
      <sheetName val="2. Racionalización trámites"/>
      <sheetName val="3. Rendición cuentas"/>
      <sheetName val="4. Atención al ciudadano"/>
      <sheetName val="5. Transp. acceso inf"/>
      <sheetName val="6. Iniciativas adicionale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Nov 2014"/>
    </sheetNames>
    <sheetDataSet>
      <sheetData sheetId="0" refreshError="1"/>
    </sheetDataSet>
  </externalBook>
</externalLink>
</file>

<file path=xl/externalLinks/externalLink8.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G.T.Humano"/>
      <sheetName val="S.Ciudadano"/>
      <sheetName val="G.Documental"/>
      <sheetName val="G.A.Logístico"/>
      <sheetName val="G.Financiera"/>
      <sheetName val="G.TIC"/>
      <sheetName val="G.Conocimiento"/>
      <sheetName val="G.Innovación"/>
      <sheetName val="G.Comunicaciones"/>
      <sheetName val="G.E.Mejora"/>
      <sheetName val="D.Estratégico"/>
      <sheetName val="GIR"/>
      <sheetName val="S.Funerarios"/>
      <sheetName val="A.Público"/>
      <sheetName val="A.Legales"/>
      <sheetName val="IDENTIFICACIÓN"/>
      <sheetName val="VALORACIÓN"/>
      <sheetName val="CONTROLES"/>
      <sheetName val="FM-12 Mapa de Riesgos Instituci"/>
      <sheetName val="MATRIZ"/>
    </sheetNames>
    <definedNames>
      <definedName name="Macro1"/>
      <definedName name="Macro2"/>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ow r="132">
          <cell r="CD132" t="str">
            <v>Asignado</v>
          </cell>
        </row>
      </sheetData>
    </sheetDataSet>
  </externalBook>
</externalLink>
</file>

<file path=xl/persons/person.xml><?xml version="1.0" encoding="utf-8"?>
<personList xmlns="http://schemas.microsoft.com/office/spreadsheetml/2018/threadedcomments" xmlns:x="http://purl.oclc.org/ooxml/spreadsheetml/main">
  <person displayName="Peter Zahit Gomez Mancilla" id="{6D93FB64-6DC1-48F4-9D61-CB30F06C75B5}" userId="S::Peter.Gomez@uaesp.gov.co::5bef5d52-3ae2-41ca-9fdc-3e34d9bcf6cb" providerId="AD"/>
</personList>
</file>

<file path=xl/theme/theme1.xml><?xml version="1.0" encoding="utf-8"?>
<a:theme xmlns:a="http://purl.oclc.org/ooxml/drawingml/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purl.oclc.org/ooxml/spreadsheetml/main">
  <threadedComment ref="AD2" dT="2021-01-06T16:39:11.44" personId="{6D93FB64-6DC1-48F4-9D61-CB30F06C75B5}" id="{59F5927C-E915-457B-8D3D-DD0BC686519A}">
    <text>RIESGO INERENTE: NO HAY CONTROL</text>
  </threadedComment>
  <threadedComment ref="BM2" dT="2021-01-06T16:39:53.17" personId="{6D93FB64-6DC1-48F4-9D61-CB30F06C75B5}" id="{A2602507-7DBE-4514-8DF2-72BF367E9089}">
    <text>RIESGO RESIDUAL: CON CONTROL</text>
  </threadedComment>
  <threadedComment ref="AH4" dT="2021-01-06T16:28:45.36" personId="{6D93FB64-6DC1-48F4-9D61-CB30F06C75B5}" id="{E6A19DC2-EF1E-498C-9E1E-ED1E6F601779}">
    <text>P=PERSONA D=APLICATIVO</text>
  </threadedComment>
</ThreadedComments>
</file>

<file path=xl/worksheets/_rels/sheet1.xml.rels><?xml version="1.0" encoding="UTF-8" standalone="yes"?>
<Relationships xmlns="http://schemas.openxmlformats.org/package/2006/relationships"><Relationship Id="rId8" Type="http://purl.oclc.org/ooxml/officeDocument/relationships/comments" Target="../comments1.xml"/><Relationship Id="rId3" Type="http://schemas.openxmlformats.org/officeDocument/2006/relationships/vmlDrawing" Target="../drawings/vmlDrawing1.vml"/><Relationship Id="rId7" Type="http://schemas.openxmlformats.org/officeDocument/2006/relationships/ctrlProp" Target="../ctrlProps/ctrlProp2.xml"/><Relationship Id="rId2" Type="http://purl.oclc.org/ooxml/officeDocument/relationships/drawing" Target="../drawings/drawing1.xml"/><Relationship Id="rId1" Type="http://purl.oclc.org/ooxml/officeDocument/relationships/printerSettings" Target="../printerSettings/printerSettings1.bin"/><Relationship Id="rId6" Type="http://schemas.openxmlformats.org/officeDocument/2006/relationships/ctrlProp" Target="../ctrlProps/ctrlProp1.xml"/><Relationship Id="rId5" Type="http://purl.oclc.org/ooxml/officeDocument/relationships/drawing" Target="../drawings/drawing2.xml"/><Relationship Id="rId4" Type="http://schemas.openxmlformats.org/officeDocument/2006/relationships/vmlDrawing" Target="../drawings/vmlDrawing2.vml"/></Relationships>
</file>

<file path=xl/worksheets/_rels/sheet10.xml.rels><?xml version="1.0" encoding="UTF-8" standalone="yes"?>
<Relationships xmlns="http://schemas.openxmlformats.org/package/2006/relationships"><Relationship Id="rId8" Type="http://purl.oclc.org/ooxml/officeDocument/relationships/comments" Target="../comments10.xml"/><Relationship Id="rId3" Type="http://schemas.openxmlformats.org/officeDocument/2006/relationships/vmlDrawing" Target="../drawings/vmlDrawing19.vml"/><Relationship Id="rId7" Type="http://schemas.openxmlformats.org/officeDocument/2006/relationships/ctrlProp" Target="../ctrlProps/ctrlProp19.xml"/><Relationship Id="rId2" Type="http://purl.oclc.org/ooxml/officeDocument/relationships/drawing" Target="../drawings/drawing19.xml"/><Relationship Id="rId1" Type="http://purl.oclc.org/ooxml/officeDocument/relationships/printerSettings" Target="../printerSettings/printerSettings10.bin"/><Relationship Id="rId6" Type="http://schemas.openxmlformats.org/officeDocument/2006/relationships/ctrlProp" Target="../ctrlProps/ctrlProp18.xml"/><Relationship Id="rId5" Type="http://purl.oclc.org/ooxml/officeDocument/relationships/drawing" Target="../drawings/drawing20.xml"/><Relationship Id="rId4" Type="http://schemas.openxmlformats.org/officeDocument/2006/relationships/vmlDrawing" Target="../drawings/vmlDrawing20.vml"/><Relationship Id="rId9"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8" Type="http://purl.oclc.org/ooxml/officeDocument/relationships/comments" Target="../comments11.xml"/><Relationship Id="rId3" Type="http://schemas.openxmlformats.org/officeDocument/2006/relationships/vmlDrawing" Target="../drawings/vmlDrawing21.vml"/><Relationship Id="rId7" Type="http://schemas.openxmlformats.org/officeDocument/2006/relationships/ctrlProp" Target="../ctrlProps/ctrlProp21.xml"/><Relationship Id="rId2" Type="http://purl.oclc.org/ooxml/officeDocument/relationships/drawing" Target="../drawings/drawing21.xml"/><Relationship Id="rId1" Type="http://purl.oclc.org/ooxml/officeDocument/relationships/printerSettings" Target="../printerSettings/printerSettings11.bin"/><Relationship Id="rId6" Type="http://schemas.openxmlformats.org/officeDocument/2006/relationships/ctrlProp" Target="../ctrlProps/ctrlProp20.xml"/><Relationship Id="rId5" Type="http://purl.oclc.org/ooxml/officeDocument/relationships/drawing" Target="../drawings/drawing22.xml"/><Relationship Id="rId4" Type="http://schemas.openxmlformats.org/officeDocument/2006/relationships/vmlDrawing" Target="../drawings/vmlDrawing22.vml"/></Relationships>
</file>

<file path=xl/worksheets/_rels/sheet12.xml.rels><?xml version="1.0" encoding="UTF-8" standalone="yes"?>
<Relationships xmlns="http://schemas.openxmlformats.org/package/2006/relationships"><Relationship Id="rId8" Type="http://purl.oclc.org/ooxml/officeDocument/relationships/comments" Target="../comments12.xml"/><Relationship Id="rId3" Type="http://schemas.openxmlformats.org/officeDocument/2006/relationships/vmlDrawing" Target="../drawings/vmlDrawing23.vml"/><Relationship Id="rId7" Type="http://schemas.openxmlformats.org/officeDocument/2006/relationships/ctrlProp" Target="../ctrlProps/ctrlProp23.xml"/><Relationship Id="rId2" Type="http://purl.oclc.org/ooxml/officeDocument/relationships/drawing" Target="../drawings/drawing23.xml"/><Relationship Id="rId1" Type="http://purl.oclc.org/ooxml/officeDocument/relationships/printerSettings" Target="../printerSettings/printerSettings12.bin"/><Relationship Id="rId6" Type="http://schemas.openxmlformats.org/officeDocument/2006/relationships/ctrlProp" Target="../ctrlProps/ctrlProp22.xml"/><Relationship Id="rId5" Type="http://purl.oclc.org/ooxml/officeDocument/relationships/drawing" Target="../drawings/drawing24.xml"/><Relationship Id="rId4" Type="http://schemas.openxmlformats.org/officeDocument/2006/relationships/vmlDrawing" Target="../drawings/vmlDrawing24.vml"/></Relationships>
</file>

<file path=xl/worksheets/_rels/sheet13.xml.rels><?xml version="1.0" encoding="UTF-8" standalone="yes"?>
<Relationships xmlns="http://schemas.openxmlformats.org/package/2006/relationships"><Relationship Id="rId8" Type="http://purl.oclc.org/ooxml/officeDocument/relationships/comments" Target="../comments13.xml"/><Relationship Id="rId3" Type="http://schemas.openxmlformats.org/officeDocument/2006/relationships/vmlDrawing" Target="../drawings/vmlDrawing25.vml"/><Relationship Id="rId7" Type="http://schemas.openxmlformats.org/officeDocument/2006/relationships/ctrlProp" Target="../ctrlProps/ctrlProp25.xml"/><Relationship Id="rId2" Type="http://purl.oclc.org/ooxml/officeDocument/relationships/drawing" Target="../drawings/drawing25.xml"/><Relationship Id="rId1" Type="http://purl.oclc.org/ooxml/officeDocument/relationships/printerSettings" Target="../printerSettings/printerSettings13.bin"/><Relationship Id="rId6" Type="http://schemas.openxmlformats.org/officeDocument/2006/relationships/ctrlProp" Target="../ctrlProps/ctrlProp24.xml"/><Relationship Id="rId5" Type="http://purl.oclc.org/ooxml/officeDocument/relationships/drawing" Target="../drawings/drawing26.xml"/><Relationship Id="rId4" Type="http://schemas.openxmlformats.org/officeDocument/2006/relationships/vmlDrawing" Target="../drawings/vmlDrawing26.vml"/></Relationships>
</file>

<file path=xl/worksheets/_rels/sheet15.xml.rels><?xml version="1.0" encoding="UTF-8" standalone="yes"?>
<Relationships xmlns="http://schemas.openxmlformats.org/package/2006/relationships"><Relationship Id="rId1" Type="http://purl.oclc.org/ooxml/officeDocument/relationships/drawing" Target="../drawings/drawing27.xml"/></Relationships>
</file>

<file path=xl/worksheets/_rels/sheet16.xml.rels><?xml version="1.0" encoding="UTF-8" standalone="yes"?>
<Relationships xmlns="http://schemas.openxmlformats.org/package/2006/relationships"><Relationship Id="rId1" Type="http://purl.oclc.org/ooxml/officeDocument/relationships/drawing" Target="../drawings/drawing28.xml"/></Relationships>
</file>

<file path=xl/worksheets/_rels/sheet2.xml.rels><?xml version="1.0" encoding="UTF-8" standalone="yes"?>
<Relationships xmlns="http://schemas.openxmlformats.org/package/2006/relationships"><Relationship Id="rId8" Type="http://purl.oclc.org/ooxml/officeDocument/relationships/comments" Target="../comments2.xml"/><Relationship Id="rId3" Type="http://schemas.openxmlformats.org/officeDocument/2006/relationships/vmlDrawing" Target="../drawings/vmlDrawing3.vml"/><Relationship Id="rId7" Type="http://schemas.openxmlformats.org/officeDocument/2006/relationships/ctrlProp" Target="../ctrlProps/ctrlProp4.xml"/><Relationship Id="rId2" Type="http://purl.oclc.org/ooxml/officeDocument/relationships/drawing" Target="../drawings/drawing3.xml"/><Relationship Id="rId1" Type="http://purl.oclc.org/ooxml/officeDocument/relationships/printerSettings" Target="../printerSettings/printerSettings2.bin"/><Relationship Id="rId6" Type="http://schemas.openxmlformats.org/officeDocument/2006/relationships/ctrlProp" Target="../ctrlProps/ctrlProp3.xml"/><Relationship Id="rId5" Type="http://purl.oclc.org/ooxml/officeDocument/relationships/drawing" Target="../drawings/drawing4.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7" Type="http://purl.oclc.org/ooxml/officeDocument/relationships/comments" Target="../comments3.xml"/><Relationship Id="rId2" Type="http://purl.oclc.org/ooxml/officeDocument/relationships/drawing" Target="../drawings/drawing5.xml"/><Relationship Id="rId1" Type="http://purl.oclc.org/ooxml/officeDocument/relationships/printerSettings" Target="../printerSettings/printerSettings3.bin"/><Relationship Id="rId6" Type="http://schemas.openxmlformats.org/officeDocument/2006/relationships/ctrlProp" Target="../ctrlProps/ctrlProp5.xml"/><Relationship Id="rId5" Type="http://purl.oclc.org/ooxml/officeDocument/relationships/drawing" Target="../drawings/drawing6.xml"/><Relationship Id="rId4"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8" Type="http://purl.oclc.org/ooxml/officeDocument/relationships/comments" Target="../comments4.xml"/><Relationship Id="rId3" Type="http://schemas.openxmlformats.org/officeDocument/2006/relationships/vmlDrawing" Target="../drawings/vmlDrawing7.vml"/><Relationship Id="rId7" Type="http://schemas.openxmlformats.org/officeDocument/2006/relationships/ctrlProp" Target="../ctrlProps/ctrlProp7.xml"/><Relationship Id="rId2" Type="http://purl.oclc.org/ooxml/officeDocument/relationships/drawing" Target="../drawings/drawing7.xml"/><Relationship Id="rId1" Type="http://purl.oclc.org/ooxml/officeDocument/relationships/printerSettings" Target="../printerSettings/printerSettings4.bin"/><Relationship Id="rId6" Type="http://schemas.openxmlformats.org/officeDocument/2006/relationships/ctrlProp" Target="../ctrlProps/ctrlProp6.xml"/><Relationship Id="rId5" Type="http://purl.oclc.org/ooxml/officeDocument/relationships/drawing" Target="../drawings/drawing8.xml"/><Relationship Id="rId4"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8" Type="http://purl.oclc.org/ooxml/officeDocument/relationships/comments" Target="../comments5.xml"/><Relationship Id="rId3" Type="http://schemas.openxmlformats.org/officeDocument/2006/relationships/vmlDrawing" Target="../drawings/vmlDrawing9.vml"/><Relationship Id="rId7" Type="http://schemas.openxmlformats.org/officeDocument/2006/relationships/ctrlProp" Target="../ctrlProps/ctrlProp9.xml"/><Relationship Id="rId2" Type="http://purl.oclc.org/ooxml/officeDocument/relationships/drawing" Target="../drawings/drawing9.xml"/><Relationship Id="rId1" Type="http://purl.oclc.org/ooxml/officeDocument/relationships/printerSettings" Target="../printerSettings/printerSettings5.bin"/><Relationship Id="rId6" Type="http://schemas.openxmlformats.org/officeDocument/2006/relationships/ctrlProp" Target="../ctrlProps/ctrlProp8.xml"/><Relationship Id="rId5" Type="http://purl.oclc.org/ooxml/officeDocument/relationships/drawing" Target="../drawings/drawing10.xml"/><Relationship Id="rId4" Type="http://schemas.openxmlformats.org/officeDocument/2006/relationships/vmlDrawing" Target="../drawings/vmlDrawing10.vml"/></Relationships>
</file>

<file path=xl/worksheets/_rels/sheet6.xml.rels><?xml version="1.0" encoding="UTF-8" standalone="yes"?>
<Relationships xmlns="http://schemas.openxmlformats.org/package/2006/relationships"><Relationship Id="rId8" Type="http://purl.oclc.org/ooxml/officeDocument/relationships/comments" Target="../comments6.xml"/><Relationship Id="rId3" Type="http://schemas.openxmlformats.org/officeDocument/2006/relationships/vmlDrawing" Target="../drawings/vmlDrawing11.vml"/><Relationship Id="rId7" Type="http://schemas.openxmlformats.org/officeDocument/2006/relationships/ctrlProp" Target="../ctrlProps/ctrlProp11.xml"/><Relationship Id="rId2" Type="http://purl.oclc.org/ooxml/officeDocument/relationships/drawing" Target="../drawings/drawing11.xml"/><Relationship Id="rId1" Type="http://purl.oclc.org/ooxml/officeDocument/relationships/printerSettings" Target="../printerSettings/printerSettings6.bin"/><Relationship Id="rId6" Type="http://schemas.openxmlformats.org/officeDocument/2006/relationships/ctrlProp" Target="../ctrlProps/ctrlProp10.xml"/><Relationship Id="rId5" Type="http://purl.oclc.org/ooxml/officeDocument/relationships/drawing" Target="../drawings/drawing12.xml"/><Relationship Id="rId4" Type="http://schemas.openxmlformats.org/officeDocument/2006/relationships/vmlDrawing" Target="../drawings/vmlDrawing12.vml"/></Relationships>
</file>

<file path=xl/worksheets/_rels/sheet7.xml.rels><?xml version="1.0" encoding="UTF-8" standalone="yes"?>
<Relationships xmlns="http://schemas.openxmlformats.org/package/2006/relationships"><Relationship Id="rId8" Type="http://purl.oclc.org/ooxml/officeDocument/relationships/comments" Target="../comments7.xml"/><Relationship Id="rId3" Type="http://schemas.openxmlformats.org/officeDocument/2006/relationships/vmlDrawing" Target="../drawings/vmlDrawing13.vml"/><Relationship Id="rId7" Type="http://schemas.openxmlformats.org/officeDocument/2006/relationships/ctrlProp" Target="../ctrlProps/ctrlProp13.xml"/><Relationship Id="rId2" Type="http://purl.oclc.org/ooxml/officeDocument/relationships/drawing" Target="../drawings/drawing13.xml"/><Relationship Id="rId1" Type="http://purl.oclc.org/ooxml/officeDocument/relationships/printerSettings" Target="../printerSettings/printerSettings7.bin"/><Relationship Id="rId6" Type="http://schemas.openxmlformats.org/officeDocument/2006/relationships/ctrlProp" Target="../ctrlProps/ctrlProp12.xml"/><Relationship Id="rId5" Type="http://purl.oclc.org/ooxml/officeDocument/relationships/drawing" Target="../drawings/drawing14.xml"/><Relationship Id="rId4" Type="http://schemas.openxmlformats.org/officeDocument/2006/relationships/vmlDrawing" Target="../drawings/vmlDrawing14.vml"/></Relationships>
</file>

<file path=xl/worksheets/_rels/sheet8.xml.rels><?xml version="1.0" encoding="UTF-8" standalone="yes"?>
<Relationships xmlns="http://schemas.openxmlformats.org/package/2006/relationships"><Relationship Id="rId8" Type="http://purl.oclc.org/ooxml/officeDocument/relationships/comments" Target="../comments8.xml"/><Relationship Id="rId3" Type="http://schemas.openxmlformats.org/officeDocument/2006/relationships/vmlDrawing" Target="../drawings/vmlDrawing15.vml"/><Relationship Id="rId7" Type="http://schemas.openxmlformats.org/officeDocument/2006/relationships/ctrlProp" Target="../ctrlProps/ctrlProp15.xml"/><Relationship Id="rId2" Type="http://purl.oclc.org/ooxml/officeDocument/relationships/drawing" Target="../drawings/drawing15.xml"/><Relationship Id="rId1" Type="http://purl.oclc.org/ooxml/officeDocument/relationships/printerSettings" Target="../printerSettings/printerSettings8.bin"/><Relationship Id="rId6" Type="http://schemas.openxmlformats.org/officeDocument/2006/relationships/ctrlProp" Target="../ctrlProps/ctrlProp14.xml"/><Relationship Id="rId5" Type="http://purl.oclc.org/ooxml/officeDocument/relationships/drawing" Target="../drawings/drawing16.xml"/><Relationship Id="rId4" Type="http://schemas.openxmlformats.org/officeDocument/2006/relationships/vmlDrawing" Target="../drawings/vmlDrawing16.vml"/></Relationships>
</file>

<file path=xl/worksheets/_rels/sheet9.xml.rels><?xml version="1.0" encoding="UTF-8" standalone="yes"?>
<Relationships xmlns="http://schemas.openxmlformats.org/package/2006/relationships"><Relationship Id="rId8" Type="http://purl.oclc.org/ooxml/officeDocument/relationships/comments" Target="../comments9.xml"/><Relationship Id="rId3" Type="http://schemas.openxmlformats.org/officeDocument/2006/relationships/vmlDrawing" Target="../drawings/vmlDrawing17.vml"/><Relationship Id="rId7" Type="http://schemas.openxmlformats.org/officeDocument/2006/relationships/ctrlProp" Target="../ctrlProps/ctrlProp17.xml"/><Relationship Id="rId2" Type="http://purl.oclc.org/ooxml/officeDocument/relationships/drawing" Target="../drawings/drawing17.xml"/><Relationship Id="rId1" Type="http://purl.oclc.org/ooxml/officeDocument/relationships/printerSettings" Target="../printerSettings/printerSettings9.bin"/><Relationship Id="rId6" Type="http://schemas.openxmlformats.org/officeDocument/2006/relationships/ctrlProp" Target="../ctrlProps/ctrlProp16.xml"/><Relationship Id="rId5" Type="http://purl.oclc.org/ooxml/officeDocument/relationships/drawing" Target="../drawings/drawing18.xml"/><Relationship Id="rId4" Type="http://schemas.openxmlformats.org/officeDocument/2006/relationships/vmlDrawing" Target="../drawings/vmlDrawing18.vml"/></Relationships>
</file>

<file path=xl/worksheets/sheet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tabColor rgb="FF008744"/>
  </sheetPr>
  <dimension ref="B2:DI892"/>
  <sheetViews>
    <sheetView showGridLines="0" topLeftCell="BM1" zoomScale="50" zoomScaleNormal="50" workbookViewId="0">
      <selection activeCell="BM11" sqref="BM11"/>
    </sheetView>
  </sheetViews>
  <sheetFormatPr baseColWidth="10" defaultColWidth="10.59765625" defaultRowHeight="16.2" thickTop="1" thickBottom="1"/>
  <cols>
    <col min="1" max="1" width="3" style="2" customWidth="1"/>
    <col min="2" max="2" width="17.09765625" style="2" customWidth="1"/>
    <col min="3" max="3" width="15.5" style="2" customWidth="1"/>
    <col min="4" max="4" width="38.34765625" style="2" customWidth="1"/>
    <col min="5" max="5" width="22.34765625" style="2" customWidth="1"/>
    <col min="6" max="6" width="24.84765625" style="2" customWidth="1"/>
    <col min="7" max="7" width="12.5" style="2" customWidth="1"/>
    <col min="8" max="8" width="53.34765625" style="2" customWidth="1"/>
    <col min="9" max="9" width="41.09765625" style="2" customWidth="1"/>
    <col min="10" max="27" width="41.09765625" style="2" hidden="1" customWidth="1"/>
    <col min="28" max="29" width="41.09765625" style="3" hidden="1" customWidth="1"/>
    <col min="30" max="31" width="7.59765625" style="2" customWidth="1"/>
    <col min="32" max="32" width="8.5" style="2" customWidth="1"/>
    <col min="33" max="33" width="75" style="2" customWidth="1"/>
    <col min="34" max="34" width="10.5" style="2" customWidth="1"/>
    <col min="35" max="35" width="11.59765625" style="2" customWidth="1"/>
    <col min="36" max="36" width="3" style="2" customWidth="1"/>
    <col min="37" max="37" width="10.59765625" style="2" customWidth="1"/>
    <col min="38" max="38" width="2.59765625" style="2" customWidth="1"/>
    <col min="39" max="39" width="10.59765625" style="2" customWidth="1"/>
    <col min="40" max="40" width="2.59765625" style="2" customWidth="1"/>
    <col min="41" max="41" width="10.59765625" style="2" customWidth="1"/>
    <col min="42" max="42" width="3.59765625" style="2" customWidth="1"/>
    <col min="43" max="43" width="10.59765625" style="2" customWidth="1"/>
    <col min="44" max="44" width="2.59765625" style="2" customWidth="1"/>
    <col min="45" max="45" width="11.84765625" style="2" customWidth="1"/>
    <col min="46" max="46" width="2.59765625" style="2" customWidth="1"/>
    <col min="47" max="47" width="11.84765625" style="2" customWidth="1"/>
    <col min="48" max="48" width="2.59765625" style="2" customWidth="1"/>
    <col min="49" max="49" width="8.5" style="2" customWidth="1"/>
    <col min="50" max="51" width="14.59765625" style="2" customWidth="1"/>
    <col min="52" max="52" width="13.5" style="2" customWidth="1"/>
    <col min="53" max="53" width="4" style="2" customWidth="1"/>
    <col min="54" max="54" width="14.84765625" style="2" customWidth="1"/>
    <col min="55" max="55" width="12.84765625" style="2" customWidth="1"/>
    <col min="56" max="56" width="3.34765625" style="2" customWidth="1"/>
    <col min="57" max="57" width="15" style="2" customWidth="1"/>
    <col min="58" max="58" width="5.34765625" style="2" customWidth="1"/>
    <col min="59" max="59" width="3.59765625" style="2" customWidth="1"/>
    <col min="60" max="60" width="15" style="2" customWidth="1"/>
    <col min="61" max="61" width="6.59765625" style="2" customWidth="1"/>
    <col min="62" max="62" width="5.59765625" style="2" customWidth="1"/>
    <col min="63" max="63" width="13.34765625" style="2" customWidth="1"/>
    <col min="64" max="64" width="13.5" style="2" customWidth="1"/>
    <col min="65" max="66" width="7.59765625" style="2" customWidth="1"/>
    <col min="67" max="67" width="8.5" style="2" customWidth="1"/>
    <col min="68" max="68" width="10.84765625" style="2" customWidth="1"/>
    <col min="69" max="69" width="40.59765625" style="2" customWidth="1"/>
    <col min="70" max="70" width="29.84765625" style="2" customWidth="1"/>
    <col min="71" max="71" width="18" style="2" customWidth="1"/>
    <col min="72" max="73" width="14.84765625" style="2" customWidth="1"/>
    <col min="74" max="74" width="28.84765625" style="2" customWidth="1"/>
    <col min="75" max="75" width="23.59765625" style="2" customWidth="1"/>
    <col min="76" max="76" width="56.34765625" style="2" customWidth="1"/>
    <col min="77" max="77" width="36.84765625" style="2" customWidth="1"/>
    <col min="78" max="78" width="45.09765625" style="2" customWidth="1"/>
    <col min="79" max="79" width="73.59765625" style="2" customWidth="1"/>
    <col min="80" max="81" width="10.59765625" style="2" customWidth="1"/>
    <col min="82" max="82" width="14" style="2" customWidth="1"/>
    <col min="83" max="87" width="10.59765625" style="2"/>
    <col min="88" max="88" width="13.5" style="2" customWidth="1"/>
    <col min="89" max="90" width="10.59765625" style="2"/>
    <col min="91" max="91" width="13.5" style="2" customWidth="1"/>
    <col min="92" max="104" width="10.59765625" style="2"/>
    <col min="105" max="105" width="13.34765625" style="2" customWidth="1"/>
    <col min="106" max="106" width="19.84765625" style="2" customWidth="1"/>
    <col min="107" max="110" width="10.59765625" style="2"/>
    <col min="111" max="111" width="15" style="2" customWidth="1"/>
    <col min="112" max="112" width="13.59765625" style="2" customWidth="1"/>
    <col min="113" max="16384" width="10.59765625" style="2"/>
  </cols>
  <sheetData>
    <row r="2" spans="2:79" s="1" customFormat="1" ht="29.1" customHeight="1" thickTop="1" thickBot="1">
      <c r="B2" s="285" t="s">
        <v>0</v>
      </c>
      <c r="C2" s="285"/>
      <c r="D2" s="285"/>
      <c r="E2" s="285" t="s">
        <v>1</v>
      </c>
      <c r="F2" s="285"/>
      <c r="G2" s="285"/>
      <c r="H2" s="285"/>
      <c r="I2" s="285"/>
      <c r="J2" s="285" t="s">
        <v>2</v>
      </c>
      <c r="K2" s="285"/>
      <c r="L2" s="285"/>
      <c r="M2" s="285"/>
      <c r="N2" s="285"/>
      <c r="O2" s="285"/>
      <c r="P2" s="285"/>
      <c r="Q2" s="285"/>
      <c r="R2" s="285"/>
      <c r="S2" s="285"/>
      <c r="T2" s="285"/>
      <c r="U2" s="285"/>
      <c r="V2" s="285"/>
      <c r="W2" s="285"/>
      <c r="X2" s="285"/>
      <c r="Y2" s="285"/>
      <c r="Z2" s="285"/>
      <c r="AA2" s="285"/>
      <c r="AB2" s="285"/>
      <c r="AC2" s="285"/>
      <c r="AD2" s="285" t="s">
        <v>3</v>
      </c>
      <c r="AE2" s="285"/>
      <c r="AF2" s="285"/>
      <c r="AG2" s="285" t="s">
        <v>4</v>
      </c>
      <c r="AH2" s="285"/>
      <c r="AI2" s="285"/>
      <c r="AJ2" s="285"/>
      <c r="AK2" s="285"/>
      <c r="AL2" s="285"/>
      <c r="AM2" s="285"/>
      <c r="AN2" s="285"/>
      <c r="AO2" s="285"/>
      <c r="AP2" s="285"/>
      <c r="AQ2" s="285"/>
      <c r="AR2" s="285"/>
      <c r="AS2" s="285"/>
      <c r="AT2" s="285"/>
      <c r="AU2" s="285"/>
      <c r="AV2" s="285"/>
      <c r="AW2" s="285"/>
      <c r="AX2" s="285" t="s">
        <v>5</v>
      </c>
      <c r="AY2" s="285"/>
      <c r="AZ2" s="285"/>
      <c r="BA2" s="285"/>
      <c r="BB2" s="285"/>
      <c r="BC2" s="285"/>
      <c r="BD2" s="285"/>
      <c r="BE2" s="285"/>
      <c r="BF2" s="285"/>
      <c r="BG2" s="285"/>
      <c r="BH2" s="285"/>
      <c r="BI2" s="285"/>
      <c r="BJ2" s="285"/>
      <c r="BK2" s="285"/>
      <c r="BL2" s="285"/>
      <c r="BM2" s="285" t="s">
        <v>3</v>
      </c>
      <c r="BN2" s="285"/>
      <c r="BO2" s="285"/>
      <c r="BP2" s="287" t="s">
        <v>6</v>
      </c>
      <c r="BQ2" s="287"/>
      <c r="BR2" s="287"/>
      <c r="BS2" s="287"/>
      <c r="BT2" s="287" t="s">
        <v>7</v>
      </c>
      <c r="BU2" s="287"/>
      <c r="BV2" s="287"/>
      <c r="BW2" s="281" t="s">
        <v>8</v>
      </c>
      <c r="BX2" s="281"/>
      <c r="BY2" s="281" t="s">
        <v>9</v>
      </c>
      <c r="BZ2" s="281"/>
      <c r="CA2" s="281"/>
    </row>
    <row r="3" spans="2:79" ht="3" customHeight="1" thickTop="1" thickBot="1"/>
    <row r="4" spans="2:79" s="9" customFormat="1" ht="46" customHeight="1" thickTop="1" thickBot="1">
      <c r="B4" s="4" t="s">
        <v>10</v>
      </c>
      <c r="C4" s="4" t="s">
        <v>11</v>
      </c>
      <c r="D4" s="4" t="s">
        <v>12</v>
      </c>
      <c r="E4" s="4" t="s">
        <v>13</v>
      </c>
      <c r="F4" s="4" t="s">
        <v>1</v>
      </c>
      <c r="G4" s="4" t="s">
        <v>14</v>
      </c>
      <c r="H4" s="4" t="s">
        <v>15</v>
      </c>
      <c r="I4" s="4" t="s">
        <v>16</v>
      </c>
      <c r="J4" s="4" t="s">
        <v>17</v>
      </c>
      <c r="K4" s="4" t="s">
        <v>18</v>
      </c>
      <c r="L4" s="4" t="s">
        <v>19</v>
      </c>
      <c r="M4" s="4" t="s">
        <v>20</v>
      </c>
      <c r="N4" s="4" t="s">
        <v>21</v>
      </c>
      <c r="O4" s="4" t="s">
        <v>22</v>
      </c>
      <c r="P4" s="4" t="s">
        <v>23</v>
      </c>
      <c r="Q4" s="4" t="s">
        <v>24</v>
      </c>
      <c r="R4" s="4" t="s">
        <v>25</v>
      </c>
      <c r="S4" s="4" t="s">
        <v>26</v>
      </c>
      <c r="T4" s="4" t="s">
        <v>27</v>
      </c>
      <c r="U4" s="4" t="s">
        <v>28</v>
      </c>
      <c r="V4" s="4" t="s">
        <v>29</v>
      </c>
      <c r="W4" s="4" t="s">
        <v>30</v>
      </c>
      <c r="X4" s="4" t="s">
        <v>31</v>
      </c>
      <c r="Y4" s="4" t="s">
        <v>32</v>
      </c>
      <c r="Z4" s="4" t="s">
        <v>33</v>
      </c>
      <c r="AA4" s="4" t="s">
        <v>34</v>
      </c>
      <c r="AB4" s="4" t="s">
        <v>35</v>
      </c>
      <c r="AC4" s="4" t="s">
        <v>36</v>
      </c>
      <c r="AD4" s="5" t="s">
        <v>37</v>
      </c>
      <c r="AE4" s="5" t="s">
        <v>38</v>
      </c>
      <c r="AF4" s="5" t="s">
        <v>39</v>
      </c>
      <c r="AG4" s="4" t="s">
        <v>40</v>
      </c>
      <c r="AH4" s="4" t="s">
        <v>41</v>
      </c>
      <c r="AI4" s="4" t="s">
        <v>42</v>
      </c>
      <c r="AJ4" s="4"/>
      <c r="AK4" s="4" t="s">
        <v>42</v>
      </c>
      <c r="AL4" s="4"/>
      <c r="AM4" s="4" t="s">
        <v>43</v>
      </c>
      <c r="AN4" s="4"/>
      <c r="AO4" s="4" t="s">
        <v>44</v>
      </c>
      <c r="AP4" s="4"/>
      <c r="AQ4" s="4" t="s">
        <v>45</v>
      </c>
      <c r="AR4" s="4"/>
      <c r="AS4" s="4" t="s">
        <v>46</v>
      </c>
      <c r="AT4" s="4"/>
      <c r="AU4" s="4" t="s">
        <v>47</v>
      </c>
      <c r="AV4" s="4"/>
      <c r="AW4" s="6" t="s">
        <v>48</v>
      </c>
      <c r="AX4" s="4" t="s">
        <v>49</v>
      </c>
      <c r="AY4" s="7" t="s">
        <v>50</v>
      </c>
      <c r="AZ4" s="7" t="s">
        <v>51</v>
      </c>
      <c r="BA4" s="4"/>
      <c r="BB4" s="4" t="s">
        <v>52</v>
      </c>
      <c r="BC4" s="7" t="s">
        <v>53</v>
      </c>
      <c r="BD4" s="4"/>
      <c r="BE4" s="7" t="s">
        <v>54</v>
      </c>
      <c r="BF4" s="7"/>
      <c r="BG4" s="7"/>
      <c r="BH4" s="7" t="s">
        <v>55</v>
      </c>
      <c r="BI4" s="7"/>
      <c r="BJ4" s="7"/>
      <c r="BK4" s="4" t="s">
        <v>56</v>
      </c>
      <c r="BL4" s="4" t="s">
        <v>57</v>
      </c>
      <c r="BM4" s="5" t="s">
        <v>37</v>
      </c>
      <c r="BN4" s="5" t="s">
        <v>38</v>
      </c>
      <c r="BO4" s="5" t="s">
        <v>58</v>
      </c>
      <c r="BP4" s="7" t="s">
        <v>59</v>
      </c>
      <c r="BQ4" s="7" t="s">
        <v>60</v>
      </c>
      <c r="BR4" s="7" t="s">
        <v>61</v>
      </c>
      <c r="BS4" s="7" t="s">
        <v>62</v>
      </c>
      <c r="BT4" s="7" t="s">
        <v>63</v>
      </c>
      <c r="BU4" s="7" t="s">
        <v>64</v>
      </c>
      <c r="BV4" s="7" t="s">
        <v>65</v>
      </c>
      <c r="BW4" s="8" t="s">
        <v>66</v>
      </c>
      <c r="BX4" s="8" t="s">
        <v>67</v>
      </c>
      <c r="BY4" s="8" t="s">
        <v>66</v>
      </c>
      <c r="BZ4" s="8" t="s">
        <v>67</v>
      </c>
      <c r="CA4" s="8" t="s">
        <v>68</v>
      </c>
    </row>
    <row r="5" spans="2:79" ht="69" hidden="1" customHeight="1" thickTop="1" thickBot="1">
      <c r="B5" s="282" t="s">
        <v>69</v>
      </c>
      <c r="C5" s="283" t="s">
        <v>70</v>
      </c>
      <c r="D5" s="284" t="s">
        <v>71</v>
      </c>
      <c r="E5" s="284" t="s">
        <v>72</v>
      </c>
      <c r="F5" s="283" t="s">
        <v>73</v>
      </c>
      <c r="G5" s="283" t="s">
        <v>74</v>
      </c>
      <c r="H5" s="288" t="s">
        <v>75</v>
      </c>
      <c r="I5" s="290" t="s">
        <v>76</v>
      </c>
      <c r="J5" s="286"/>
      <c r="K5" s="286"/>
      <c r="L5" s="286"/>
      <c r="M5" s="286"/>
      <c r="N5" s="286"/>
      <c r="O5" s="286"/>
      <c r="P5" s="286"/>
      <c r="Q5" s="286"/>
      <c r="R5" s="286"/>
      <c r="S5" s="286"/>
      <c r="T5" s="286"/>
      <c r="U5" s="286"/>
      <c r="V5" s="286"/>
      <c r="W5" s="286"/>
      <c r="X5" s="286"/>
      <c r="Y5" s="286"/>
      <c r="Z5" s="286"/>
      <c r="AA5" s="286"/>
      <c r="AB5" s="286"/>
      <c r="AC5" s="286">
        <f>COUNTIF(J5:AB6,"Si")</f>
        <v>0</v>
      </c>
      <c r="AD5" s="292" t="s">
        <v>77</v>
      </c>
      <c r="AE5" s="293" t="s">
        <v>78</v>
      </c>
      <c r="AF5" s="294" t="str">
        <f>_xlfn.IFS(AND(AD5=$BZ$86,AE5=$CA$86),$CB$86,AND(AD5=$BZ$86,AE5=$CA$87),$CB$86,AND(AD5=$BZ$86,AE5=$CA$88),$CB$87,AND(AD5=$BZ$86,AE5=$CA$89),$CB$88,AND(AD5=$BZ$86,AE5=$CA$90),$CB$89,AND(AD5=$BZ$87,AE5=$CA$86),$CB$86,AND(AD5=$BZ$87,AE5=$CA$87),$CB$86,AND(AD5=$BZ$87,AE5=$CA$88),$CB$87,AND(AD5=$BZ$87,AE5=$CA$89),$CB$88,AND(AD5=$BZ$87,AE5=$CA$90),$CB$89,AND(AD5=$BZ$88,AE5=$CA$86),$CB$86,AND(AD5=$BZ$88,AE5=$CA$87),$CB$87,AND(AD5=$BZ$88,AE5=$CA$88),$CB$88,AND(AD5=$BZ$88,AE5=$CA$89),$CB$89,AND(AD5=$BZ$88,AE5=$CA$90),$CB$89,AND(AD5=$BZ$89,AE5=$CA$86),$CB$87,AND(AD5=$BZ$89,AE5=$CA$87),$CB$88,AND(AD5=$BZ$89,AE5=$CA$88),$CB$88,AND(AD5=$BZ$89,AE5=$CA$89),$CB$89,AND(AD5=$BZ$89,AE5=$CA$90),$CB$89,AND(AD5=$BZ$90,AE5=$CA$86),$CB$88,AND(AD5=$BZ$90,AE5=$CA$87),$CB$88,AND(AD5=$BZ$90,AE5=$CA$88),$CB$89,AND(AD5=$BZ$90,AE5=$CA$89),$CB$89,AND(AD5=$BZ$90,AE5=$CA$90),$CB$89)</f>
        <v>Extremo</v>
      </c>
      <c r="AG5" s="10" t="s">
        <v>79</v>
      </c>
      <c r="AH5" s="11" t="s">
        <v>80</v>
      </c>
      <c r="AI5" s="247" t="s">
        <v>81</v>
      </c>
      <c r="AJ5" s="12">
        <f t="shared" ref="AJ5:AJ22" si="0">IF(AI5=$CD$86,ASIGNADO,IF(AI5=$CD$87,NO_ASIGNADO,""))</f>
        <v>15</v>
      </c>
      <c r="AK5" s="247" t="s">
        <v>82</v>
      </c>
      <c r="AL5" s="12">
        <f t="shared" ref="AL5:AL22" si="1">IF(AK5=$CG$86,ADECUADO,IF(AK5=$CG$87,INADECUADO,""))</f>
        <v>15</v>
      </c>
      <c r="AM5" s="247" t="s">
        <v>83</v>
      </c>
      <c r="AN5" s="12">
        <f t="shared" ref="AN5:AN22" si="2">IF(AM5=$CJ$86,ASIGNADO,IF(AM5=$CJ$87,NO_ASIGNADO,""))</f>
        <v>15</v>
      </c>
      <c r="AO5" s="247" t="s">
        <v>84</v>
      </c>
      <c r="AP5" s="12">
        <f t="shared" ref="AP5:AP22" si="3">IF(AO5=$CM$86,PREVENIR,IF(AO5=$CM$87,DETECTAR,IF(AO5=$CM$88,NO_ES_CONTROL,"")))</f>
        <v>15</v>
      </c>
      <c r="AQ5" s="247" t="s">
        <v>85</v>
      </c>
      <c r="AR5" s="12">
        <f t="shared" ref="AR5:AR22" si="4">IF(AQ5=$CQ$86,CONFIABLE,IF(AQ5=$CQ$87,NO_CONFIABLE,""))</f>
        <v>15</v>
      </c>
      <c r="AS5" s="247" t="s">
        <v>86</v>
      </c>
      <c r="AT5" s="12">
        <f t="shared" ref="AT5:AT22" si="5">IF(AS5=$CT$86,SE_INVESTIGAN,IF(AS5=$CT$87,NO_SE_INVESTIGAN,""))</f>
        <v>15</v>
      </c>
      <c r="AU5" s="247" t="s">
        <v>87</v>
      </c>
      <c r="AV5" s="12">
        <f t="shared" ref="AV5:AV22" si="6">IF(AU5=$CW$86,COMPLETA,IF(AU5=$CW$87,INCOMPLETA,IF(AU5=$CW$88,NO_EXISTE,"")))</f>
        <v>10</v>
      </c>
      <c r="AW5" s="12">
        <f t="shared" ref="AW5:AW31" si="7">IFERROR(AJ5+AL5+AN5+AP5+AR5+AT5+AV5," ")</f>
        <v>100</v>
      </c>
      <c r="AX5" s="13" t="str">
        <f t="shared" ref="AX5:AX31" si="8">IF(AND(AW5&gt;=86,AW5&lt;=95),"MODERADO",IF(AND(AW5&gt;=96), "FUERTE",IF(AND(AW5&lt;=85), "DEBIL")))</f>
        <v>FUERTE</v>
      </c>
      <c r="AY5" s="14" t="s">
        <v>88</v>
      </c>
      <c r="AZ5" s="13" t="str">
        <f t="shared" ref="AZ5:AZ31" si="9">IFERROR((_xlfn.IFS(AND(AX5=$DA$86,AY5=$DA$86),$DA$86,AND(AX5=$DA$86,AY5=$DA$87),$DA$87,AND(AX5=$DA$86,AY5=$DA$88),$DA$88,AND(AX5=$DA$87,AY5=$DA$86),$DA$87,AND(AX5=$DA$87,AY5=$DA$87),$DA$87,AND(AX5=$DA$87,AY5=$DA$88),$DA$88,AND(AX5=$DA$88,AY5=$DA$86),$DA$88,AND(AX5=$DA$88,AY5=$DA$87),$DA$88,AND(AX5=$DA$88,AY5=$DA$88),$DA$88)),"")</f>
        <v>FUERTE</v>
      </c>
      <c r="BA5" s="250">
        <f t="shared" ref="BA5:BA22" si="10">_xlfn.IFS(AZ5=$DB$86,FUERTE,AZ5=$DB$87,MODERADO,AZ5=$DB$88,DEBIL)</f>
        <v>100</v>
      </c>
      <c r="BB5" s="245" t="str">
        <f t="shared" ref="BB5:BB31" si="11">IF(AND(BA5=100),"NO",IF(AND(BA5&lt;100), "SI",0))</f>
        <v>NO</v>
      </c>
      <c r="BC5" s="295" t="str">
        <f>IF(AND(BD5&gt;=50,BD5&lt;=99),"MODERADO",IF(AND(BD5=100), "FUERTE",IF(AND(BD5&lt;50), "DEBIL")))</f>
        <v>FUERTE</v>
      </c>
      <c r="BD5" s="296">
        <f>+SUM(BA5:BA10)/(COUNT(BA5:BA10))</f>
        <v>100</v>
      </c>
      <c r="BE5" s="15" t="s">
        <v>89</v>
      </c>
      <c r="BF5" s="16">
        <f t="shared" ref="BF5:BF10" si="12">IF(BE5="Directamente",100/COUNTA($BE$5:$BE$10),0)</f>
        <v>16.666666666666668</v>
      </c>
      <c r="BG5" s="297" t="str">
        <f>IF(SUM(BF5:BF10)&gt;67,"Directamente","No Disminuye")</f>
        <v>Directamente</v>
      </c>
      <c r="BH5" s="15" t="s">
        <v>89</v>
      </c>
      <c r="BI5" s="17">
        <f t="shared" ref="BI5:BI31" si="13">IFERROR(_xlfn.IFS(BH5="Directamente",100,BH5="Indirectamente",99,BH5="No Disminuye",98)," ")</f>
        <v>100</v>
      </c>
      <c r="BJ5" s="291" t="str">
        <f>_xlfn.IFS(AND((COUNTIF($BH5:BH$10,"Directamente"))&gt;=(COUNTIF(BH5:BH10,"Indirectamente")),(COUNTIF(BH5:BH10,"Directamente"))&gt;=(COUNTIF(BH5:BH10,"No Disminuye"))),"Directamente",AND((COUNTIF(BH5:BH10,"Indirectamente"))&gt;(COUNTIF(BH5:BH10,"Directamente")),(COUNTIF(BH5:BH10,"Indirectamente"))&gt;(COUNTIF(BH5:BH10,"No Disminuye"))),"Indirectamente",SUM(COUNTIF(BH5:BH10,"Directamente"),COUNTIF(BH5:BH10,"Indirectamente"))&gt;=COUNTIF(BH5:BH10,"No Disminuye"),"Directamente",AND((COUNTIF(BH5:BH10,"No Disminuye"))&gt;(COUNTIF(BH5:BH10,"Directamente")),(COUNTIF(BH5:BH10,"No Disminuye"))&gt;(COUNTIF(BH5:BH10,"Indirectamente"))),"No Disminuye")</f>
        <v>Directamente</v>
      </c>
      <c r="BK5" s="298">
        <f>IFERROR(_xlfn.IFS(AND(BC5="MODERADO",BG5="Directamente"),1,AND(BC5="FUERTE",BG5="Directamente"),2),"0")</f>
        <v>2</v>
      </c>
      <c r="BL5" s="298">
        <f t="shared" ref="BL5" si="14">IFERROR(_xlfn.IFS(BJ5="Directamente",2,BJ5="Indirectamente",1),"0")</f>
        <v>2</v>
      </c>
      <c r="BM5" s="292" t="s">
        <v>90</v>
      </c>
      <c r="BN5" s="293" t="s">
        <v>91</v>
      </c>
      <c r="BO5" s="294" t="str">
        <f>_xlfn.IFS(AND(BM5=$BZ$86,BN5=$CA$86),$CB$86,AND(BM5=$BZ$86,BN5=$CA$87),$CB$86,AND(BM5=$BZ$86,BN5=$CA$88),$CB$87,AND(BM5=$BZ$86,BN5=$CA$89),$CB$88,AND(BM5=$BZ$86,BN5=$CA$90),$CB$89,AND(BM5=$BZ$87,BN5=$CA$86),$CB$86,AND(BM5=$BZ$87,BN5=$CA$87),$CB$86,AND(BM5=$BZ$87,BN5=$CA$88),$CB$87,AND(BM5=$BZ$87,BN5=$CA$89),$CB$88,AND(BM5=$BZ$87,BN5=$CA$90),$CB$89,AND(BM5=$BZ$88,BN5=$CA$86),$CB$86,AND(BM5=$BZ$88,BN5=$CA$87),$CB$87,AND(BM5=$BZ$88,BN5=$CA$88),$CB$88,AND(BM5=$BZ$88,BN5=$CA$89),$CB$89,AND(BM5=$BZ$88,BN5=$CA$90),$CB$89,AND(BM5=$BZ$89,BN5=$CA$86),$CB$87,AND(BM5=$BZ$89,BN5=$CA$87),$CB$88,AND(BM5=$BZ$89,BN5=$CA$88),$CB$88,AND(BM5=$BZ$89,BN5=$CA$89),$CB$89,AND(BM5=$BZ$89,BN5=$CA$90),$CB$89,AND(BM5=$BZ$90,BN5=$CA$86),$CB$88,AND(BM5=$BZ$90,BN5=$CA$87),$CB$88,AND(BM5=$BZ$90,BN5=$CA$88),$CB$89,AND(BM5=$BZ$90,BN5=$CA$89),$CB$89,AND(BM5=$BZ$90,BN5=$CA$90),$CB$89)</f>
        <v>Alto</v>
      </c>
      <c r="BP5" s="254" t="s">
        <v>92</v>
      </c>
      <c r="BQ5" s="10" t="str">
        <f t="shared" ref="BQ5:BQ11" si="15">AG5</f>
        <v>C:1 Seguimiento a planes de acción y mejoramiento  (CA:2 / CA:3 / CA:4 )</v>
      </c>
      <c r="BR5" s="10" t="s">
        <v>93</v>
      </c>
      <c r="BS5" s="252" t="s">
        <v>94</v>
      </c>
      <c r="BT5" s="20" t="d">
        <v>2021-01-02</v>
      </c>
      <c r="BU5" s="20" t="d">
        <v>2021-12-31</v>
      </c>
      <c r="BV5" s="252" t="s">
        <v>95</v>
      </c>
      <c r="BW5" s="18"/>
      <c r="BX5" s="19"/>
      <c r="BY5" s="20"/>
      <c r="BZ5" s="252"/>
      <c r="CA5" s="252"/>
    </row>
    <row r="6" spans="2:79" ht="66" hidden="1" customHeight="1" thickTop="1" thickBot="1">
      <c r="B6" s="282"/>
      <c r="C6" s="283"/>
      <c r="D6" s="284"/>
      <c r="E6" s="284"/>
      <c r="F6" s="283"/>
      <c r="G6" s="283"/>
      <c r="H6" s="288"/>
      <c r="I6" s="284"/>
      <c r="J6" s="286"/>
      <c r="K6" s="286"/>
      <c r="L6" s="286"/>
      <c r="M6" s="286"/>
      <c r="N6" s="286"/>
      <c r="O6" s="286"/>
      <c r="P6" s="286"/>
      <c r="Q6" s="286"/>
      <c r="R6" s="286"/>
      <c r="S6" s="286"/>
      <c r="T6" s="286"/>
      <c r="U6" s="286"/>
      <c r="V6" s="286"/>
      <c r="W6" s="286"/>
      <c r="X6" s="286"/>
      <c r="Y6" s="286"/>
      <c r="Z6" s="286"/>
      <c r="AA6" s="286"/>
      <c r="AB6" s="286"/>
      <c r="AC6" s="286"/>
      <c r="AD6" s="292"/>
      <c r="AE6" s="293"/>
      <c r="AF6" s="294"/>
      <c r="AG6" s="10" t="s">
        <v>96</v>
      </c>
      <c r="AH6" s="11" t="s">
        <v>80</v>
      </c>
      <c r="AI6" s="247" t="s">
        <v>81</v>
      </c>
      <c r="AJ6" s="12">
        <f t="shared" si="0"/>
        <v>15</v>
      </c>
      <c r="AK6" s="247" t="s">
        <v>82</v>
      </c>
      <c r="AL6" s="12">
        <f t="shared" si="1"/>
        <v>15</v>
      </c>
      <c r="AM6" s="247" t="s">
        <v>83</v>
      </c>
      <c r="AN6" s="12">
        <f t="shared" si="2"/>
        <v>15</v>
      </c>
      <c r="AO6" s="247" t="s">
        <v>84</v>
      </c>
      <c r="AP6" s="12">
        <f t="shared" si="3"/>
        <v>15</v>
      </c>
      <c r="AQ6" s="247" t="s">
        <v>85</v>
      </c>
      <c r="AR6" s="12">
        <f t="shared" si="4"/>
        <v>15</v>
      </c>
      <c r="AS6" s="247" t="s">
        <v>86</v>
      </c>
      <c r="AT6" s="12">
        <f t="shared" si="5"/>
        <v>15</v>
      </c>
      <c r="AU6" s="247" t="s">
        <v>87</v>
      </c>
      <c r="AV6" s="12">
        <f t="shared" si="6"/>
        <v>10</v>
      </c>
      <c r="AW6" s="12">
        <f t="shared" si="7"/>
        <v>100</v>
      </c>
      <c r="AX6" s="13" t="str">
        <f t="shared" si="8"/>
        <v>FUERTE</v>
      </c>
      <c r="AY6" s="14" t="s">
        <v>88</v>
      </c>
      <c r="AZ6" s="13" t="str">
        <f t="shared" si="9"/>
        <v>FUERTE</v>
      </c>
      <c r="BA6" s="250">
        <f t="shared" si="10"/>
        <v>100</v>
      </c>
      <c r="BB6" s="245" t="str">
        <f t="shared" si="11"/>
        <v>NO</v>
      </c>
      <c r="BC6" s="295"/>
      <c r="BD6" s="296"/>
      <c r="BE6" s="15" t="s">
        <v>89</v>
      </c>
      <c r="BF6" s="16">
        <f t="shared" si="12"/>
        <v>16.666666666666668</v>
      </c>
      <c r="BG6" s="297"/>
      <c r="BH6" s="15" t="s">
        <v>89</v>
      </c>
      <c r="BI6" s="17">
        <f t="shared" si="13"/>
        <v>100</v>
      </c>
      <c r="BJ6" s="291"/>
      <c r="BK6" s="298"/>
      <c r="BL6" s="298"/>
      <c r="BM6" s="292"/>
      <c r="BN6" s="293"/>
      <c r="BO6" s="294"/>
      <c r="BP6" s="254" t="s">
        <v>92</v>
      </c>
      <c r="BQ6" s="10" t="str">
        <f t="shared" si="15"/>
        <v>C:2  Verificación de acciones para la formulación de los planes, programas y proyectos de la Unidad (CA:2 / CA:3)</v>
      </c>
      <c r="BR6" s="10" t="s">
        <v>97</v>
      </c>
      <c r="BS6" s="252" t="s">
        <v>94</v>
      </c>
      <c r="BT6" s="20" t="d">
        <v>2021-01-02</v>
      </c>
      <c r="BU6" s="20" t="d">
        <v>2021-12-31</v>
      </c>
      <c r="BV6" s="252" t="s">
        <v>98</v>
      </c>
      <c r="BW6" s="18"/>
      <c r="BX6" s="19"/>
      <c r="BY6" s="20"/>
      <c r="BZ6" s="252"/>
      <c r="CA6" s="252"/>
    </row>
    <row r="7" spans="2:79" ht="66" hidden="1" customHeight="1" thickTop="1" thickBot="1">
      <c r="B7" s="282"/>
      <c r="C7" s="283"/>
      <c r="D7" s="284"/>
      <c r="E7" s="284"/>
      <c r="F7" s="283"/>
      <c r="G7" s="283"/>
      <c r="H7" s="288"/>
      <c r="I7" s="284"/>
      <c r="J7" s="286"/>
      <c r="K7" s="286"/>
      <c r="L7" s="286"/>
      <c r="M7" s="286"/>
      <c r="N7" s="286"/>
      <c r="O7" s="286"/>
      <c r="P7" s="286"/>
      <c r="Q7" s="286"/>
      <c r="R7" s="286"/>
      <c r="S7" s="286"/>
      <c r="T7" s="286"/>
      <c r="U7" s="286"/>
      <c r="V7" s="286"/>
      <c r="W7" s="286"/>
      <c r="X7" s="286"/>
      <c r="Y7" s="286"/>
      <c r="Z7" s="286"/>
      <c r="AA7" s="286"/>
      <c r="AB7" s="286"/>
      <c r="AC7" s="286"/>
      <c r="AD7" s="292"/>
      <c r="AE7" s="293"/>
      <c r="AF7" s="294"/>
      <c r="AG7" s="10" t="s">
        <v>99</v>
      </c>
      <c r="AH7" s="11" t="s">
        <v>80</v>
      </c>
      <c r="AI7" s="247" t="s">
        <v>81</v>
      </c>
      <c r="AJ7" s="12">
        <f t="shared" si="0"/>
        <v>15</v>
      </c>
      <c r="AK7" s="247" t="s">
        <v>82</v>
      </c>
      <c r="AL7" s="12">
        <f t="shared" si="1"/>
        <v>15</v>
      </c>
      <c r="AM7" s="247" t="s">
        <v>83</v>
      </c>
      <c r="AN7" s="12">
        <f t="shared" si="2"/>
        <v>15</v>
      </c>
      <c r="AO7" s="247" t="s">
        <v>84</v>
      </c>
      <c r="AP7" s="12">
        <f t="shared" si="3"/>
        <v>15</v>
      </c>
      <c r="AQ7" s="247" t="s">
        <v>85</v>
      </c>
      <c r="AR7" s="12">
        <f t="shared" si="4"/>
        <v>15</v>
      </c>
      <c r="AS7" s="247" t="s">
        <v>86</v>
      </c>
      <c r="AT7" s="12">
        <f t="shared" si="5"/>
        <v>15</v>
      </c>
      <c r="AU7" s="247" t="s">
        <v>87</v>
      </c>
      <c r="AV7" s="12">
        <f t="shared" si="6"/>
        <v>10</v>
      </c>
      <c r="AW7" s="12">
        <f t="shared" si="7"/>
        <v>100</v>
      </c>
      <c r="AX7" s="13" t="str">
        <f t="shared" ref="AX7" si="16">IF(AND(AW7&gt;=86,AW7&lt;=95),"MODERADO",IF(AND(AW7&gt;=96), "FUERTE",IF(AND(AW7&lt;=85), "DEBIL")))</f>
        <v>FUERTE</v>
      </c>
      <c r="AY7" s="14" t="s">
        <v>88</v>
      </c>
      <c r="AZ7" s="13" t="str">
        <f t="shared" si="9"/>
        <v>FUERTE</v>
      </c>
      <c r="BA7" s="250">
        <f t="shared" si="10"/>
        <v>100</v>
      </c>
      <c r="BB7" s="245" t="str">
        <f t="shared" ref="BB7" si="17">IF(AND(BA7=100),"NO",IF(AND(BA7&lt;100), "SI",0))</f>
        <v>NO</v>
      </c>
      <c r="BC7" s="295"/>
      <c r="BD7" s="296"/>
      <c r="BE7" s="15" t="s">
        <v>89</v>
      </c>
      <c r="BF7" s="16">
        <f t="shared" si="12"/>
        <v>16.666666666666668</v>
      </c>
      <c r="BG7" s="297"/>
      <c r="BH7" s="15" t="s">
        <v>89</v>
      </c>
      <c r="BI7" s="17">
        <f t="shared" si="13"/>
        <v>100</v>
      </c>
      <c r="BJ7" s="291"/>
      <c r="BK7" s="298"/>
      <c r="BL7" s="298"/>
      <c r="BM7" s="292"/>
      <c r="BN7" s="293"/>
      <c r="BO7" s="294"/>
      <c r="BP7" s="254" t="s">
        <v>92</v>
      </c>
      <c r="BQ7" s="10" t="str">
        <f t="shared" si="15"/>
        <v xml:space="preserve">C:3 Verificar y validar el cargue de la información en el Sistema SEGPLAN </v>
      </c>
      <c r="BR7" s="10" t="s">
        <v>100</v>
      </c>
      <c r="BS7" s="252" t="s">
        <v>94</v>
      </c>
      <c r="BT7" s="20" t="d">
        <v>2021-01-02</v>
      </c>
      <c r="BU7" s="20" t="d">
        <v>2021-12-31</v>
      </c>
      <c r="BV7" s="252" t="s">
        <v>95</v>
      </c>
      <c r="BW7" s="18"/>
      <c r="BX7" s="19"/>
      <c r="BY7" s="20"/>
      <c r="BZ7" s="252"/>
      <c r="CA7" s="252"/>
    </row>
    <row r="8" spans="2:79" ht="81" hidden="1" customHeight="1" thickTop="1" thickBot="1">
      <c r="B8" s="282"/>
      <c r="C8" s="283"/>
      <c r="D8" s="284"/>
      <c r="E8" s="284"/>
      <c r="F8" s="283"/>
      <c r="G8" s="283"/>
      <c r="H8" s="288"/>
      <c r="I8" s="284"/>
      <c r="J8" s="286"/>
      <c r="K8" s="286"/>
      <c r="L8" s="286"/>
      <c r="M8" s="286"/>
      <c r="N8" s="286"/>
      <c r="O8" s="286"/>
      <c r="P8" s="286"/>
      <c r="Q8" s="286"/>
      <c r="R8" s="286"/>
      <c r="S8" s="286"/>
      <c r="T8" s="286"/>
      <c r="U8" s="286"/>
      <c r="V8" s="286"/>
      <c r="W8" s="286"/>
      <c r="X8" s="286"/>
      <c r="Y8" s="286"/>
      <c r="Z8" s="286"/>
      <c r="AA8" s="286"/>
      <c r="AB8" s="286"/>
      <c r="AC8" s="286"/>
      <c r="AD8" s="292"/>
      <c r="AE8" s="293"/>
      <c r="AF8" s="294"/>
      <c r="AG8" s="86" t="s">
        <v>101</v>
      </c>
      <c r="AH8" s="11" t="s">
        <v>80</v>
      </c>
      <c r="AI8" s="247" t="s">
        <v>81</v>
      </c>
      <c r="AJ8" s="12">
        <f t="shared" si="0"/>
        <v>15</v>
      </c>
      <c r="AK8" s="247" t="s">
        <v>82</v>
      </c>
      <c r="AL8" s="12">
        <f t="shared" si="1"/>
        <v>15</v>
      </c>
      <c r="AM8" s="247" t="s">
        <v>83</v>
      </c>
      <c r="AN8" s="12">
        <f t="shared" si="2"/>
        <v>15</v>
      </c>
      <c r="AO8" s="247" t="s">
        <v>84</v>
      </c>
      <c r="AP8" s="12">
        <f t="shared" si="3"/>
        <v>15</v>
      </c>
      <c r="AQ8" s="247" t="s">
        <v>85</v>
      </c>
      <c r="AR8" s="12">
        <f t="shared" si="4"/>
        <v>15</v>
      </c>
      <c r="AS8" s="247" t="s">
        <v>86</v>
      </c>
      <c r="AT8" s="12">
        <f t="shared" si="5"/>
        <v>15</v>
      </c>
      <c r="AU8" s="247" t="s">
        <v>87</v>
      </c>
      <c r="AV8" s="12">
        <f t="shared" si="6"/>
        <v>10</v>
      </c>
      <c r="AW8" s="12">
        <f t="shared" si="7"/>
        <v>100</v>
      </c>
      <c r="AX8" s="13" t="str">
        <f t="shared" si="8"/>
        <v>FUERTE</v>
      </c>
      <c r="AY8" s="14" t="s">
        <v>88</v>
      </c>
      <c r="AZ8" s="13" t="str">
        <f t="shared" si="9"/>
        <v>FUERTE</v>
      </c>
      <c r="BA8" s="250">
        <f t="shared" si="10"/>
        <v>100</v>
      </c>
      <c r="BB8" s="245" t="str">
        <f t="shared" si="11"/>
        <v>NO</v>
      </c>
      <c r="BC8" s="295"/>
      <c r="BD8" s="296"/>
      <c r="BE8" s="15" t="s">
        <v>89</v>
      </c>
      <c r="BF8" s="16">
        <f t="shared" si="12"/>
        <v>16.666666666666668</v>
      </c>
      <c r="BG8" s="297"/>
      <c r="BH8" s="15" t="s">
        <v>89</v>
      </c>
      <c r="BI8" s="17">
        <f t="shared" si="13"/>
        <v>100</v>
      </c>
      <c r="BJ8" s="291"/>
      <c r="BK8" s="298"/>
      <c r="BL8" s="298"/>
      <c r="BM8" s="292"/>
      <c r="BN8" s="293"/>
      <c r="BO8" s="294"/>
      <c r="BP8" s="254" t="s">
        <v>92</v>
      </c>
      <c r="BQ8" s="10" t="str">
        <f t="shared" si="15"/>
        <v>C:4 Verificar la públicación de los diferentes planes de acción de la Unidad (CA:3)</v>
      </c>
      <c r="BR8" s="10" t="s">
        <v>102</v>
      </c>
      <c r="BS8" s="252" t="s">
        <v>94</v>
      </c>
      <c r="BT8" s="20" t="d">
        <v>2021-01-02</v>
      </c>
      <c r="BU8" s="20" t="d">
        <v>2021-12-31</v>
      </c>
      <c r="BV8" s="252" t="s">
        <v>103</v>
      </c>
      <c r="BW8" s="18"/>
      <c r="BX8" s="19"/>
      <c r="BY8" s="20"/>
      <c r="BZ8" s="252"/>
      <c r="CA8" s="252"/>
    </row>
    <row r="9" spans="2:79" ht="77.25" hidden="1" customHeight="1" thickTop="1" thickBot="1">
      <c r="B9" s="282"/>
      <c r="C9" s="283"/>
      <c r="D9" s="284"/>
      <c r="E9" s="284"/>
      <c r="F9" s="283"/>
      <c r="G9" s="283"/>
      <c r="H9" s="288"/>
      <c r="I9" s="284"/>
      <c r="J9" s="286"/>
      <c r="K9" s="286"/>
      <c r="L9" s="286"/>
      <c r="M9" s="286"/>
      <c r="N9" s="286"/>
      <c r="O9" s="286"/>
      <c r="P9" s="286"/>
      <c r="Q9" s="286"/>
      <c r="R9" s="286"/>
      <c r="S9" s="286"/>
      <c r="T9" s="286"/>
      <c r="U9" s="286"/>
      <c r="V9" s="286"/>
      <c r="W9" s="286"/>
      <c r="X9" s="286"/>
      <c r="Y9" s="286"/>
      <c r="Z9" s="286"/>
      <c r="AA9" s="286"/>
      <c r="AB9" s="286"/>
      <c r="AC9" s="286"/>
      <c r="AD9" s="292"/>
      <c r="AE9" s="293"/>
      <c r="AF9" s="294"/>
      <c r="AG9" s="86" t="s">
        <v>104</v>
      </c>
      <c r="AH9" s="11" t="s">
        <v>80</v>
      </c>
      <c r="AI9" s="247" t="s">
        <v>81</v>
      </c>
      <c r="AJ9" s="12">
        <f t="shared" si="0"/>
        <v>15</v>
      </c>
      <c r="AK9" s="247" t="s">
        <v>82</v>
      </c>
      <c r="AL9" s="12">
        <f t="shared" si="1"/>
        <v>15</v>
      </c>
      <c r="AM9" s="247" t="s">
        <v>83</v>
      </c>
      <c r="AN9" s="12">
        <f t="shared" si="2"/>
        <v>15</v>
      </c>
      <c r="AO9" s="247" t="s">
        <v>84</v>
      </c>
      <c r="AP9" s="12">
        <f t="shared" si="3"/>
        <v>15</v>
      </c>
      <c r="AQ9" s="247" t="s">
        <v>85</v>
      </c>
      <c r="AR9" s="12">
        <f t="shared" si="4"/>
        <v>15</v>
      </c>
      <c r="AS9" s="247" t="s">
        <v>86</v>
      </c>
      <c r="AT9" s="12">
        <f t="shared" si="5"/>
        <v>15</v>
      </c>
      <c r="AU9" s="247" t="s">
        <v>87</v>
      </c>
      <c r="AV9" s="12">
        <f t="shared" si="6"/>
        <v>10</v>
      </c>
      <c r="AW9" s="12">
        <f t="shared" si="7"/>
        <v>100</v>
      </c>
      <c r="AX9" s="13" t="str">
        <f t="shared" si="8"/>
        <v>FUERTE</v>
      </c>
      <c r="AY9" s="14" t="s">
        <v>88</v>
      </c>
      <c r="AZ9" s="13" t="str">
        <f t="shared" si="9"/>
        <v>FUERTE</v>
      </c>
      <c r="BA9" s="250">
        <f t="shared" si="10"/>
        <v>100</v>
      </c>
      <c r="BB9" s="245" t="str">
        <f t="shared" si="11"/>
        <v>NO</v>
      </c>
      <c r="BC9" s="295"/>
      <c r="BD9" s="296"/>
      <c r="BE9" s="15" t="s">
        <v>89</v>
      </c>
      <c r="BF9" s="16">
        <f t="shared" si="12"/>
        <v>16.666666666666668</v>
      </c>
      <c r="BG9" s="297"/>
      <c r="BH9" s="15" t="s">
        <v>89</v>
      </c>
      <c r="BI9" s="17">
        <f t="shared" si="13"/>
        <v>100</v>
      </c>
      <c r="BJ9" s="291"/>
      <c r="BK9" s="298"/>
      <c r="BL9" s="298"/>
      <c r="BM9" s="292"/>
      <c r="BN9" s="293"/>
      <c r="BO9" s="294"/>
      <c r="BP9" s="254" t="s">
        <v>92</v>
      </c>
      <c r="BQ9" s="10" t="str">
        <f t="shared" si="15"/>
        <v>C5: Verificación de los compromisos a través del Comité primario de las dependencia (CA:4)</v>
      </c>
      <c r="BR9" s="10" t="s">
        <v>105</v>
      </c>
      <c r="BS9" s="252" t="s">
        <v>94</v>
      </c>
      <c r="BT9" s="20" t="d">
        <v>2021-01-02</v>
      </c>
      <c r="BU9" s="20" t="d">
        <v>2021-12-31</v>
      </c>
      <c r="BV9" s="252" t="s">
        <v>98</v>
      </c>
      <c r="BW9" s="18"/>
      <c r="BX9" s="19"/>
      <c r="BY9" s="20"/>
      <c r="BZ9" s="252"/>
      <c r="CA9" s="252"/>
    </row>
    <row r="10" spans="2:79" ht="74.25" hidden="1" customHeight="1" thickTop="1" thickBot="1">
      <c r="B10" s="282"/>
      <c r="C10" s="283"/>
      <c r="D10" s="284"/>
      <c r="E10" s="284"/>
      <c r="F10" s="283"/>
      <c r="G10" s="283"/>
      <c r="H10" s="289"/>
      <c r="I10" s="284"/>
      <c r="J10" s="286"/>
      <c r="K10" s="286"/>
      <c r="L10" s="286"/>
      <c r="M10" s="286"/>
      <c r="N10" s="286"/>
      <c r="O10" s="286"/>
      <c r="P10" s="286"/>
      <c r="Q10" s="286"/>
      <c r="R10" s="286"/>
      <c r="S10" s="286"/>
      <c r="T10" s="286"/>
      <c r="U10" s="286"/>
      <c r="V10" s="286"/>
      <c r="W10" s="286"/>
      <c r="X10" s="286"/>
      <c r="Y10" s="286"/>
      <c r="Z10" s="286"/>
      <c r="AA10" s="286"/>
      <c r="AB10" s="286"/>
      <c r="AC10" s="286"/>
      <c r="AD10" s="292"/>
      <c r="AE10" s="293"/>
      <c r="AF10" s="294"/>
      <c r="AG10" s="86" t="s">
        <v>106</v>
      </c>
      <c r="AH10" s="11" t="s">
        <v>80</v>
      </c>
      <c r="AI10" s="247" t="s">
        <v>81</v>
      </c>
      <c r="AJ10" s="12">
        <f t="shared" si="0"/>
        <v>15</v>
      </c>
      <c r="AK10" s="247" t="s">
        <v>82</v>
      </c>
      <c r="AL10" s="12">
        <f t="shared" si="1"/>
        <v>15</v>
      </c>
      <c r="AM10" s="247" t="s">
        <v>83</v>
      </c>
      <c r="AN10" s="12">
        <f t="shared" si="2"/>
        <v>15</v>
      </c>
      <c r="AO10" s="247" t="s">
        <v>84</v>
      </c>
      <c r="AP10" s="12">
        <f t="shared" si="3"/>
        <v>15</v>
      </c>
      <c r="AQ10" s="247" t="s">
        <v>85</v>
      </c>
      <c r="AR10" s="12">
        <f t="shared" si="4"/>
        <v>15</v>
      </c>
      <c r="AS10" s="247" t="s">
        <v>86</v>
      </c>
      <c r="AT10" s="12">
        <f t="shared" si="5"/>
        <v>15</v>
      </c>
      <c r="AU10" s="247" t="s">
        <v>87</v>
      </c>
      <c r="AV10" s="12">
        <f t="shared" si="6"/>
        <v>10</v>
      </c>
      <c r="AW10" s="12">
        <f t="shared" si="7"/>
        <v>100</v>
      </c>
      <c r="AX10" s="13" t="str">
        <f t="shared" si="8"/>
        <v>FUERTE</v>
      </c>
      <c r="AY10" s="14" t="s">
        <v>88</v>
      </c>
      <c r="AZ10" s="13" t="str">
        <f t="shared" si="9"/>
        <v>FUERTE</v>
      </c>
      <c r="BA10" s="250">
        <f t="shared" si="10"/>
        <v>100</v>
      </c>
      <c r="BB10" s="245" t="str">
        <f t="shared" si="11"/>
        <v>NO</v>
      </c>
      <c r="BC10" s="295"/>
      <c r="BD10" s="296"/>
      <c r="BE10" s="15" t="s">
        <v>89</v>
      </c>
      <c r="BF10" s="16">
        <f t="shared" si="12"/>
        <v>16.666666666666668</v>
      </c>
      <c r="BG10" s="297"/>
      <c r="BH10" s="15" t="s">
        <v>89</v>
      </c>
      <c r="BI10" s="17">
        <f t="shared" si="13"/>
        <v>100</v>
      </c>
      <c r="BJ10" s="291"/>
      <c r="BK10" s="298"/>
      <c r="BL10" s="298"/>
      <c r="BM10" s="292"/>
      <c r="BN10" s="293"/>
      <c r="BO10" s="294"/>
      <c r="BP10" s="254" t="s">
        <v>92</v>
      </c>
      <c r="BQ10" s="10" t="str">
        <f t="shared" si="15"/>
        <v>C:6 Seguimiento al Plan de acción del MIPG  (CA:1 / CA:2 / CA:3)</v>
      </c>
      <c r="BR10" s="10" t="s">
        <v>107</v>
      </c>
      <c r="BS10" s="252" t="s">
        <v>94</v>
      </c>
      <c r="BT10" s="20" t="d">
        <v>2021-01-02</v>
      </c>
      <c r="BU10" s="20" t="d">
        <v>2021-12-31</v>
      </c>
      <c r="BV10" s="252" t="s">
        <v>95</v>
      </c>
      <c r="BW10" s="18"/>
      <c r="BX10" s="19"/>
      <c r="BY10" s="20"/>
      <c r="BZ10" s="252"/>
      <c r="CA10" s="252"/>
    </row>
    <row r="11" spans="2:79" ht="244.2" customHeight="1" thickTop="1" thickBot="1">
      <c r="B11" s="253" t="s">
        <v>69</v>
      </c>
      <c r="C11" s="10" t="s">
        <v>70</v>
      </c>
      <c r="D11" s="10" t="s">
        <v>71</v>
      </c>
      <c r="E11" s="87" t="s">
        <v>108</v>
      </c>
      <c r="F11" s="10" t="s">
        <v>109</v>
      </c>
      <c r="G11" s="10" t="s">
        <v>110</v>
      </c>
      <c r="H11" s="10" t="s">
        <v>111</v>
      </c>
      <c r="I11" s="10" t="s">
        <v>112</v>
      </c>
      <c r="J11" s="15" t="s">
        <v>113</v>
      </c>
      <c r="K11" s="15" t="s">
        <v>113</v>
      </c>
      <c r="L11" s="15" t="s">
        <v>113</v>
      </c>
      <c r="M11" s="15" t="s">
        <v>113</v>
      </c>
      <c r="N11" s="15" t="s">
        <v>113</v>
      </c>
      <c r="O11" s="15" t="s">
        <v>113</v>
      </c>
      <c r="P11" s="15" t="s">
        <v>113</v>
      </c>
      <c r="Q11" s="15" t="s">
        <v>113</v>
      </c>
      <c r="R11" s="15" t="s">
        <v>113</v>
      </c>
      <c r="S11" s="15" t="s">
        <v>113</v>
      </c>
      <c r="T11" s="15" t="s">
        <v>113</v>
      </c>
      <c r="U11" s="15" t="s">
        <v>113</v>
      </c>
      <c r="V11" s="15" t="s">
        <v>113</v>
      </c>
      <c r="W11" s="15" t="s">
        <v>113</v>
      </c>
      <c r="X11" s="15" t="s">
        <v>113</v>
      </c>
      <c r="Y11" s="15" t="s">
        <v>114</v>
      </c>
      <c r="Z11" s="15" t="s">
        <v>113</v>
      </c>
      <c r="AA11" s="15" t="s">
        <v>113</v>
      </c>
      <c r="AB11" s="247" t="s">
        <v>114</v>
      </c>
      <c r="AC11" s="247">
        <f>COUNTIF(J11:AB11,"Si")</f>
        <v>17</v>
      </c>
      <c r="AD11" s="21" t="s">
        <v>77</v>
      </c>
      <c r="AE11" s="22" t="str">
        <f t="shared" ref="AE11:AE31" si="18">_xlfn.IFS(AC11&lt;=5,$CA$88,AND(AC11&gt;5,AC11&lt;=11),$CA$89,AC11&gt;11,$CA$90)</f>
        <v>Catastrófico</v>
      </c>
      <c r="AF11" s="23" t="str">
        <f t="shared" ref="AF11:AF31" si="19">_xlfn.IFS(AND(AD11=$BZ$86,AE11=$CA$86),$CB$86,AND(AD11=$BZ$86,AE11=$CA$87),$CB$86,AND(AD11=$BZ$86,AE11=$CA$88),$CB$87,AND(AD11=$BZ$86,AE11=$CA$89),$CB$88,AND(AD11=$BZ$86,AE11=$CA$90),$CB$89,AND(AD11=$BZ$87,AE11=$CA$86),$CB$86,AND(AD11=$BZ$87,AE11=$CA$87),$CB$86,AND(AD11=$BZ$87,AE11=$CA$88),$CB$87,AND(AD11=$BZ$87,AE11=$CA$89),$CB$88,AND(AD11=$BZ$87,AE11=$CA$90),$CB$89,AND(AD11=$BZ$88,AE11=$CA$86),$CB$86,AND(AD11=$BZ$88,AE11=$CA$87),$CB$87,AND(AD11=$BZ$88,AE11=$CA$88),$CB$88,AND(AD11=$BZ$88,AE11=$CA$89),$CB$89,AND(AD11=$BZ$88,AE11=$CA$90),$CB$89,AND(AD11=$BZ$89,AE11=$CA$86),$CB$87,AND(AD11=$BZ$89,AE11=$CA$87),$CB$88,AND(AD11=$BZ$89,AE11=$CA$88),$CB$88,AND(AD11=$BZ$89,AE11=$CA$89),$CB$89,AND(AD11=$BZ$89,AE11=$CA$90),$CB$89,AND(AD11=$BZ$90,AE11=$CA$86),$CB$88,AND(AD11=$BZ$90,AE11=$CA$87),$CB$88,AND(AD11=$BZ$90,AE11=$CA$88),$CB$89,AND(AD11=$BZ$90,AE11=$CA$89),$CB$89,AND(AD11=$BZ$90,AE11=$CA$90),$CB$89)</f>
        <v>Extremo</v>
      </c>
      <c r="AG11" s="87" t="s">
        <v>115</v>
      </c>
      <c r="AH11" s="11" t="s">
        <v>80</v>
      </c>
      <c r="AI11" s="247" t="s">
        <v>81</v>
      </c>
      <c r="AJ11" s="12">
        <f t="shared" si="0"/>
        <v>15</v>
      </c>
      <c r="AK11" s="247" t="s">
        <v>82</v>
      </c>
      <c r="AL11" s="12">
        <f t="shared" si="1"/>
        <v>15</v>
      </c>
      <c r="AM11" s="247" t="s">
        <v>83</v>
      </c>
      <c r="AN11" s="12">
        <f t="shared" si="2"/>
        <v>15</v>
      </c>
      <c r="AO11" s="247" t="s">
        <v>84</v>
      </c>
      <c r="AP11" s="12">
        <f t="shared" si="3"/>
        <v>15</v>
      </c>
      <c r="AQ11" s="247" t="s">
        <v>85</v>
      </c>
      <c r="AR11" s="12">
        <f t="shared" si="4"/>
        <v>15</v>
      </c>
      <c r="AS11" s="247" t="s">
        <v>86</v>
      </c>
      <c r="AT11" s="12">
        <f t="shared" si="5"/>
        <v>15</v>
      </c>
      <c r="AU11" s="247" t="s">
        <v>87</v>
      </c>
      <c r="AV11" s="12">
        <f t="shared" si="6"/>
        <v>10</v>
      </c>
      <c r="AW11" s="12">
        <f t="shared" si="7"/>
        <v>100</v>
      </c>
      <c r="AX11" s="13" t="str">
        <f t="shared" si="8"/>
        <v>FUERTE</v>
      </c>
      <c r="AY11" s="14" t="s">
        <v>88</v>
      </c>
      <c r="AZ11" s="13" t="str">
        <f t="shared" si="9"/>
        <v>FUERTE</v>
      </c>
      <c r="BA11" s="250">
        <f t="shared" si="10"/>
        <v>100</v>
      </c>
      <c r="BB11" s="245" t="str">
        <f t="shared" si="11"/>
        <v>NO</v>
      </c>
      <c r="BC11" s="249" t="str">
        <f t="shared" ref="BC11:BC31" si="20">IF(AND(BD11&gt;=50,BD11&lt;=99),"MODERADO",IF(AND(BD11=100), "FUERTE",IF(AND(BD11&lt;50), "DEBIL")))</f>
        <v>FUERTE</v>
      </c>
      <c r="BD11" s="24">
        <f>+SUM(BA11:BA11)/(COUNT(BA11:BA11))</f>
        <v>100</v>
      </c>
      <c r="BE11" s="15" t="s">
        <v>89</v>
      </c>
      <c r="BF11" s="16">
        <f t="shared" ref="BF11" si="21">IF(BE11="Directamente",100/COUNTA($BE$8:$BE$8),0)</f>
        <v>100</v>
      </c>
      <c r="BG11" s="25" t="str">
        <f>IF(SUM(BF11:BF11)&gt;67,"Directamente","No Disminuye")</f>
        <v>Directamente</v>
      </c>
      <c r="BH11" s="15" t="s">
        <v>89</v>
      </c>
      <c r="BI11" s="17">
        <f t="shared" si="13"/>
        <v>100</v>
      </c>
      <c r="BJ11" s="248" t="str">
        <f>_xlfn.IFS(AND((COUNTIF($BH$11:BH11,"Directamente"))&gt;=(COUNTIF(BH11:BH11,"Indirectamente")),(COUNTIF(BH11:BH11,"Directamente"))&gt;=(COUNTIF(BH11:BH11,"No Disminuye"))),"Directamente",AND((COUNTIF(BH11:BH11,"Indirectamente"))&gt;(COUNTIF(BH11:BH11,"Directamente")),(COUNTIF(BH11:BH11,"Indirectamente"))&gt;(COUNTIF(BH11:BH11,"No Disminuye"))),"Indirectamente",SUM(COUNTIF(BH11:BH11,"Directamente"),COUNTIF(BH11:BH11,"Indirectamente"))&gt;=COUNTIF(BH11:BH11,"No Disminuye"),"Directamente",AND((COUNTIF(BH11:BH11,"No Disminuye"))&gt;(COUNTIF(BH11:BH11,"Directamente")),(COUNTIF(BH11:BH11,"No Disminuye"))&gt;(COUNTIF(BH11:BH11,"Indirectamente"))),"No Disminuye")</f>
        <v>Directamente</v>
      </c>
      <c r="BK11" s="245">
        <f>IFERROR(_xlfn.IFS(AND(BC11="MODERADO",BG11="Directamente"),1,AND(BC11="FUERTE",BG11="Directamente"),2),"0")</f>
        <v>2</v>
      </c>
      <c r="BL11" s="245">
        <f t="shared" ref="BL11:BL31" si="22">IFERROR(_xlfn.IFS(BJ11="Directamente",2,BJ11="Indirectamente",1),"0")</f>
        <v>2</v>
      </c>
      <c r="BM11" s="21" t="s">
        <v>90</v>
      </c>
      <c r="BN11" s="26" t="s">
        <v>91</v>
      </c>
      <c r="BO11" s="21" t="str">
        <f t="shared" ref="BO11:BO31" si="23">_xlfn.IFS(AND(BM11=$BZ$86,BN11=$CA$86),$CB$86,AND(BM11=$BZ$86,BN11=$CA$87),$CB$86,AND(BM11=$BZ$86,BN11=$CA$88),$CB$87,AND(BM11=$BZ$86,BN11=$CA$89),$CB$88,AND(BM11=$BZ$86,BN11=$CA$90),$CB$89,AND(BM11=$BZ$87,BN11=$CA$86),$CB$86,AND(BM11=$BZ$87,BN11=$CA$87),$CB$86,AND(BM11=$BZ$87,BN11=$CA$88),$CB$87,AND(BM11=$BZ$87,BN11=$CA$89),$CB$88,AND(BM11=$BZ$87,BN11=$CA$90),$CB$89,AND(BM11=$BZ$88,BN11=$CA$86),$CB$86,AND(BM11=$BZ$88,BN11=$CA$87),$CB$87,AND(BM11=$BZ$88,BN11=$CA$88),$CB$88,AND(BM11=$BZ$88,BN11=$CA$89),$CB$89,AND(BM11=$BZ$88,BN11=$CA$90),$CB$89,AND(BM11=$BZ$89,BN11=$CA$86),$CB$87,AND(BM11=$BZ$89,BN11=$CA$87),$CB$88,AND(BM11=$BZ$89,BN11=$CA$88),$CB$88,AND(BM11=$BZ$89,BN11=$CA$89),$CB$89,AND(BM11=$BZ$89,BN11=$CA$90),$CB$89,AND(BM11=$BZ$90,BN11=$CA$86),$CB$88,AND(BM11=$BZ$90,BN11=$CA$87),$CB$88,AND(BM11=$BZ$90,BN11=$CA$88),$CB$89,AND(BM11=$BZ$90,BN11=$CA$89),$CB$89,AND(BM11=$BZ$90,BN11=$CA$90),$CB$89)</f>
        <v>Alto</v>
      </c>
      <c r="BP11" s="254" t="s">
        <v>92</v>
      </c>
      <c r="BQ11" s="10" t="str">
        <f t="shared" si="15"/>
        <v>C:1 - Seguimiento a los Mapas de riesgos - corrupción</v>
      </c>
      <c r="BR11" s="10" t="s">
        <v>116</v>
      </c>
      <c r="BS11" s="252" t="s">
        <v>94</v>
      </c>
      <c r="BT11" s="20" t="d">
        <v>2021-01-02</v>
      </c>
      <c r="BU11" s="20" t="d">
        <v>2021-12-31</v>
      </c>
      <c r="BV11" s="252" t="s">
        <v>117</v>
      </c>
      <c r="BW11" s="232" t="s">
        <v>812</v>
      </c>
      <c r="BX11" s="220" t="s">
        <v>813</v>
      </c>
      <c r="BY11" s="233" t="s">
        <v>814</v>
      </c>
      <c r="BZ11" s="220" t="s">
        <v>815</v>
      </c>
      <c r="CA11" s="220" t="s">
        <v>816</v>
      </c>
    </row>
    <row r="12" spans="2:79" ht="75.900000000000006" hidden="1" thickTop="1" thickBot="1">
      <c r="B12" s="253"/>
      <c r="C12" s="10"/>
      <c r="D12" s="10"/>
      <c r="E12" s="10"/>
      <c r="F12" s="10"/>
      <c r="G12" s="10"/>
      <c r="H12" s="10"/>
      <c r="I12" s="10"/>
      <c r="J12" s="15"/>
      <c r="K12" s="15"/>
      <c r="L12" s="15"/>
      <c r="M12" s="15"/>
      <c r="N12" s="15"/>
      <c r="O12" s="15"/>
      <c r="P12" s="15"/>
      <c r="Q12" s="15"/>
      <c r="R12" s="15"/>
      <c r="S12" s="15"/>
      <c r="T12" s="15"/>
      <c r="U12" s="15"/>
      <c r="V12" s="15"/>
      <c r="W12" s="15"/>
      <c r="X12" s="15"/>
      <c r="Y12" s="15"/>
      <c r="Z12" s="15"/>
      <c r="AA12" s="15"/>
      <c r="AB12" s="247"/>
      <c r="AC12" s="247">
        <f t="shared" ref="AC12:AC31" si="24">COUNTIF(J12:AB12,"Si")</f>
        <v>0</v>
      </c>
      <c r="AD12" s="21" t="s">
        <v>118</v>
      </c>
      <c r="AE12" s="22" t="str">
        <f t="shared" si="18"/>
        <v>Moderado</v>
      </c>
      <c r="AF12" s="23" t="str">
        <f t="shared" si="19"/>
        <v>Moderado</v>
      </c>
      <c r="AG12" s="10"/>
      <c r="AH12" s="11"/>
      <c r="AI12" s="247"/>
      <c r="AJ12" s="12" t="str">
        <f t="shared" si="0"/>
        <v/>
      </c>
      <c r="AK12" s="247"/>
      <c r="AL12" s="12" t="str">
        <f t="shared" si="1"/>
        <v/>
      </c>
      <c r="AM12" s="247"/>
      <c r="AN12" s="12" t="str">
        <f t="shared" si="2"/>
        <v/>
      </c>
      <c r="AO12" s="247"/>
      <c r="AP12" s="12" t="str">
        <f t="shared" si="3"/>
        <v/>
      </c>
      <c r="AQ12" s="247"/>
      <c r="AR12" s="12" t="str">
        <f t="shared" si="4"/>
        <v/>
      </c>
      <c r="AS12" s="247"/>
      <c r="AT12" s="12" t="str">
        <f t="shared" si="5"/>
        <v/>
      </c>
      <c r="AU12" s="247"/>
      <c r="AV12" s="12" t="str">
        <f t="shared" si="6"/>
        <v/>
      </c>
      <c r="AW12" s="12" t="str">
        <f t="shared" si="7"/>
        <v xml:space="preserve"> </v>
      </c>
      <c r="AX12" s="13" t="str">
        <f t="shared" si="8"/>
        <v>FUERTE</v>
      </c>
      <c r="AY12" s="14" t="s">
        <v>88</v>
      </c>
      <c r="AZ12" s="13" t="str">
        <f t="shared" si="9"/>
        <v>FUERTE</v>
      </c>
      <c r="BA12" s="250">
        <f t="shared" si="10"/>
        <v>100</v>
      </c>
      <c r="BB12" s="245" t="str">
        <f t="shared" si="11"/>
        <v>NO</v>
      </c>
      <c r="BC12" s="249" t="str">
        <f t="shared" si="20"/>
        <v>FUERTE</v>
      </c>
      <c r="BD12" s="24">
        <f t="shared" ref="BD12:BD31" si="25">+SUM(BA12:BA13)/(COUNT(BA12:BA13))</f>
        <v>100</v>
      </c>
      <c r="BE12" s="15"/>
      <c r="BF12" s="16">
        <f>IF(BE12="Directamente",100/COUNTA(#REF!),0)</f>
        <v>0</v>
      </c>
      <c r="BG12" s="25" t="str">
        <f t="shared" ref="BG12:BG31" si="26">IF(SUM(BF12:BF12)&gt;67,"Directamente","No Disminuye")</f>
        <v>No Disminuye</v>
      </c>
      <c r="BH12" s="15"/>
      <c r="BI12" s="17" t="str">
        <f t="shared" si="13"/>
        <v xml:space="preserve"> </v>
      </c>
      <c r="BJ12" s="248" t="str">
        <f>_xlfn.IFS(AND((COUNTIF($BH$8:BH12,"Directamente"))&gt;=(COUNTIF(BH12:BH12,"Indirectamente")),(COUNTIF(BH12:BH12,"Directamente"))&gt;=(COUNTIF(BH12:BH12,"No Disminuye"))),"Directamente",AND((COUNTIF(BH12:BH12,"Indirectamente"))&gt;(COUNTIF(BH12:BH12,"Directamente")),(COUNTIF(BH12:BH12,"Indirectamente"))&gt;(COUNTIF(BH12:BH12,"No Disminuye"))),"Indirectamente",SUM(COUNTIF(BH12:BH12,"Directamente"),COUNTIF(BH12:BH12,"Indirectamente"))&gt;=COUNTIF(BH12:BH12,"No Disminuye"),"Directamente",AND((COUNTIF(BH12:BH12,"No Disminuye"))&gt;(COUNTIF(BH12:BH12,"Directamente")),(COUNTIF(BH12:BH12,"No Disminuye"))&gt;(COUNTIF(BH12:BH12,"Indirectamente"))),"No Disminuye")</f>
        <v>Directamente</v>
      </c>
      <c r="BK12" s="245" t="str">
        <f t="shared" ref="BK12:BK31" si="27">IFERROR(_xlfn.IFS(AND(BC12="MODERADO",BG12="Directamente"),1,AND(BC12="FUERTE",BG12="Directamente"),2),"0")</f>
        <v>0</v>
      </c>
      <c r="BL12" s="245">
        <f t="shared" si="22"/>
        <v>2</v>
      </c>
      <c r="BM12" s="21" t="s">
        <v>119</v>
      </c>
      <c r="BN12" s="26" t="s">
        <v>91</v>
      </c>
      <c r="BO12" s="21" t="str">
        <f t="shared" si="23"/>
        <v>Moderado</v>
      </c>
      <c r="BP12" s="254"/>
      <c r="BQ12" s="10"/>
      <c r="BR12" s="10"/>
      <c r="BS12" s="252"/>
      <c r="BT12" s="20"/>
      <c r="BU12" s="20"/>
      <c r="BV12" s="252"/>
      <c r="BW12" s="20"/>
      <c r="BX12" s="252"/>
      <c r="BY12" s="20"/>
      <c r="BZ12" s="252"/>
      <c r="CA12" s="252"/>
    </row>
    <row r="13" spans="2:79" ht="75.900000000000006" hidden="1" thickTop="1" thickBot="1">
      <c r="B13" s="253"/>
      <c r="C13" s="10"/>
      <c r="D13" s="10"/>
      <c r="E13" s="10"/>
      <c r="F13" s="10"/>
      <c r="G13" s="10"/>
      <c r="H13" s="10"/>
      <c r="I13" s="10"/>
      <c r="J13" s="15"/>
      <c r="K13" s="15"/>
      <c r="L13" s="15"/>
      <c r="M13" s="15"/>
      <c r="N13" s="15"/>
      <c r="O13" s="15"/>
      <c r="P13" s="15"/>
      <c r="Q13" s="15"/>
      <c r="R13" s="15"/>
      <c r="S13" s="15"/>
      <c r="T13" s="15"/>
      <c r="U13" s="15"/>
      <c r="V13" s="15"/>
      <c r="W13" s="15"/>
      <c r="X13" s="15"/>
      <c r="Y13" s="15"/>
      <c r="Z13" s="15"/>
      <c r="AA13" s="15"/>
      <c r="AB13" s="247"/>
      <c r="AC13" s="247">
        <f t="shared" si="24"/>
        <v>0</v>
      </c>
      <c r="AD13" s="21" t="s">
        <v>118</v>
      </c>
      <c r="AE13" s="22" t="str">
        <f t="shared" si="18"/>
        <v>Moderado</v>
      </c>
      <c r="AF13" s="23" t="str">
        <f t="shared" si="19"/>
        <v>Moderado</v>
      </c>
      <c r="AG13" s="10"/>
      <c r="AH13" s="11"/>
      <c r="AI13" s="247"/>
      <c r="AJ13" s="12" t="str">
        <f t="shared" si="0"/>
        <v/>
      </c>
      <c r="AK13" s="247"/>
      <c r="AL13" s="12" t="str">
        <f t="shared" si="1"/>
        <v/>
      </c>
      <c r="AM13" s="247"/>
      <c r="AN13" s="12" t="str">
        <f t="shared" si="2"/>
        <v/>
      </c>
      <c r="AO13" s="247"/>
      <c r="AP13" s="12" t="str">
        <f t="shared" si="3"/>
        <v/>
      </c>
      <c r="AQ13" s="247"/>
      <c r="AR13" s="12" t="str">
        <f t="shared" si="4"/>
        <v/>
      </c>
      <c r="AS13" s="247"/>
      <c r="AT13" s="12" t="str">
        <f t="shared" si="5"/>
        <v/>
      </c>
      <c r="AU13" s="247"/>
      <c r="AV13" s="12" t="str">
        <f t="shared" si="6"/>
        <v/>
      </c>
      <c r="AW13" s="12" t="str">
        <f t="shared" si="7"/>
        <v xml:space="preserve"> </v>
      </c>
      <c r="AX13" s="13" t="str">
        <f t="shared" si="8"/>
        <v>FUERTE</v>
      </c>
      <c r="AY13" s="14" t="s">
        <v>88</v>
      </c>
      <c r="AZ13" s="13" t="str">
        <f t="shared" si="9"/>
        <v>FUERTE</v>
      </c>
      <c r="BA13" s="250">
        <f t="shared" si="10"/>
        <v>100</v>
      </c>
      <c r="BB13" s="245" t="str">
        <f t="shared" si="11"/>
        <v>NO</v>
      </c>
      <c r="BC13" s="249" t="str">
        <f t="shared" si="20"/>
        <v>FUERTE</v>
      </c>
      <c r="BD13" s="24">
        <f t="shared" si="25"/>
        <v>100</v>
      </c>
      <c r="BE13" s="15"/>
      <c r="BF13" s="16">
        <f>IF(BE13="Directamente",100/COUNTA(#REF!),0)</f>
        <v>0</v>
      </c>
      <c r="BG13" s="25" t="str">
        <f t="shared" si="26"/>
        <v>No Disminuye</v>
      </c>
      <c r="BH13" s="15"/>
      <c r="BI13" s="17" t="str">
        <f t="shared" si="13"/>
        <v xml:space="preserve"> </v>
      </c>
      <c r="BJ13" s="248" t="str">
        <f>_xlfn.IFS(AND((COUNTIF($BH$8:BH13,"Directamente"))&gt;=(COUNTIF(BH13:BH13,"Indirectamente")),(COUNTIF(BH13:BH13,"Directamente"))&gt;=(COUNTIF(BH13:BH13,"No Disminuye"))),"Directamente",AND((COUNTIF(BH13:BH13,"Indirectamente"))&gt;(COUNTIF(BH13:BH13,"Directamente")),(COUNTIF(BH13:BH13,"Indirectamente"))&gt;(COUNTIF(BH13:BH13,"No Disminuye"))),"Indirectamente",SUM(COUNTIF(BH13:BH13,"Directamente"),COUNTIF(BH13:BH13,"Indirectamente"))&gt;=COUNTIF(BH13:BH13,"No Disminuye"),"Directamente",AND((COUNTIF(BH13:BH13,"No Disminuye"))&gt;(COUNTIF(BH13:BH13,"Directamente")),(COUNTIF(BH13:BH13,"No Disminuye"))&gt;(COUNTIF(BH13:BH13,"Indirectamente"))),"No Disminuye")</f>
        <v>Directamente</v>
      </c>
      <c r="BK13" s="245" t="str">
        <f t="shared" si="27"/>
        <v>0</v>
      </c>
      <c r="BL13" s="245">
        <f t="shared" si="22"/>
        <v>2</v>
      </c>
      <c r="BM13" s="21" t="s">
        <v>119</v>
      </c>
      <c r="BN13" s="26" t="s">
        <v>91</v>
      </c>
      <c r="BO13" s="21" t="str">
        <f t="shared" si="23"/>
        <v>Moderado</v>
      </c>
      <c r="BP13" s="254"/>
      <c r="BQ13" s="10"/>
      <c r="BR13" s="10"/>
      <c r="BS13" s="252"/>
      <c r="BT13" s="20"/>
      <c r="BU13" s="20"/>
      <c r="BV13" s="252"/>
      <c r="BW13" s="20"/>
      <c r="BX13" s="252"/>
      <c r="BY13" s="20"/>
      <c r="BZ13" s="252"/>
      <c r="CA13" s="252"/>
    </row>
    <row r="14" spans="2:79" ht="75.900000000000006" hidden="1" thickTop="1" thickBot="1">
      <c r="B14" s="253"/>
      <c r="C14" s="10"/>
      <c r="D14" s="10"/>
      <c r="E14" s="10"/>
      <c r="F14" s="10"/>
      <c r="G14" s="10"/>
      <c r="H14" s="10"/>
      <c r="I14" s="10"/>
      <c r="J14" s="15"/>
      <c r="K14" s="15"/>
      <c r="L14" s="15"/>
      <c r="M14" s="15"/>
      <c r="N14" s="15"/>
      <c r="O14" s="15"/>
      <c r="P14" s="15"/>
      <c r="Q14" s="15"/>
      <c r="R14" s="15"/>
      <c r="S14" s="15"/>
      <c r="T14" s="15"/>
      <c r="U14" s="15"/>
      <c r="V14" s="15"/>
      <c r="W14" s="15"/>
      <c r="X14" s="15"/>
      <c r="Y14" s="15"/>
      <c r="Z14" s="15"/>
      <c r="AA14" s="15"/>
      <c r="AB14" s="247"/>
      <c r="AC14" s="247">
        <f t="shared" si="24"/>
        <v>0</v>
      </c>
      <c r="AD14" s="21" t="s">
        <v>118</v>
      </c>
      <c r="AE14" s="22" t="str">
        <f t="shared" si="18"/>
        <v>Moderado</v>
      </c>
      <c r="AF14" s="23" t="str">
        <f t="shared" si="19"/>
        <v>Moderado</v>
      </c>
      <c r="AG14" s="10"/>
      <c r="AH14" s="11"/>
      <c r="AI14" s="247"/>
      <c r="AJ14" s="12" t="str">
        <f t="shared" si="0"/>
        <v/>
      </c>
      <c r="AK14" s="247"/>
      <c r="AL14" s="12" t="str">
        <f t="shared" si="1"/>
        <v/>
      </c>
      <c r="AM14" s="247"/>
      <c r="AN14" s="12" t="str">
        <f t="shared" si="2"/>
        <v/>
      </c>
      <c r="AO14" s="247"/>
      <c r="AP14" s="12" t="str">
        <f t="shared" si="3"/>
        <v/>
      </c>
      <c r="AQ14" s="247"/>
      <c r="AR14" s="12" t="str">
        <f t="shared" si="4"/>
        <v/>
      </c>
      <c r="AS14" s="247"/>
      <c r="AT14" s="12" t="str">
        <f t="shared" si="5"/>
        <v/>
      </c>
      <c r="AU14" s="247"/>
      <c r="AV14" s="12" t="str">
        <f t="shared" si="6"/>
        <v/>
      </c>
      <c r="AW14" s="12" t="str">
        <f t="shared" si="7"/>
        <v xml:space="preserve"> </v>
      </c>
      <c r="AX14" s="13" t="str">
        <f t="shared" si="8"/>
        <v>FUERTE</v>
      </c>
      <c r="AY14" s="14" t="s">
        <v>88</v>
      </c>
      <c r="AZ14" s="13" t="str">
        <f t="shared" si="9"/>
        <v>FUERTE</v>
      </c>
      <c r="BA14" s="250">
        <f t="shared" si="10"/>
        <v>100</v>
      </c>
      <c r="BB14" s="245" t="str">
        <f t="shared" si="11"/>
        <v>NO</v>
      </c>
      <c r="BC14" s="249" t="str">
        <f t="shared" si="20"/>
        <v>FUERTE</v>
      </c>
      <c r="BD14" s="24">
        <f t="shared" si="25"/>
        <v>100</v>
      </c>
      <c r="BE14" s="15"/>
      <c r="BF14" s="16">
        <f>IF(BE14="Directamente",100/COUNTA(#REF!),0)</f>
        <v>0</v>
      </c>
      <c r="BG14" s="25" t="str">
        <f t="shared" si="26"/>
        <v>No Disminuye</v>
      </c>
      <c r="BH14" s="15"/>
      <c r="BI14" s="17" t="str">
        <f t="shared" si="13"/>
        <v xml:space="preserve"> </v>
      </c>
      <c r="BJ14" s="248" t="str">
        <f>_xlfn.IFS(AND((COUNTIF($BH$8:BH14,"Directamente"))&gt;=(COUNTIF(BH14:BH14,"Indirectamente")),(COUNTIF(BH14:BH14,"Directamente"))&gt;=(COUNTIF(BH14:BH14,"No Disminuye"))),"Directamente",AND((COUNTIF(BH14:BH14,"Indirectamente"))&gt;(COUNTIF(BH14:BH14,"Directamente")),(COUNTIF(BH14:BH14,"Indirectamente"))&gt;(COUNTIF(BH14:BH14,"No Disminuye"))),"Indirectamente",SUM(COUNTIF(BH14:BH14,"Directamente"),COUNTIF(BH14:BH14,"Indirectamente"))&gt;=COUNTIF(BH14:BH14,"No Disminuye"),"Directamente",AND((COUNTIF(BH14:BH14,"No Disminuye"))&gt;(COUNTIF(BH14:BH14,"Directamente")),(COUNTIF(BH14:BH14,"No Disminuye"))&gt;(COUNTIF(BH14:BH14,"Indirectamente"))),"No Disminuye")</f>
        <v>Directamente</v>
      </c>
      <c r="BK14" s="245" t="str">
        <f t="shared" si="27"/>
        <v>0</v>
      </c>
      <c r="BL14" s="245">
        <f t="shared" si="22"/>
        <v>2</v>
      </c>
      <c r="BM14" s="21" t="s">
        <v>119</v>
      </c>
      <c r="BN14" s="26" t="s">
        <v>91</v>
      </c>
      <c r="BO14" s="21" t="str">
        <f t="shared" si="23"/>
        <v>Moderado</v>
      </c>
      <c r="BP14" s="254"/>
      <c r="BQ14" s="10"/>
      <c r="BR14" s="10"/>
      <c r="BS14" s="252"/>
      <c r="BT14" s="20"/>
      <c r="BU14" s="20"/>
      <c r="BV14" s="252"/>
      <c r="BW14" s="20"/>
      <c r="BX14" s="252"/>
      <c r="BY14" s="20"/>
      <c r="BZ14" s="252"/>
      <c r="CA14" s="252"/>
    </row>
    <row r="15" spans="2:79" ht="75.900000000000006" hidden="1" thickTop="1" thickBot="1">
      <c r="B15" s="253"/>
      <c r="C15" s="10"/>
      <c r="D15" s="10"/>
      <c r="E15" s="10"/>
      <c r="F15" s="10"/>
      <c r="G15" s="10"/>
      <c r="H15" s="10"/>
      <c r="I15" s="10"/>
      <c r="J15" s="15"/>
      <c r="K15" s="15"/>
      <c r="L15" s="15"/>
      <c r="M15" s="15"/>
      <c r="N15" s="15"/>
      <c r="O15" s="15"/>
      <c r="P15" s="15"/>
      <c r="Q15" s="15"/>
      <c r="R15" s="15"/>
      <c r="S15" s="15"/>
      <c r="T15" s="15"/>
      <c r="U15" s="15"/>
      <c r="V15" s="15"/>
      <c r="W15" s="15"/>
      <c r="X15" s="15"/>
      <c r="Y15" s="15"/>
      <c r="Z15" s="15"/>
      <c r="AA15" s="15"/>
      <c r="AB15" s="247"/>
      <c r="AC15" s="247">
        <f t="shared" si="24"/>
        <v>0</v>
      </c>
      <c r="AD15" s="21" t="s">
        <v>118</v>
      </c>
      <c r="AE15" s="22" t="str">
        <f t="shared" si="18"/>
        <v>Moderado</v>
      </c>
      <c r="AF15" s="23" t="str">
        <f t="shared" si="19"/>
        <v>Moderado</v>
      </c>
      <c r="AG15" s="10"/>
      <c r="AH15" s="11"/>
      <c r="AI15" s="247"/>
      <c r="AJ15" s="12" t="str">
        <f t="shared" si="0"/>
        <v/>
      </c>
      <c r="AK15" s="247"/>
      <c r="AL15" s="12" t="str">
        <f t="shared" si="1"/>
        <v/>
      </c>
      <c r="AM15" s="247"/>
      <c r="AN15" s="12" t="str">
        <f t="shared" si="2"/>
        <v/>
      </c>
      <c r="AO15" s="247"/>
      <c r="AP15" s="12" t="str">
        <f t="shared" si="3"/>
        <v/>
      </c>
      <c r="AQ15" s="247"/>
      <c r="AR15" s="12" t="str">
        <f t="shared" si="4"/>
        <v/>
      </c>
      <c r="AS15" s="247"/>
      <c r="AT15" s="12" t="str">
        <f t="shared" si="5"/>
        <v/>
      </c>
      <c r="AU15" s="247"/>
      <c r="AV15" s="12" t="str">
        <f t="shared" si="6"/>
        <v/>
      </c>
      <c r="AW15" s="12" t="str">
        <f t="shared" si="7"/>
        <v xml:space="preserve"> </v>
      </c>
      <c r="AX15" s="13" t="str">
        <f t="shared" si="8"/>
        <v>FUERTE</v>
      </c>
      <c r="AY15" s="14" t="s">
        <v>88</v>
      </c>
      <c r="AZ15" s="13" t="str">
        <f t="shared" si="9"/>
        <v>FUERTE</v>
      </c>
      <c r="BA15" s="250">
        <f t="shared" si="10"/>
        <v>100</v>
      </c>
      <c r="BB15" s="245" t="str">
        <f t="shared" si="11"/>
        <v>NO</v>
      </c>
      <c r="BC15" s="249" t="str">
        <f t="shared" si="20"/>
        <v>FUERTE</v>
      </c>
      <c r="BD15" s="24">
        <f t="shared" si="25"/>
        <v>100</v>
      </c>
      <c r="BE15" s="15"/>
      <c r="BF15" s="16">
        <f>IF(BE15="Directamente",100/COUNTA(#REF!),0)</f>
        <v>0</v>
      </c>
      <c r="BG15" s="25" t="str">
        <f t="shared" si="26"/>
        <v>No Disminuye</v>
      </c>
      <c r="BH15" s="15"/>
      <c r="BI15" s="17" t="str">
        <f t="shared" si="13"/>
        <v xml:space="preserve"> </v>
      </c>
      <c r="BJ15" s="248" t="str">
        <f>_xlfn.IFS(AND((COUNTIF($BH$8:BH15,"Directamente"))&gt;=(COUNTIF(BH15:BH15,"Indirectamente")),(COUNTIF(BH15:BH15,"Directamente"))&gt;=(COUNTIF(BH15:BH15,"No Disminuye"))),"Directamente",AND((COUNTIF(BH15:BH15,"Indirectamente"))&gt;(COUNTIF(BH15:BH15,"Directamente")),(COUNTIF(BH15:BH15,"Indirectamente"))&gt;(COUNTIF(BH15:BH15,"No Disminuye"))),"Indirectamente",SUM(COUNTIF(BH15:BH15,"Directamente"),COUNTIF(BH15:BH15,"Indirectamente"))&gt;=COUNTIF(BH15:BH15,"No Disminuye"),"Directamente",AND((COUNTIF(BH15:BH15,"No Disminuye"))&gt;(COUNTIF(BH15:BH15,"Directamente")),(COUNTIF(BH15:BH15,"No Disminuye"))&gt;(COUNTIF(BH15:BH15,"Indirectamente"))),"No Disminuye")</f>
        <v>Directamente</v>
      </c>
      <c r="BK15" s="245" t="str">
        <f t="shared" si="27"/>
        <v>0</v>
      </c>
      <c r="BL15" s="245">
        <f t="shared" si="22"/>
        <v>2</v>
      </c>
      <c r="BM15" s="21" t="s">
        <v>119</v>
      </c>
      <c r="BN15" s="26" t="s">
        <v>91</v>
      </c>
      <c r="BO15" s="21" t="str">
        <f t="shared" si="23"/>
        <v>Moderado</v>
      </c>
      <c r="BP15" s="254"/>
      <c r="BQ15" s="10"/>
      <c r="BR15" s="10"/>
      <c r="BS15" s="252"/>
      <c r="BT15" s="20"/>
      <c r="BU15" s="20"/>
      <c r="BV15" s="252"/>
      <c r="BW15" s="20"/>
      <c r="BX15" s="252"/>
      <c r="BY15" s="20"/>
      <c r="BZ15" s="252"/>
      <c r="CA15" s="252"/>
    </row>
    <row r="16" spans="2:79" ht="75.900000000000006" hidden="1" thickTop="1" thickBot="1">
      <c r="B16" s="253"/>
      <c r="C16" s="10"/>
      <c r="D16" s="10"/>
      <c r="E16" s="10"/>
      <c r="F16" s="10"/>
      <c r="G16" s="10"/>
      <c r="H16" s="10"/>
      <c r="I16" s="10"/>
      <c r="J16" s="15"/>
      <c r="K16" s="15"/>
      <c r="L16" s="15"/>
      <c r="M16" s="15"/>
      <c r="N16" s="15"/>
      <c r="O16" s="15"/>
      <c r="P16" s="15"/>
      <c r="Q16" s="15"/>
      <c r="R16" s="15"/>
      <c r="S16" s="15"/>
      <c r="T16" s="15"/>
      <c r="U16" s="15"/>
      <c r="V16" s="15"/>
      <c r="W16" s="15"/>
      <c r="X16" s="15"/>
      <c r="Y16" s="15"/>
      <c r="Z16" s="15"/>
      <c r="AA16" s="15"/>
      <c r="AB16" s="247"/>
      <c r="AC16" s="247">
        <f t="shared" si="24"/>
        <v>0</v>
      </c>
      <c r="AD16" s="21" t="s">
        <v>118</v>
      </c>
      <c r="AE16" s="22" t="str">
        <f t="shared" si="18"/>
        <v>Moderado</v>
      </c>
      <c r="AF16" s="23" t="str">
        <f t="shared" si="19"/>
        <v>Moderado</v>
      </c>
      <c r="AG16" s="10"/>
      <c r="AH16" s="11"/>
      <c r="AI16" s="247"/>
      <c r="AJ16" s="12" t="str">
        <f t="shared" si="0"/>
        <v/>
      </c>
      <c r="AK16" s="247"/>
      <c r="AL16" s="12" t="str">
        <f t="shared" si="1"/>
        <v/>
      </c>
      <c r="AM16" s="247"/>
      <c r="AN16" s="12" t="str">
        <f t="shared" si="2"/>
        <v/>
      </c>
      <c r="AO16" s="247"/>
      <c r="AP16" s="12" t="str">
        <f t="shared" si="3"/>
        <v/>
      </c>
      <c r="AQ16" s="247"/>
      <c r="AR16" s="12" t="str">
        <f t="shared" si="4"/>
        <v/>
      </c>
      <c r="AS16" s="247"/>
      <c r="AT16" s="12" t="str">
        <f t="shared" si="5"/>
        <v/>
      </c>
      <c r="AU16" s="247"/>
      <c r="AV16" s="12" t="str">
        <f t="shared" si="6"/>
        <v/>
      </c>
      <c r="AW16" s="12" t="str">
        <f t="shared" si="7"/>
        <v xml:space="preserve"> </v>
      </c>
      <c r="AX16" s="13" t="str">
        <f t="shared" si="8"/>
        <v>FUERTE</v>
      </c>
      <c r="AY16" s="14" t="s">
        <v>88</v>
      </c>
      <c r="AZ16" s="13" t="str">
        <f t="shared" si="9"/>
        <v>FUERTE</v>
      </c>
      <c r="BA16" s="250">
        <f t="shared" si="10"/>
        <v>100</v>
      </c>
      <c r="BB16" s="245" t="str">
        <f t="shared" si="11"/>
        <v>NO</v>
      </c>
      <c r="BC16" s="249" t="str">
        <f t="shared" si="20"/>
        <v>FUERTE</v>
      </c>
      <c r="BD16" s="24">
        <f t="shared" si="25"/>
        <v>100</v>
      </c>
      <c r="BE16" s="15"/>
      <c r="BF16" s="16">
        <f>IF(BE16="Directamente",100/COUNTA(#REF!),0)</f>
        <v>0</v>
      </c>
      <c r="BG16" s="25" t="str">
        <f t="shared" si="26"/>
        <v>No Disminuye</v>
      </c>
      <c r="BH16" s="15"/>
      <c r="BI16" s="17" t="str">
        <f t="shared" si="13"/>
        <v xml:space="preserve"> </v>
      </c>
      <c r="BJ16" s="248" t="str">
        <f>_xlfn.IFS(AND((COUNTIF($BH$8:BH16,"Directamente"))&gt;=(COUNTIF(BH16:BH16,"Indirectamente")),(COUNTIF(BH16:BH16,"Directamente"))&gt;=(COUNTIF(BH16:BH16,"No Disminuye"))),"Directamente",AND((COUNTIF(BH16:BH16,"Indirectamente"))&gt;(COUNTIF(BH16:BH16,"Directamente")),(COUNTIF(BH16:BH16,"Indirectamente"))&gt;(COUNTIF(BH16:BH16,"No Disminuye"))),"Indirectamente",SUM(COUNTIF(BH16:BH16,"Directamente"),COUNTIF(BH16:BH16,"Indirectamente"))&gt;=COUNTIF(BH16:BH16,"No Disminuye"),"Directamente",AND((COUNTIF(BH16:BH16,"No Disminuye"))&gt;(COUNTIF(BH16:BH16,"Directamente")),(COUNTIF(BH16:BH16,"No Disminuye"))&gt;(COUNTIF(BH16:BH16,"Indirectamente"))),"No Disminuye")</f>
        <v>Directamente</v>
      </c>
      <c r="BK16" s="245" t="str">
        <f t="shared" si="27"/>
        <v>0</v>
      </c>
      <c r="BL16" s="245">
        <f t="shared" si="22"/>
        <v>2</v>
      </c>
      <c r="BM16" s="21" t="s">
        <v>119</v>
      </c>
      <c r="BN16" s="26" t="s">
        <v>91</v>
      </c>
      <c r="BO16" s="21" t="str">
        <f t="shared" si="23"/>
        <v>Moderado</v>
      </c>
      <c r="BP16" s="254"/>
      <c r="BQ16" s="10"/>
      <c r="BR16" s="10"/>
      <c r="BS16" s="252"/>
      <c r="BT16" s="20"/>
      <c r="BU16" s="20"/>
      <c r="BV16" s="252"/>
      <c r="BW16" s="20"/>
      <c r="BX16" s="252"/>
      <c r="BY16" s="20"/>
      <c r="BZ16" s="252"/>
      <c r="CA16" s="252"/>
    </row>
    <row r="17" spans="2:79" ht="75.900000000000006" hidden="1" thickTop="1" thickBot="1">
      <c r="B17" s="253"/>
      <c r="C17" s="10"/>
      <c r="D17" s="10"/>
      <c r="E17" s="10"/>
      <c r="F17" s="10"/>
      <c r="G17" s="10"/>
      <c r="H17" s="10"/>
      <c r="I17" s="10"/>
      <c r="J17" s="15"/>
      <c r="K17" s="15"/>
      <c r="L17" s="15"/>
      <c r="M17" s="15"/>
      <c r="N17" s="15"/>
      <c r="O17" s="15"/>
      <c r="P17" s="15"/>
      <c r="Q17" s="15"/>
      <c r="R17" s="15"/>
      <c r="S17" s="15"/>
      <c r="T17" s="15"/>
      <c r="U17" s="15"/>
      <c r="V17" s="15"/>
      <c r="W17" s="15"/>
      <c r="X17" s="15"/>
      <c r="Y17" s="15"/>
      <c r="Z17" s="15"/>
      <c r="AA17" s="15"/>
      <c r="AB17" s="247"/>
      <c r="AC17" s="247">
        <f t="shared" si="24"/>
        <v>0</v>
      </c>
      <c r="AD17" s="21" t="s">
        <v>118</v>
      </c>
      <c r="AE17" s="22" t="str">
        <f t="shared" si="18"/>
        <v>Moderado</v>
      </c>
      <c r="AF17" s="23" t="str">
        <f t="shared" si="19"/>
        <v>Moderado</v>
      </c>
      <c r="AG17" s="10"/>
      <c r="AH17" s="11"/>
      <c r="AI17" s="247"/>
      <c r="AJ17" s="12" t="str">
        <f t="shared" si="0"/>
        <v/>
      </c>
      <c r="AK17" s="247"/>
      <c r="AL17" s="12" t="str">
        <f t="shared" si="1"/>
        <v/>
      </c>
      <c r="AM17" s="247"/>
      <c r="AN17" s="12" t="str">
        <f t="shared" si="2"/>
        <v/>
      </c>
      <c r="AO17" s="247"/>
      <c r="AP17" s="12" t="str">
        <f t="shared" si="3"/>
        <v/>
      </c>
      <c r="AQ17" s="247"/>
      <c r="AR17" s="12" t="str">
        <f t="shared" si="4"/>
        <v/>
      </c>
      <c r="AS17" s="247"/>
      <c r="AT17" s="12" t="str">
        <f t="shared" si="5"/>
        <v/>
      </c>
      <c r="AU17" s="247"/>
      <c r="AV17" s="12" t="str">
        <f t="shared" si="6"/>
        <v/>
      </c>
      <c r="AW17" s="12" t="str">
        <f t="shared" si="7"/>
        <v xml:space="preserve"> </v>
      </c>
      <c r="AX17" s="13" t="str">
        <f t="shared" si="8"/>
        <v>FUERTE</v>
      </c>
      <c r="AY17" s="14" t="s">
        <v>88</v>
      </c>
      <c r="AZ17" s="13" t="str">
        <f t="shared" si="9"/>
        <v>FUERTE</v>
      </c>
      <c r="BA17" s="250">
        <f t="shared" si="10"/>
        <v>100</v>
      </c>
      <c r="BB17" s="245" t="str">
        <f t="shared" si="11"/>
        <v>NO</v>
      </c>
      <c r="BC17" s="249" t="str">
        <f t="shared" si="20"/>
        <v>FUERTE</v>
      </c>
      <c r="BD17" s="24">
        <f t="shared" si="25"/>
        <v>100</v>
      </c>
      <c r="BE17" s="15"/>
      <c r="BF17" s="16">
        <f>IF(BE17="Directamente",100/COUNTA(#REF!),0)</f>
        <v>0</v>
      </c>
      <c r="BG17" s="25" t="str">
        <f t="shared" si="26"/>
        <v>No Disminuye</v>
      </c>
      <c r="BH17" s="15"/>
      <c r="BI17" s="17" t="str">
        <f t="shared" si="13"/>
        <v xml:space="preserve"> </v>
      </c>
      <c r="BJ17" s="248" t="str">
        <f>_xlfn.IFS(AND((COUNTIF($BH$8:BH17,"Directamente"))&gt;=(COUNTIF(BH17:BH17,"Indirectamente")),(COUNTIF(BH17:BH17,"Directamente"))&gt;=(COUNTIF(BH17:BH17,"No Disminuye"))),"Directamente",AND((COUNTIF(BH17:BH17,"Indirectamente"))&gt;(COUNTIF(BH17:BH17,"Directamente")),(COUNTIF(BH17:BH17,"Indirectamente"))&gt;(COUNTIF(BH17:BH17,"No Disminuye"))),"Indirectamente",SUM(COUNTIF(BH17:BH17,"Directamente"),COUNTIF(BH17:BH17,"Indirectamente"))&gt;=COUNTIF(BH17:BH17,"No Disminuye"),"Directamente",AND((COUNTIF(BH17:BH17,"No Disminuye"))&gt;(COUNTIF(BH17:BH17,"Directamente")),(COUNTIF(BH17:BH17,"No Disminuye"))&gt;(COUNTIF(BH17:BH17,"Indirectamente"))),"No Disminuye")</f>
        <v>Directamente</v>
      </c>
      <c r="BK17" s="245" t="str">
        <f t="shared" si="27"/>
        <v>0</v>
      </c>
      <c r="BL17" s="245">
        <f t="shared" si="22"/>
        <v>2</v>
      </c>
      <c r="BM17" s="21" t="s">
        <v>119</v>
      </c>
      <c r="BN17" s="26" t="s">
        <v>91</v>
      </c>
      <c r="BO17" s="21" t="str">
        <f t="shared" si="23"/>
        <v>Moderado</v>
      </c>
      <c r="BP17" s="254"/>
      <c r="BQ17" s="10"/>
      <c r="BR17" s="10"/>
      <c r="BS17" s="252"/>
      <c r="BT17" s="20"/>
      <c r="BU17" s="20"/>
      <c r="BV17" s="252"/>
      <c r="BW17" s="20"/>
      <c r="BX17" s="252"/>
      <c r="BY17" s="20"/>
      <c r="BZ17" s="252"/>
      <c r="CA17" s="252"/>
    </row>
    <row r="18" spans="2:79" ht="75.900000000000006" hidden="1" thickTop="1" thickBot="1">
      <c r="B18" s="253"/>
      <c r="C18" s="10"/>
      <c r="D18" s="10"/>
      <c r="E18" s="10"/>
      <c r="F18" s="10"/>
      <c r="G18" s="10"/>
      <c r="H18" s="10"/>
      <c r="I18" s="10"/>
      <c r="J18" s="15"/>
      <c r="K18" s="15"/>
      <c r="L18" s="15"/>
      <c r="M18" s="15"/>
      <c r="N18" s="15"/>
      <c r="O18" s="15"/>
      <c r="P18" s="15"/>
      <c r="Q18" s="15"/>
      <c r="R18" s="15"/>
      <c r="S18" s="15"/>
      <c r="T18" s="15"/>
      <c r="U18" s="15"/>
      <c r="V18" s="15"/>
      <c r="W18" s="15"/>
      <c r="X18" s="15"/>
      <c r="Y18" s="15"/>
      <c r="Z18" s="15"/>
      <c r="AA18" s="15"/>
      <c r="AB18" s="247"/>
      <c r="AC18" s="247">
        <f t="shared" si="24"/>
        <v>0</v>
      </c>
      <c r="AD18" s="21" t="s">
        <v>118</v>
      </c>
      <c r="AE18" s="22" t="str">
        <f t="shared" si="18"/>
        <v>Moderado</v>
      </c>
      <c r="AF18" s="23" t="str">
        <f t="shared" si="19"/>
        <v>Moderado</v>
      </c>
      <c r="AG18" s="10"/>
      <c r="AH18" s="11"/>
      <c r="AI18" s="247"/>
      <c r="AJ18" s="12" t="str">
        <f t="shared" si="0"/>
        <v/>
      </c>
      <c r="AK18" s="247"/>
      <c r="AL18" s="12" t="str">
        <f t="shared" si="1"/>
        <v/>
      </c>
      <c r="AM18" s="247"/>
      <c r="AN18" s="12" t="str">
        <f t="shared" si="2"/>
        <v/>
      </c>
      <c r="AO18" s="247"/>
      <c r="AP18" s="12" t="str">
        <f t="shared" si="3"/>
        <v/>
      </c>
      <c r="AQ18" s="247"/>
      <c r="AR18" s="12" t="str">
        <f t="shared" si="4"/>
        <v/>
      </c>
      <c r="AS18" s="247"/>
      <c r="AT18" s="12" t="str">
        <f t="shared" si="5"/>
        <v/>
      </c>
      <c r="AU18" s="247"/>
      <c r="AV18" s="12" t="str">
        <f t="shared" si="6"/>
        <v/>
      </c>
      <c r="AW18" s="12" t="str">
        <f t="shared" si="7"/>
        <v xml:space="preserve"> </v>
      </c>
      <c r="AX18" s="13" t="str">
        <f t="shared" si="8"/>
        <v>FUERTE</v>
      </c>
      <c r="AY18" s="14" t="s">
        <v>88</v>
      </c>
      <c r="AZ18" s="13" t="str">
        <f t="shared" si="9"/>
        <v>FUERTE</v>
      </c>
      <c r="BA18" s="250">
        <f t="shared" si="10"/>
        <v>100</v>
      </c>
      <c r="BB18" s="245" t="str">
        <f t="shared" si="11"/>
        <v>NO</v>
      </c>
      <c r="BC18" s="249" t="str">
        <f t="shared" si="20"/>
        <v>FUERTE</v>
      </c>
      <c r="BD18" s="24">
        <f t="shared" si="25"/>
        <v>100</v>
      </c>
      <c r="BE18" s="15"/>
      <c r="BF18" s="16">
        <f>IF(BE18="Directamente",100/COUNTA(#REF!),0)</f>
        <v>0</v>
      </c>
      <c r="BG18" s="25" t="str">
        <f t="shared" si="26"/>
        <v>No Disminuye</v>
      </c>
      <c r="BH18" s="15"/>
      <c r="BI18" s="17" t="str">
        <f t="shared" si="13"/>
        <v xml:space="preserve"> </v>
      </c>
      <c r="BJ18" s="248" t="str">
        <f>_xlfn.IFS(AND((COUNTIF($BH$8:BH18,"Directamente"))&gt;=(COUNTIF(BH18:BH18,"Indirectamente")),(COUNTIF(BH18:BH18,"Directamente"))&gt;=(COUNTIF(BH18:BH18,"No Disminuye"))),"Directamente",AND((COUNTIF(BH18:BH18,"Indirectamente"))&gt;(COUNTIF(BH18:BH18,"Directamente")),(COUNTIF(BH18:BH18,"Indirectamente"))&gt;(COUNTIF(BH18:BH18,"No Disminuye"))),"Indirectamente",SUM(COUNTIF(BH18:BH18,"Directamente"),COUNTIF(BH18:BH18,"Indirectamente"))&gt;=COUNTIF(BH18:BH18,"No Disminuye"),"Directamente",AND((COUNTIF(BH18:BH18,"No Disminuye"))&gt;(COUNTIF(BH18:BH18,"Directamente")),(COUNTIF(BH18:BH18,"No Disminuye"))&gt;(COUNTIF(BH18:BH18,"Indirectamente"))),"No Disminuye")</f>
        <v>Directamente</v>
      </c>
      <c r="BK18" s="245" t="str">
        <f t="shared" si="27"/>
        <v>0</v>
      </c>
      <c r="BL18" s="245">
        <f t="shared" si="22"/>
        <v>2</v>
      </c>
      <c r="BM18" s="21" t="s">
        <v>119</v>
      </c>
      <c r="BN18" s="26" t="s">
        <v>91</v>
      </c>
      <c r="BO18" s="21" t="str">
        <f t="shared" si="23"/>
        <v>Moderado</v>
      </c>
      <c r="BP18" s="254"/>
      <c r="BQ18" s="10"/>
      <c r="BR18" s="10"/>
      <c r="BS18" s="252"/>
      <c r="BT18" s="20"/>
      <c r="BU18" s="20"/>
      <c r="BV18" s="252"/>
      <c r="BW18" s="20"/>
      <c r="BX18" s="252"/>
      <c r="BY18" s="20"/>
      <c r="BZ18" s="252"/>
      <c r="CA18" s="252"/>
    </row>
    <row r="19" spans="2:79" ht="75.900000000000006" hidden="1" thickTop="1" thickBot="1">
      <c r="B19" s="253"/>
      <c r="C19" s="10"/>
      <c r="D19" s="10"/>
      <c r="E19" s="10"/>
      <c r="F19" s="10"/>
      <c r="G19" s="10"/>
      <c r="H19" s="10"/>
      <c r="I19" s="10"/>
      <c r="J19" s="15"/>
      <c r="K19" s="15"/>
      <c r="L19" s="15"/>
      <c r="M19" s="15"/>
      <c r="N19" s="15"/>
      <c r="O19" s="15"/>
      <c r="P19" s="15"/>
      <c r="Q19" s="15"/>
      <c r="R19" s="15"/>
      <c r="S19" s="15"/>
      <c r="T19" s="15"/>
      <c r="U19" s="15"/>
      <c r="V19" s="15"/>
      <c r="W19" s="15"/>
      <c r="X19" s="15"/>
      <c r="Y19" s="15"/>
      <c r="Z19" s="15"/>
      <c r="AA19" s="15"/>
      <c r="AB19" s="247"/>
      <c r="AC19" s="247">
        <f t="shared" si="24"/>
        <v>0</v>
      </c>
      <c r="AD19" s="21" t="s">
        <v>118</v>
      </c>
      <c r="AE19" s="22" t="str">
        <f t="shared" si="18"/>
        <v>Moderado</v>
      </c>
      <c r="AF19" s="23" t="str">
        <f t="shared" si="19"/>
        <v>Moderado</v>
      </c>
      <c r="AG19" s="10"/>
      <c r="AH19" s="11"/>
      <c r="AI19" s="247"/>
      <c r="AJ19" s="12" t="str">
        <f t="shared" si="0"/>
        <v/>
      </c>
      <c r="AK19" s="247"/>
      <c r="AL19" s="12" t="str">
        <f t="shared" si="1"/>
        <v/>
      </c>
      <c r="AM19" s="247"/>
      <c r="AN19" s="12" t="str">
        <f t="shared" si="2"/>
        <v/>
      </c>
      <c r="AO19" s="247"/>
      <c r="AP19" s="12" t="str">
        <f t="shared" si="3"/>
        <v/>
      </c>
      <c r="AQ19" s="247"/>
      <c r="AR19" s="12" t="str">
        <f t="shared" si="4"/>
        <v/>
      </c>
      <c r="AS19" s="247"/>
      <c r="AT19" s="12" t="str">
        <f t="shared" si="5"/>
        <v/>
      </c>
      <c r="AU19" s="247"/>
      <c r="AV19" s="12" t="str">
        <f t="shared" si="6"/>
        <v/>
      </c>
      <c r="AW19" s="12" t="str">
        <f t="shared" si="7"/>
        <v xml:space="preserve"> </v>
      </c>
      <c r="AX19" s="13" t="str">
        <f t="shared" si="8"/>
        <v>FUERTE</v>
      </c>
      <c r="AY19" s="14" t="s">
        <v>88</v>
      </c>
      <c r="AZ19" s="13" t="str">
        <f t="shared" si="9"/>
        <v>FUERTE</v>
      </c>
      <c r="BA19" s="250">
        <f t="shared" si="10"/>
        <v>100</v>
      </c>
      <c r="BB19" s="245" t="str">
        <f t="shared" si="11"/>
        <v>NO</v>
      </c>
      <c r="BC19" s="249" t="str">
        <f t="shared" si="20"/>
        <v>FUERTE</v>
      </c>
      <c r="BD19" s="24">
        <f t="shared" si="25"/>
        <v>100</v>
      </c>
      <c r="BE19" s="15"/>
      <c r="BF19" s="16">
        <f>IF(BE19="Directamente",100/COUNTA(#REF!),0)</f>
        <v>0</v>
      </c>
      <c r="BG19" s="25" t="str">
        <f t="shared" si="26"/>
        <v>No Disminuye</v>
      </c>
      <c r="BH19" s="15"/>
      <c r="BI19" s="17" t="str">
        <f t="shared" si="13"/>
        <v xml:space="preserve"> </v>
      </c>
      <c r="BJ19" s="248" t="str">
        <f>_xlfn.IFS(AND((COUNTIF($BH$8:BH19,"Directamente"))&gt;=(COUNTIF(BH19:BH19,"Indirectamente")),(COUNTIF(BH19:BH19,"Directamente"))&gt;=(COUNTIF(BH19:BH19,"No Disminuye"))),"Directamente",AND((COUNTIF(BH19:BH19,"Indirectamente"))&gt;(COUNTIF(BH19:BH19,"Directamente")),(COUNTIF(BH19:BH19,"Indirectamente"))&gt;(COUNTIF(BH19:BH19,"No Disminuye"))),"Indirectamente",SUM(COUNTIF(BH19:BH19,"Directamente"),COUNTIF(BH19:BH19,"Indirectamente"))&gt;=COUNTIF(BH19:BH19,"No Disminuye"),"Directamente",AND((COUNTIF(BH19:BH19,"No Disminuye"))&gt;(COUNTIF(BH19:BH19,"Directamente")),(COUNTIF(BH19:BH19,"No Disminuye"))&gt;(COUNTIF(BH19:BH19,"Indirectamente"))),"No Disminuye")</f>
        <v>Directamente</v>
      </c>
      <c r="BK19" s="245" t="str">
        <f t="shared" si="27"/>
        <v>0</v>
      </c>
      <c r="BL19" s="245">
        <f t="shared" si="22"/>
        <v>2</v>
      </c>
      <c r="BM19" s="21" t="s">
        <v>119</v>
      </c>
      <c r="BN19" s="26" t="s">
        <v>91</v>
      </c>
      <c r="BO19" s="21" t="str">
        <f t="shared" si="23"/>
        <v>Moderado</v>
      </c>
      <c r="BP19" s="254"/>
      <c r="BQ19" s="10"/>
      <c r="BR19" s="10"/>
      <c r="BS19" s="252"/>
      <c r="BT19" s="20"/>
      <c r="BU19" s="20"/>
      <c r="BV19" s="252"/>
      <c r="BW19" s="20"/>
      <c r="BX19" s="252"/>
      <c r="BY19" s="20"/>
      <c r="BZ19" s="252"/>
      <c r="CA19" s="252"/>
    </row>
    <row r="20" spans="2:79" ht="75.900000000000006" hidden="1" thickTop="1" thickBot="1">
      <c r="B20" s="253"/>
      <c r="C20" s="10"/>
      <c r="D20" s="10"/>
      <c r="E20" s="10"/>
      <c r="F20" s="10"/>
      <c r="G20" s="10"/>
      <c r="H20" s="10"/>
      <c r="I20" s="10"/>
      <c r="J20" s="15"/>
      <c r="K20" s="15"/>
      <c r="L20" s="15"/>
      <c r="M20" s="15"/>
      <c r="N20" s="15"/>
      <c r="O20" s="15"/>
      <c r="P20" s="15"/>
      <c r="Q20" s="15"/>
      <c r="R20" s="15"/>
      <c r="S20" s="15"/>
      <c r="T20" s="15"/>
      <c r="U20" s="15"/>
      <c r="V20" s="15"/>
      <c r="W20" s="15"/>
      <c r="X20" s="15"/>
      <c r="Y20" s="15"/>
      <c r="Z20" s="15"/>
      <c r="AA20" s="15"/>
      <c r="AB20" s="247"/>
      <c r="AC20" s="247">
        <f t="shared" si="24"/>
        <v>0</v>
      </c>
      <c r="AD20" s="21" t="s">
        <v>118</v>
      </c>
      <c r="AE20" s="22" t="str">
        <f t="shared" si="18"/>
        <v>Moderado</v>
      </c>
      <c r="AF20" s="23" t="str">
        <f t="shared" si="19"/>
        <v>Moderado</v>
      </c>
      <c r="AG20" s="10"/>
      <c r="AH20" s="11"/>
      <c r="AI20" s="247"/>
      <c r="AJ20" s="12" t="str">
        <f t="shared" si="0"/>
        <v/>
      </c>
      <c r="AK20" s="247"/>
      <c r="AL20" s="12" t="str">
        <f t="shared" si="1"/>
        <v/>
      </c>
      <c r="AM20" s="247"/>
      <c r="AN20" s="12" t="str">
        <f t="shared" si="2"/>
        <v/>
      </c>
      <c r="AO20" s="247"/>
      <c r="AP20" s="12" t="str">
        <f t="shared" si="3"/>
        <v/>
      </c>
      <c r="AQ20" s="247"/>
      <c r="AR20" s="12" t="str">
        <f t="shared" si="4"/>
        <v/>
      </c>
      <c r="AS20" s="247"/>
      <c r="AT20" s="12" t="str">
        <f t="shared" si="5"/>
        <v/>
      </c>
      <c r="AU20" s="247"/>
      <c r="AV20" s="12" t="str">
        <f t="shared" si="6"/>
        <v/>
      </c>
      <c r="AW20" s="12" t="str">
        <f t="shared" si="7"/>
        <v xml:space="preserve"> </v>
      </c>
      <c r="AX20" s="13" t="str">
        <f t="shared" si="8"/>
        <v>FUERTE</v>
      </c>
      <c r="AY20" s="14" t="s">
        <v>88</v>
      </c>
      <c r="AZ20" s="13" t="str">
        <f t="shared" si="9"/>
        <v>FUERTE</v>
      </c>
      <c r="BA20" s="250">
        <f t="shared" si="10"/>
        <v>100</v>
      </c>
      <c r="BB20" s="245" t="str">
        <f t="shared" si="11"/>
        <v>NO</v>
      </c>
      <c r="BC20" s="249" t="str">
        <f t="shared" si="20"/>
        <v>FUERTE</v>
      </c>
      <c r="BD20" s="24">
        <f t="shared" si="25"/>
        <v>100</v>
      </c>
      <c r="BE20" s="15"/>
      <c r="BF20" s="16">
        <f>IF(BE20="Directamente",100/COUNTA(#REF!),0)</f>
        <v>0</v>
      </c>
      <c r="BG20" s="25" t="str">
        <f t="shared" si="26"/>
        <v>No Disminuye</v>
      </c>
      <c r="BH20" s="15"/>
      <c r="BI20" s="17" t="str">
        <f t="shared" si="13"/>
        <v xml:space="preserve"> </v>
      </c>
      <c r="BJ20" s="248" t="str">
        <f>_xlfn.IFS(AND((COUNTIF($BH$8:BH20,"Directamente"))&gt;=(COUNTIF(BH20:BH20,"Indirectamente")),(COUNTIF(BH20:BH20,"Directamente"))&gt;=(COUNTIF(BH20:BH20,"No Disminuye"))),"Directamente",AND((COUNTIF(BH20:BH20,"Indirectamente"))&gt;(COUNTIF(BH20:BH20,"Directamente")),(COUNTIF(BH20:BH20,"Indirectamente"))&gt;(COUNTIF(BH20:BH20,"No Disminuye"))),"Indirectamente",SUM(COUNTIF(BH20:BH20,"Directamente"),COUNTIF(BH20:BH20,"Indirectamente"))&gt;=COUNTIF(BH20:BH20,"No Disminuye"),"Directamente",AND((COUNTIF(BH20:BH20,"No Disminuye"))&gt;(COUNTIF(BH20:BH20,"Directamente")),(COUNTIF(BH20:BH20,"No Disminuye"))&gt;(COUNTIF(BH20:BH20,"Indirectamente"))),"No Disminuye")</f>
        <v>Directamente</v>
      </c>
      <c r="BK20" s="245" t="str">
        <f t="shared" si="27"/>
        <v>0</v>
      </c>
      <c r="BL20" s="245">
        <f t="shared" si="22"/>
        <v>2</v>
      </c>
      <c r="BM20" s="21" t="s">
        <v>119</v>
      </c>
      <c r="BN20" s="26" t="s">
        <v>91</v>
      </c>
      <c r="BO20" s="21" t="str">
        <f t="shared" si="23"/>
        <v>Moderado</v>
      </c>
      <c r="BP20" s="254"/>
      <c r="BQ20" s="10"/>
      <c r="BR20" s="10"/>
      <c r="BS20" s="252"/>
      <c r="BT20" s="20"/>
      <c r="BU20" s="20"/>
      <c r="BV20" s="252"/>
      <c r="BW20" s="20"/>
      <c r="BX20" s="252"/>
      <c r="BY20" s="20"/>
      <c r="BZ20" s="252"/>
      <c r="CA20" s="252"/>
    </row>
    <row r="21" spans="2:79" ht="75.900000000000006" hidden="1" thickTop="1" thickBot="1">
      <c r="B21" s="253"/>
      <c r="C21" s="10"/>
      <c r="D21" s="10"/>
      <c r="E21" s="10"/>
      <c r="F21" s="10"/>
      <c r="G21" s="10"/>
      <c r="H21" s="10"/>
      <c r="I21" s="10"/>
      <c r="J21" s="15"/>
      <c r="K21" s="15"/>
      <c r="L21" s="15"/>
      <c r="M21" s="15"/>
      <c r="N21" s="15"/>
      <c r="O21" s="15"/>
      <c r="P21" s="15"/>
      <c r="Q21" s="15"/>
      <c r="R21" s="15"/>
      <c r="S21" s="15"/>
      <c r="T21" s="15"/>
      <c r="U21" s="15"/>
      <c r="V21" s="15"/>
      <c r="W21" s="15"/>
      <c r="X21" s="15"/>
      <c r="Y21" s="15"/>
      <c r="Z21" s="15"/>
      <c r="AA21" s="15"/>
      <c r="AB21" s="247"/>
      <c r="AC21" s="247">
        <f t="shared" si="24"/>
        <v>0</v>
      </c>
      <c r="AD21" s="21" t="s">
        <v>118</v>
      </c>
      <c r="AE21" s="22" t="str">
        <f t="shared" si="18"/>
        <v>Moderado</v>
      </c>
      <c r="AF21" s="23" t="str">
        <f t="shared" si="19"/>
        <v>Moderado</v>
      </c>
      <c r="AG21" s="10"/>
      <c r="AH21" s="11"/>
      <c r="AI21" s="247"/>
      <c r="AJ21" s="12" t="str">
        <f t="shared" si="0"/>
        <v/>
      </c>
      <c r="AK21" s="247"/>
      <c r="AL21" s="12" t="str">
        <f t="shared" si="1"/>
        <v/>
      </c>
      <c r="AM21" s="247"/>
      <c r="AN21" s="12" t="str">
        <f t="shared" si="2"/>
        <v/>
      </c>
      <c r="AO21" s="247"/>
      <c r="AP21" s="12" t="str">
        <f t="shared" si="3"/>
        <v/>
      </c>
      <c r="AQ21" s="247"/>
      <c r="AR21" s="12" t="str">
        <f t="shared" si="4"/>
        <v/>
      </c>
      <c r="AS21" s="247"/>
      <c r="AT21" s="12" t="str">
        <f t="shared" si="5"/>
        <v/>
      </c>
      <c r="AU21" s="247"/>
      <c r="AV21" s="12" t="str">
        <f t="shared" si="6"/>
        <v/>
      </c>
      <c r="AW21" s="12" t="str">
        <f t="shared" si="7"/>
        <v xml:space="preserve"> </v>
      </c>
      <c r="AX21" s="13" t="str">
        <f t="shared" si="8"/>
        <v>FUERTE</v>
      </c>
      <c r="AY21" s="14" t="s">
        <v>88</v>
      </c>
      <c r="AZ21" s="13" t="str">
        <f t="shared" si="9"/>
        <v>FUERTE</v>
      </c>
      <c r="BA21" s="250">
        <f t="shared" si="10"/>
        <v>100</v>
      </c>
      <c r="BB21" s="245" t="str">
        <f t="shared" si="11"/>
        <v>NO</v>
      </c>
      <c r="BC21" s="249" t="str">
        <f t="shared" si="20"/>
        <v>FUERTE</v>
      </c>
      <c r="BD21" s="24">
        <f t="shared" si="25"/>
        <v>100</v>
      </c>
      <c r="BE21" s="15"/>
      <c r="BF21" s="16">
        <f>IF(BE21="Directamente",100/COUNTA(#REF!),0)</f>
        <v>0</v>
      </c>
      <c r="BG21" s="25" t="str">
        <f t="shared" si="26"/>
        <v>No Disminuye</v>
      </c>
      <c r="BH21" s="15"/>
      <c r="BI21" s="17" t="str">
        <f t="shared" si="13"/>
        <v xml:space="preserve"> </v>
      </c>
      <c r="BJ21" s="248" t="str">
        <f>_xlfn.IFS(AND((COUNTIF($BH$8:BH21,"Directamente"))&gt;=(COUNTIF(BH21:BH21,"Indirectamente")),(COUNTIF(BH21:BH21,"Directamente"))&gt;=(COUNTIF(BH21:BH21,"No Disminuye"))),"Directamente",AND((COUNTIF(BH21:BH21,"Indirectamente"))&gt;(COUNTIF(BH21:BH21,"Directamente")),(COUNTIF(BH21:BH21,"Indirectamente"))&gt;(COUNTIF(BH21:BH21,"No Disminuye"))),"Indirectamente",SUM(COUNTIF(BH21:BH21,"Directamente"),COUNTIF(BH21:BH21,"Indirectamente"))&gt;=COUNTIF(BH21:BH21,"No Disminuye"),"Directamente",AND((COUNTIF(BH21:BH21,"No Disminuye"))&gt;(COUNTIF(BH21:BH21,"Directamente")),(COUNTIF(BH21:BH21,"No Disminuye"))&gt;(COUNTIF(BH21:BH21,"Indirectamente"))),"No Disminuye")</f>
        <v>Directamente</v>
      </c>
      <c r="BK21" s="245" t="str">
        <f t="shared" si="27"/>
        <v>0</v>
      </c>
      <c r="BL21" s="245">
        <f t="shared" si="22"/>
        <v>2</v>
      </c>
      <c r="BM21" s="21" t="s">
        <v>119</v>
      </c>
      <c r="BN21" s="26" t="s">
        <v>91</v>
      </c>
      <c r="BO21" s="21" t="str">
        <f t="shared" si="23"/>
        <v>Moderado</v>
      </c>
      <c r="BP21" s="254"/>
      <c r="BQ21" s="10"/>
      <c r="BR21" s="10"/>
      <c r="BS21" s="252"/>
      <c r="BT21" s="20"/>
      <c r="BU21" s="20"/>
      <c r="BV21" s="252"/>
      <c r="BW21" s="20"/>
      <c r="BX21" s="252"/>
      <c r="BY21" s="20"/>
      <c r="BZ21" s="252"/>
      <c r="CA21" s="252"/>
    </row>
    <row r="22" spans="2:79" ht="75.900000000000006" hidden="1" thickTop="1" thickBot="1">
      <c r="B22" s="253"/>
      <c r="C22" s="10"/>
      <c r="D22" s="10"/>
      <c r="E22" s="10"/>
      <c r="F22" s="10"/>
      <c r="G22" s="10"/>
      <c r="H22" s="10"/>
      <c r="I22" s="10"/>
      <c r="J22" s="15"/>
      <c r="K22" s="15"/>
      <c r="L22" s="15"/>
      <c r="M22" s="15"/>
      <c r="N22" s="15"/>
      <c r="O22" s="15"/>
      <c r="P22" s="15"/>
      <c r="Q22" s="15"/>
      <c r="R22" s="15"/>
      <c r="S22" s="15"/>
      <c r="T22" s="15"/>
      <c r="U22" s="15"/>
      <c r="V22" s="15"/>
      <c r="W22" s="15"/>
      <c r="X22" s="15"/>
      <c r="Y22" s="15"/>
      <c r="Z22" s="15"/>
      <c r="AA22" s="15"/>
      <c r="AB22" s="247"/>
      <c r="AC22" s="247">
        <f t="shared" si="24"/>
        <v>0</v>
      </c>
      <c r="AD22" s="21" t="s">
        <v>118</v>
      </c>
      <c r="AE22" s="22" t="str">
        <f t="shared" si="18"/>
        <v>Moderado</v>
      </c>
      <c r="AF22" s="23" t="str">
        <f t="shared" si="19"/>
        <v>Moderado</v>
      </c>
      <c r="AG22" s="10"/>
      <c r="AH22" s="11"/>
      <c r="AI22" s="247"/>
      <c r="AJ22" s="12" t="str">
        <f t="shared" si="0"/>
        <v/>
      </c>
      <c r="AK22" s="247"/>
      <c r="AL22" s="12" t="str">
        <f t="shared" si="1"/>
        <v/>
      </c>
      <c r="AM22" s="247"/>
      <c r="AN22" s="12" t="str">
        <f t="shared" si="2"/>
        <v/>
      </c>
      <c r="AO22" s="247"/>
      <c r="AP22" s="12" t="str">
        <f t="shared" si="3"/>
        <v/>
      </c>
      <c r="AQ22" s="247"/>
      <c r="AR22" s="12" t="str">
        <f t="shared" si="4"/>
        <v/>
      </c>
      <c r="AS22" s="247"/>
      <c r="AT22" s="12" t="str">
        <f t="shared" si="5"/>
        <v/>
      </c>
      <c r="AU22" s="247"/>
      <c r="AV22" s="12" t="str">
        <f t="shared" si="6"/>
        <v/>
      </c>
      <c r="AW22" s="12" t="str">
        <f t="shared" si="7"/>
        <v xml:space="preserve"> </v>
      </c>
      <c r="AX22" s="13" t="str">
        <f t="shared" si="8"/>
        <v>FUERTE</v>
      </c>
      <c r="AY22" s="14" t="s">
        <v>88</v>
      </c>
      <c r="AZ22" s="13" t="str">
        <f t="shared" si="9"/>
        <v>FUERTE</v>
      </c>
      <c r="BA22" s="250">
        <f t="shared" si="10"/>
        <v>100</v>
      </c>
      <c r="BB22" s="245" t="str">
        <f t="shared" si="11"/>
        <v>NO</v>
      </c>
      <c r="BC22" s="249" t="str">
        <f t="shared" si="20"/>
        <v>FUERTE</v>
      </c>
      <c r="BD22" s="24">
        <f t="shared" si="25"/>
        <v>100</v>
      </c>
      <c r="BE22" s="15"/>
      <c r="BF22" s="16">
        <f>IF(BE22="Directamente",100/COUNTA(#REF!),0)</f>
        <v>0</v>
      </c>
      <c r="BG22" s="25" t="str">
        <f t="shared" si="26"/>
        <v>No Disminuye</v>
      </c>
      <c r="BH22" s="15"/>
      <c r="BI22" s="17" t="str">
        <f t="shared" si="13"/>
        <v xml:space="preserve"> </v>
      </c>
      <c r="BJ22" s="248" t="str">
        <f>_xlfn.IFS(AND((COUNTIF($BH$8:BH22,"Directamente"))&gt;=(COUNTIF(BH22:BH22,"Indirectamente")),(COUNTIF(BH22:BH22,"Directamente"))&gt;=(COUNTIF(BH22:BH22,"No Disminuye"))),"Directamente",AND((COUNTIF(BH22:BH22,"Indirectamente"))&gt;(COUNTIF(BH22:BH22,"Directamente")),(COUNTIF(BH22:BH22,"Indirectamente"))&gt;(COUNTIF(BH22:BH22,"No Disminuye"))),"Indirectamente",SUM(COUNTIF(BH22:BH22,"Directamente"),COUNTIF(BH22:BH22,"Indirectamente"))&gt;=COUNTIF(BH22:BH22,"No Disminuye"),"Directamente",AND((COUNTIF(BH22:BH22,"No Disminuye"))&gt;(COUNTIF(BH22:BH22,"Directamente")),(COUNTIF(BH22:BH22,"No Disminuye"))&gt;(COUNTIF(BH22:BH22,"Indirectamente"))),"No Disminuye")</f>
        <v>Directamente</v>
      </c>
      <c r="BK22" s="245" t="str">
        <f t="shared" si="27"/>
        <v>0</v>
      </c>
      <c r="BL22" s="245">
        <f t="shared" si="22"/>
        <v>2</v>
      </c>
      <c r="BM22" s="21" t="s">
        <v>119</v>
      </c>
      <c r="BN22" s="26" t="s">
        <v>91</v>
      </c>
      <c r="BO22" s="21" t="str">
        <f t="shared" si="23"/>
        <v>Moderado</v>
      </c>
      <c r="BP22" s="254"/>
      <c r="BQ22" s="10"/>
      <c r="BR22" s="10"/>
      <c r="BS22" s="252"/>
      <c r="BT22" s="20"/>
      <c r="BU22" s="20"/>
      <c r="BV22" s="252"/>
      <c r="BW22" s="20"/>
      <c r="BX22" s="252"/>
      <c r="BY22" s="20"/>
      <c r="BZ22" s="252"/>
      <c r="CA22" s="252"/>
    </row>
    <row r="23" spans="2:79" ht="75.900000000000006" hidden="1" thickTop="1" thickBot="1">
      <c r="B23" s="253"/>
      <c r="C23" s="10"/>
      <c r="D23" s="10"/>
      <c r="E23" s="10"/>
      <c r="F23" s="10"/>
      <c r="G23" s="10"/>
      <c r="H23" s="10"/>
      <c r="I23" s="10"/>
      <c r="J23" s="15"/>
      <c r="K23" s="15"/>
      <c r="L23" s="15"/>
      <c r="M23" s="15"/>
      <c r="N23" s="15"/>
      <c r="O23" s="15"/>
      <c r="P23" s="15"/>
      <c r="Q23" s="15"/>
      <c r="R23" s="15"/>
      <c r="S23" s="15"/>
      <c r="T23" s="15"/>
      <c r="U23" s="15"/>
      <c r="V23" s="15"/>
      <c r="W23" s="15"/>
      <c r="X23" s="15"/>
      <c r="Y23" s="15"/>
      <c r="Z23" s="15"/>
      <c r="AA23" s="15"/>
      <c r="AB23" s="247"/>
      <c r="AC23" s="247">
        <f t="shared" si="24"/>
        <v>0</v>
      </c>
      <c r="AD23" s="21" t="s">
        <v>118</v>
      </c>
      <c r="AE23" s="22" t="str">
        <f t="shared" si="18"/>
        <v>Moderado</v>
      </c>
      <c r="AF23" s="23" t="str">
        <f t="shared" si="19"/>
        <v>Moderado</v>
      </c>
      <c r="AG23" s="10"/>
      <c r="AH23" s="11"/>
      <c r="AI23" s="247"/>
      <c r="AJ23" s="12" t="str">
        <f t="shared" ref="AJ23:AJ31" si="28">IF(AI23=$CD$86,ASIGNADO,IF(AI23=$CD$87,NO_ASIGNADO,""))</f>
        <v/>
      </c>
      <c r="AK23" s="247"/>
      <c r="AL23" s="12" t="str">
        <f t="shared" ref="AL23:AL31" si="29">IF(AK23=$CG$86,ADECUADO,IF(AK23=$CG$87,INADECUADO,""))</f>
        <v/>
      </c>
      <c r="AM23" s="247"/>
      <c r="AN23" s="12" t="str">
        <f t="shared" ref="AN23:AN31" si="30">IF(AM23=$CJ$86,ASIGNADO,IF(AM23=$CJ$87,NO_ASIGNADO,""))</f>
        <v/>
      </c>
      <c r="AO23" s="247"/>
      <c r="AP23" s="12" t="str">
        <f t="shared" ref="AP23:AP31" si="31">IF(AO23=$CM$86,PREVENIR,IF(AO23=$CM$87,DETECTAR,IF(AO23=$CM$88,NO_ES_CONTROL,"")))</f>
        <v/>
      </c>
      <c r="AQ23" s="247"/>
      <c r="AR23" s="12" t="str">
        <f t="shared" ref="AR23:AR31" si="32">IF(AQ23=$CQ$86,CONFIABLE,IF(AQ23=$CQ$87,NO_CONFIABLE,""))</f>
        <v/>
      </c>
      <c r="AS23" s="247"/>
      <c r="AT23" s="12" t="str">
        <f t="shared" ref="AT23:AT31" si="33">IF(AS23=$CT$86,SE_INVESTIGAN,IF(AS23=$CT$87,NO_SE_INVESTIGAN,""))</f>
        <v/>
      </c>
      <c r="AU23" s="247"/>
      <c r="AV23" s="12" t="str">
        <f t="shared" ref="AV23:AV31" si="34">IF(AU23=$CW$86,COMPLETA,IF(AU23=$CW$87,INCOMPLETA,IF(AU23=$CW$88,NO_EXISTE,"")))</f>
        <v/>
      </c>
      <c r="AW23" s="12" t="str">
        <f t="shared" si="7"/>
        <v xml:space="preserve"> </v>
      </c>
      <c r="AX23" s="13" t="str">
        <f t="shared" si="8"/>
        <v>FUERTE</v>
      </c>
      <c r="AY23" s="14" t="s">
        <v>88</v>
      </c>
      <c r="AZ23" s="13" t="str">
        <f t="shared" si="9"/>
        <v>FUERTE</v>
      </c>
      <c r="BA23" s="250">
        <f t="shared" ref="BA23:BA31" si="35">_xlfn.IFS(AZ23=$DB$86,FUERTE,AZ23=$DB$87,MODERADO,AZ23=$DB$88,DEBIL)</f>
        <v>100</v>
      </c>
      <c r="BB23" s="245" t="str">
        <f t="shared" si="11"/>
        <v>NO</v>
      </c>
      <c r="BC23" s="249" t="str">
        <f t="shared" si="20"/>
        <v>FUERTE</v>
      </c>
      <c r="BD23" s="24">
        <f t="shared" si="25"/>
        <v>100</v>
      </c>
      <c r="BE23" s="15"/>
      <c r="BF23" s="16">
        <f>IF(BE23="Directamente",100/COUNTA(#REF!),0)</f>
        <v>0</v>
      </c>
      <c r="BG23" s="25" t="str">
        <f t="shared" si="26"/>
        <v>No Disminuye</v>
      </c>
      <c r="BH23" s="15"/>
      <c r="BI23" s="17" t="str">
        <f t="shared" si="13"/>
        <v xml:space="preserve"> </v>
      </c>
      <c r="BJ23" s="248" t="str">
        <f>_xlfn.IFS(AND((COUNTIF($BH$8:BH23,"Directamente"))&gt;=(COUNTIF(BH23:BH23,"Indirectamente")),(COUNTIF(BH23:BH23,"Directamente"))&gt;=(COUNTIF(BH23:BH23,"No Disminuye"))),"Directamente",AND((COUNTIF(BH23:BH23,"Indirectamente"))&gt;(COUNTIF(BH23:BH23,"Directamente")),(COUNTIF(BH23:BH23,"Indirectamente"))&gt;(COUNTIF(BH23:BH23,"No Disminuye"))),"Indirectamente",SUM(COUNTIF(BH23:BH23,"Directamente"),COUNTIF(BH23:BH23,"Indirectamente"))&gt;=COUNTIF(BH23:BH23,"No Disminuye"),"Directamente",AND((COUNTIF(BH23:BH23,"No Disminuye"))&gt;(COUNTIF(BH23:BH23,"Directamente")),(COUNTIF(BH23:BH23,"No Disminuye"))&gt;(COUNTIF(BH23:BH23,"Indirectamente"))),"No Disminuye")</f>
        <v>Directamente</v>
      </c>
      <c r="BK23" s="245" t="str">
        <f t="shared" si="27"/>
        <v>0</v>
      </c>
      <c r="BL23" s="245">
        <f t="shared" si="22"/>
        <v>2</v>
      </c>
      <c r="BM23" s="21" t="s">
        <v>119</v>
      </c>
      <c r="BN23" s="26" t="s">
        <v>91</v>
      </c>
      <c r="BO23" s="21" t="str">
        <f t="shared" si="23"/>
        <v>Moderado</v>
      </c>
      <c r="BP23" s="254"/>
      <c r="BQ23" s="10"/>
      <c r="BR23" s="10"/>
      <c r="BS23" s="252"/>
      <c r="BT23" s="20"/>
      <c r="BU23" s="20"/>
      <c r="BV23" s="252"/>
      <c r="BW23" s="20"/>
      <c r="BX23" s="252"/>
      <c r="BY23" s="20"/>
      <c r="BZ23" s="252"/>
      <c r="CA23" s="252"/>
    </row>
    <row r="24" spans="2:79" ht="75.900000000000006" hidden="1" thickTop="1" thickBot="1">
      <c r="B24" s="253"/>
      <c r="C24" s="10"/>
      <c r="D24" s="10"/>
      <c r="E24" s="10"/>
      <c r="F24" s="10"/>
      <c r="G24" s="10"/>
      <c r="H24" s="10"/>
      <c r="I24" s="10"/>
      <c r="J24" s="15"/>
      <c r="K24" s="15"/>
      <c r="L24" s="15"/>
      <c r="M24" s="15"/>
      <c r="N24" s="15"/>
      <c r="O24" s="15"/>
      <c r="P24" s="15"/>
      <c r="Q24" s="15"/>
      <c r="R24" s="15"/>
      <c r="S24" s="15"/>
      <c r="T24" s="15"/>
      <c r="U24" s="15"/>
      <c r="V24" s="15"/>
      <c r="W24" s="15"/>
      <c r="X24" s="15"/>
      <c r="Y24" s="15"/>
      <c r="Z24" s="15"/>
      <c r="AA24" s="15"/>
      <c r="AB24" s="247"/>
      <c r="AC24" s="247">
        <f t="shared" si="24"/>
        <v>0</v>
      </c>
      <c r="AD24" s="21" t="s">
        <v>118</v>
      </c>
      <c r="AE24" s="22" t="str">
        <f t="shared" si="18"/>
        <v>Moderado</v>
      </c>
      <c r="AF24" s="23" t="str">
        <f t="shared" si="19"/>
        <v>Moderado</v>
      </c>
      <c r="AG24" s="10"/>
      <c r="AH24" s="11"/>
      <c r="AI24" s="247"/>
      <c r="AJ24" s="12" t="str">
        <f t="shared" si="28"/>
        <v/>
      </c>
      <c r="AK24" s="247"/>
      <c r="AL24" s="12" t="str">
        <f t="shared" si="29"/>
        <v/>
      </c>
      <c r="AM24" s="247"/>
      <c r="AN24" s="12" t="str">
        <f t="shared" si="30"/>
        <v/>
      </c>
      <c r="AO24" s="247"/>
      <c r="AP24" s="12" t="str">
        <f t="shared" si="31"/>
        <v/>
      </c>
      <c r="AQ24" s="247"/>
      <c r="AR24" s="12" t="str">
        <f t="shared" si="32"/>
        <v/>
      </c>
      <c r="AS24" s="247"/>
      <c r="AT24" s="12" t="str">
        <f t="shared" si="33"/>
        <v/>
      </c>
      <c r="AU24" s="247"/>
      <c r="AV24" s="12" t="str">
        <f t="shared" si="34"/>
        <v/>
      </c>
      <c r="AW24" s="12" t="str">
        <f t="shared" si="7"/>
        <v xml:space="preserve"> </v>
      </c>
      <c r="AX24" s="13" t="str">
        <f t="shared" si="8"/>
        <v>FUERTE</v>
      </c>
      <c r="AY24" s="14" t="s">
        <v>88</v>
      </c>
      <c r="AZ24" s="13" t="str">
        <f t="shared" si="9"/>
        <v>FUERTE</v>
      </c>
      <c r="BA24" s="250">
        <f t="shared" si="35"/>
        <v>100</v>
      </c>
      <c r="BB24" s="245" t="str">
        <f t="shared" si="11"/>
        <v>NO</v>
      </c>
      <c r="BC24" s="249" t="str">
        <f t="shared" si="20"/>
        <v>FUERTE</v>
      </c>
      <c r="BD24" s="24">
        <f t="shared" si="25"/>
        <v>100</v>
      </c>
      <c r="BE24" s="15"/>
      <c r="BF24" s="16">
        <f>IF(BE24="Directamente",100/COUNTA(#REF!),0)</f>
        <v>0</v>
      </c>
      <c r="BG24" s="25" t="str">
        <f t="shared" si="26"/>
        <v>No Disminuye</v>
      </c>
      <c r="BH24" s="15"/>
      <c r="BI24" s="17" t="str">
        <f t="shared" si="13"/>
        <v xml:space="preserve"> </v>
      </c>
      <c r="BJ24" s="248" t="str">
        <f>_xlfn.IFS(AND((COUNTIF($BH$8:BH24,"Directamente"))&gt;=(COUNTIF(BH24:BH24,"Indirectamente")),(COUNTIF(BH24:BH24,"Directamente"))&gt;=(COUNTIF(BH24:BH24,"No Disminuye"))),"Directamente",AND((COUNTIF(BH24:BH24,"Indirectamente"))&gt;(COUNTIF(BH24:BH24,"Directamente")),(COUNTIF(BH24:BH24,"Indirectamente"))&gt;(COUNTIF(BH24:BH24,"No Disminuye"))),"Indirectamente",SUM(COUNTIF(BH24:BH24,"Directamente"),COUNTIF(BH24:BH24,"Indirectamente"))&gt;=COUNTIF(BH24:BH24,"No Disminuye"),"Directamente",AND((COUNTIF(BH24:BH24,"No Disminuye"))&gt;(COUNTIF(BH24:BH24,"Directamente")),(COUNTIF(BH24:BH24,"No Disminuye"))&gt;(COUNTIF(BH24:BH24,"Indirectamente"))),"No Disminuye")</f>
        <v>Directamente</v>
      </c>
      <c r="BK24" s="245" t="str">
        <f t="shared" si="27"/>
        <v>0</v>
      </c>
      <c r="BL24" s="245">
        <f t="shared" si="22"/>
        <v>2</v>
      </c>
      <c r="BM24" s="21" t="s">
        <v>119</v>
      </c>
      <c r="BN24" s="26" t="s">
        <v>91</v>
      </c>
      <c r="BO24" s="21" t="str">
        <f t="shared" si="23"/>
        <v>Moderado</v>
      </c>
      <c r="BP24" s="254"/>
      <c r="BQ24" s="10"/>
      <c r="BR24" s="10"/>
      <c r="BS24" s="252"/>
      <c r="BT24" s="20"/>
      <c r="BU24" s="20"/>
      <c r="BV24" s="252"/>
      <c r="BW24" s="20"/>
      <c r="BX24" s="252"/>
      <c r="BY24" s="20"/>
      <c r="BZ24" s="252"/>
      <c r="CA24" s="252"/>
    </row>
    <row r="25" spans="2:79" ht="75.900000000000006" hidden="1" thickTop="1" thickBot="1">
      <c r="B25" s="253"/>
      <c r="C25" s="10"/>
      <c r="D25" s="10"/>
      <c r="E25" s="10"/>
      <c r="F25" s="10"/>
      <c r="G25" s="10"/>
      <c r="H25" s="10"/>
      <c r="I25" s="10"/>
      <c r="J25" s="15"/>
      <c r="K25" s="15"/>
      <c r="L25" s="15"/>
      <c r="M25" s="15"/>
      <c r="N25" s="15"/>
      <c r="O25" s="15"/>
      <c r="P25" s="15"/>
      <c r="Q25" s="15"/>
      <c r="R25" s="15"/>
      <c r="S25" s="15"/>
      <c r="T25" s="15"/>
      <c r="U25" s="15"/>
      <c r="V25" s="15"/>
      <c r="W25" s="15"/>
      <c r="X25" s="15"/>
      <c r="Y25" s="15"/>
      <c r="Z25" s="15"/>
      <c r="AA25" s="15"/>
      <c r="AB25" s="247"/>
      <c r="AC25" s="247">
        <f t="shared" si="24"/>
        <v>0</v>
      </c>
      <c r="AD25" s="21" t="s">
        <v>118</v>
      </c>
      <c r="AE25" s="22" t="str">
        <f t="shared" si="18"/>
        <v>Moderado</v>
      </c>
      <c r="AF25" s="23" t="str">
        <f t="shared" si="19"/>
        <v>Moderado</v>
      </c>
      <c r="AG25" s="10"/>
      <c r="AH25" s="11"/>
      <c r="AI25" s="247"/>
      <c r="AJ25" s="12" t="str">
        <f t="shared" si="28"/>
        <v/>
      </c>
      <c r="AK25" s="247"/>
      <c r="AL25" s="12" t="str">
        <f t="shared" si="29"/>
        <v/>
      </c>
      <c r="AM25" s="247"/>
      <c r="AN25" s="12" t="str">
        <f t="shared" si="30"/>
        <v/>
      </c>
      <c r="AO25" s="247"/>
      <c r="AP25" s="12" t="str">
        <f t="shared" si="31"/>
        <v/>
      </c>
      <c r="AQ25" s="247"/>
      <c r="AR25" s="12" t="str">
        <f t="shared" si="32"/>
        <v/>
      </c>
      <c r="AS25" s="247"/>
      <c r="AT25" s="12" t="str">
        <f t="shared" si="33"/>
        <v/>
      </c>
      <c r="AU25" s="247"/>
      <c r="AV25" s="12" t="str">
        <f t="shared" si="34"/>
        <v/>
      </c>
      <c r="AW25" s="12" t="str">
        <f t="shared" si="7"/>
        <v xml:space="preserve"> </v>
      </c>
      <c r="AX25" s="13" t="str">
        <f t="shared" si="8"/>
        <v>FUERTE</v>
      </c>
      <c r="AY25" s="14" t="s">
        <v>88</v>
      </c>
      <c r="AZ25" s="13" t="str">
        <f t="shared" si="9"/>
        <v>FUERTE</v>
      </c>
      <c r="BA25" s="250">
        <f t="shared" si="35"/>
        <v>100</v>
      </c>
      <c r="BB25" s="245" t="str">
        <f t="shared" si="11"/>
        <v>NO</v>
      </c>
      <c r="BC25" s="249" t="str">
        <f t="shared" si="20"/>
        <v>FUERTE</v>
      </c>
      <c r="BD25" s="24">
        <f t="shared" si="25"/>
        <v>100</v>
      </c>
      <c r="BE25" s="15"/>
      <c r="BF25" s="16">
        <f>IF(BE25="Directamente",100/COUNTA(#REF!),0)</f>
        <v>0</v>
      </c>
      <c r="BG25" s="25" t="str">
        <f t="shared" si="26"/>
        <v>No Disminuye</v>
      </c>
      <c r="BH25" s="15"/>
      <c r="BI25" s="17" t="str">
        <f t="shared" si="13"/>
        <v xml:space="preserve"> </v>
      </c>
      <c r="BJ25" s="248" t="str">
        <f>_xlfn.IFS(AND((COUNTIF($BH$8:BH25,"Directamente"))&gt;=(COUNTIF(BH25:BH25,"Indirectamente")),(COUNTIF(BH25:BH25,"Directamente"))&gt;=(COUNTIF(BH25:BH25,"No Disminuye"))),"Directamente",AND((COUNTIF(BH25:BH25,"Indirectamente"))&gt;(COUNTIF(BH25:BH25,"Directamente")),(COUNTIF(BH25:BH25,"Indirectamente"))&gt;(COUNTIF(BH25:BH25,"No Disminuye"))),"Indirectamente",SUM(COUNTIF(BH25:BH25,"Directamente"),COUNTIF(BH25:BH25,"Indirectamente"))&gt;=COUNTIF(BH25:BH25,"No Disminuye"),"Directamente",AND((COUNTIF(BH25:BH25,"No Disminuye"))&gt;(COUNTIF(BH25:BH25,"Directamente")),(COUNTIF(BH25:BH25,"No Disminuye"))&gt;(COUNTIF(BH25:BH25,"Indirectamente"))),"No Disminuye")</f>
        <v>Directamente</v>
      </c>
      <c r="BK25" s="245" t="str">
        <f t="shared" si="27"/>
        <v>0</v>
      </c>
      <c r="BL25" s="245">
        <f t="shared" si="22"/>
        <v>2</v>
      </c>
      <c r="BM25" s="21" t="s">
        <v>119</v>
      </c>
      <c r="BN25" s="26" t="s">
        <v>91</v>
      </c>
      <c r="BO25" s="21" t="str">
        <f t="shared" si="23"/>
        <v>Moderado</v>
      </c>
      <c r="BP25" s="254"/>
      <c r="BQ25" s="10"/>
      <c r="BR25" s="10"/>
      <c r="BS25" s="252"/>
      <c r="BT25" s="20"/>
      <c r="BU25" s="20"/>
      <c r="BV25" s="252"/>
      <c r="BW25" s="20"/>
      <c r="BX25" s="252"/>
      <c r="BY25" s="20"/>
      <c r="BZ25" s="252"/>
      <c r="CA25" s="252"/>
    </row>
    <row r="26" spans="2:79" ht="75.900000000000006" hidden="1" thickTop="1" thickBot="1">
      <c r="B26" s="253"/>
      <c r="C26" s="10"/>
      <c r="D26" s="10"/>
      <c r="E26" s="10"/>
      <c r="F26" s="10"/>
      <c r="G26" s="10"/>
      <c r="H26" s="10"/>
      <c r="I26" s="10"/>
      <c r="J26" s="15"/>
      <c r="K26" s="15"/>
      <c r="L26" s="15"/>
      <c r="M26" s="15"/>
      <c r="N26" s="15"/>
      <c r="O26" s="15"/>
      <c r="P26" s="15"/>
      <c r="Q26" s="15"/>
      <c r="R26" s="15"/>
      <c r="S26" s="15"/>
      <c r="T26" s="15"/>
      <c r="U26" s="15"/>
      <c r="V26" s="15"/>
      <c r="W26" s="15"/>
      <c r="X26" s="15"/>
      <c r="Y26" s="15"/>
      <c r="Z26" s="15"/>
      <c r="AA26" s="15"/>
      <c r="AB26" s="247"/>
      <c r="AC26" s="247">
        <f t="shared" si="24"/>
        <v>0</v>
      </c>
      <c r="AD26" s="21" t="s">
        <v>118</v>
      </c>
      <c r="AE26" s="22" t="str">
        <f t="shared" si="18"/>
        <v>Moderado</v>
      </c>
      <c r="AF26" s="23" t="str">
        <f t="shared" si="19"/>
        <v>Moderado</v>
      </c>
      <c r="AG26" s="10"/>
      <c r="AH26" s="11"/>
      <c r="AI26" s="247"/>
      <c r="AJ26" s="12" t="str">
        <f t="shared" si="28"/>
        <v/>
      </c>
      <c r="AK26" s="247"/>
      <c r="AL26" s="12" t="str">
        <f t="shared" si="29"/>
        <v/>
      </c>
      <c r="AM26" s="247"/>
      <c r="AN26" s="12" t="str">
        <f t="shared" si="30"/>
        <v/>
      </c>
      <c r="AO26" s="247"/>
      <c r="AP26" s="12" t="str">
        <f t="shared" si="31"/>
        <v/>
      </c>
      <c r="AQ26" s="247"/>
      <c r="AR26" s="12" t="str">
        <f t="shared" si="32"/>
        <v/>
      </c>
      <c r="AS26" s="247"/>
      <c r="AT26" s="12" t="str">
        <f t="shared" si="33"/>
        <v/>
      </c>
      <c r="AU26" s="247"/>
      <c r="AV26" s="12" t="str">
        <f t="shared" si="34"/>
        <v/>
      </c>
      <c r="AW26" s="12" t="str">
        <f t="shared" si="7"/>
        <v xml:space="preserve"> </v>
      </c>
      <c r="AX26" s="13" t="str">
        <f t="shared" si="8"/>
        <v>FUERTE</v>
      </c>
      <c r="AY26" s="14" t="s">
        <v>88</v>
      </c>
      <c r="AZ26" s="13" t="str">
        <f t="shared" si="9"/>
        <v>FUERTE</v>
      </c>
      <c r="BA26" s="250">
        <f t="shared" si="35"/>
        <v>100</v>
      </c>
      <c r="BB26" s="245" t="str">
        <f t="shared" si="11"/>
        <v>NO</v>
      </c>
      <c r="BC26" s="249" t="str">
        <f t="shared" si="20"/>
        <v>FUERTE</v>
      </c>
      <c r="BD26" s="24">
        <f t="shared" si="25"/>
        <v>100</v>
      </c>
      <c r="BE26" s="15"/>
      <c r="BF26" s="16">
        <f>IF(BE26="Directamente",100/COUNTA(#REF!),0)</f>
        <v>0</v>
      </c>
      <c r="BG26" s="25" t="str">
        <f t="shared" si="26"/>
        <v>No Disminuye</v>
      </c>
      <c r="BH26" s="15"/>
      <c r="BI26" s="17" t="str">
        <f t="shared" si="13"/>
        <v xml:space="preserve"> </v>
      </c>
      <c r="BJ26" s="248" t="str">
        <f>_xlfn.IFS(AND((COUNTIF($BH$8:BH26,"Directamente"))&gt;=(COUNTIF(BH26:BH26,"Indirectamente")),(COUNTIF(BH26:BH26,"Directamente"))&gt;=(COUNTIF(BH26:BH26,"No Disminuye"))),"Directamente",AND((COUNTIF(BH26:BH26,"Indirectamente"))&gt;(COUNTIF(BH26:BH26,"Directamente")),(COUNTIF(BH26:BH26,"Indirectamente"))&gt;(COUNTIF(BH26:BH26,"No Disminuye"))),"Indirectamente",SUM(COUNTIF(BH26:BH26,"Directamente"),COUNTIF(BH26:BH26,"Indirectamente"))&gt;=COUNTIF(BH26:BH26,"No Disminuye"),"Directamente",AND((COUNTIF(BH26:BH26,"No Disminuye"))&gt;(COUNTIF(BH26:BH26,"Directamente")),(COUNTIF(BH26:BH26,"No Disminuye"))&gt;(COUNTIF(BH26:BH26,"Indirectamente"))),"No Disminuye")</f>
        <v>Directamente</v>
      </c>
      <c r="BK26" s="245" t="str">
        <f t="shared" si="27"/>
        <v>0</v>
      </c>
      <c r="BL26" s="245">
        <f t="shared" si="22"/>
        <v>2</v>
      </c>
      <c r="BM26" s="21" t="s">
        <v>119</v>
      </c>
      <c r="BN26" s="26" t="s">
        <v>91</v>
      </c>
      <c r="BO26" s="21" t="str">
        <f t="shared" si="23"/>
        <v>Moderado</v>
      </c>
      <c r="BP26" s="254"/>
      <c r="BQ26" s="10"/>
      <c r="BR26" s="10"/>
      <c r="BS26" s="252"/>
      <c r="BT26" s="20"/>
      <c r="BU26" s="20"/>
      <c r="BV26" s="252"/>
      <c r="BW26" s="20"/>
      <c r="BX26" s="252"/>
      <c r="BY26" s="20"/>
      <c r="BZ26" s="252"/>
      <c r="CA26" s="252"/>
    </row>
    <row r="27" spans="2:79" ht="75.900000000000006" hidden="1" thickTop="1" thickBot="1">
      <c r="B27" s="253"/>
      <c r="C27" s="10"/>
      <c r="D27" s="10"/>
      <c r="E27" s="10"/>
      <c r="F27" s="10"/>
      <c r="G27" s="10"/>
      <c r="H27" s="10"/>
      <c r="I27" s="10"/>
      <c r="J27" s="15"/>
      <c r="K27" s="15"/>
      <c r="L27" s="15"/>
      <c r="M27" s="15"/>
      <c r="N27" s="15"/>
      <c r="O27" s="15"/>
      <c r="P27" s="15"/>
      <c r="Q27" s="15"/>
      <c r="R27" s="15"/>
      <c r="S27" s="15"/>
      <c r="T27" s="15"/>
      <c r="U27" s="15"/>
      <c r="V27" s="15"/>
      <c r="W27" s="15"/>
      <c r="X27" s="15"/>
      <c r="Y27" s="15"/>
      <c r="Z27" s="15"/>
      <c r="AA27" s="15"/>
      <c r="AB27" s="247"/>
      <c r="AC27" s="247">
        <f t="shared" si="24"/>
        <v>0</v>
      </c>
      <c r="AD27" s="21" t="s">
        <v>118</v>
      </c>
      <c r="AE27" s="22" t="str">
        <f t="shared" si="18"/>
        <v>Moderado</v>
      </c>
      <c r="AF27" s="23" t="str">
        <f t="shared" si="19"/>
        <v>Moderado</v>
      </c>
      <c r="AG27" s="10"/>
      <c r="AH27" s="11"/>
      <c r="AI27" s="247"/>
      <c r="AJ27" s="12" t="str">
        <f t="shared" si="28"/>
        <v/>
      </c>
      <c r="AK27" s="247"/>
      <c r="AL27" s="12" t="str">
        <f t="shared" si="29"/>
        <v/>
      </c>
      <c r="AM27" s="247"/>
      <c r="AN27" s="12" t="str">
        <f t="shared" si="30"/>
        <v/>
      </c>
      <c r="AO27" s="247"/>
      <c r="AP27" s="12" t="str">
        <f t="shared" si="31"/>
        <v/>
      </c>
      <c r="AQ27" s="247"/>
      <c r="AR27" s="12" t="str">
        <f t="shared" si="32"/>
        <v/>
      </c>
      <c r="AS27" s="247"/>
      <c r="AT27" s="12" t="str">
        <f t="shared" si="33"/>
        <v/>
      </c>
      <c r="AU27" s="247"/>
      <c r="AV27" s="12" t="str">
        <f t="shared" si="34"/>
        <v/>
      </c>
      <c r="AW27" s="12" t="str">
        <f t="shared" si="7"/>
        <v xml:space="preserve"> </v>
      </c>
      <c r="AX27" s="13" t="str">
        <f t="shared" si="8"/>
        <v>FUERTE</v>
      </c>
      <c r="AY27" s="14" t="s">
        <v>88</v>
      </c>
      <c r="AZ27" s="13" t="str">
        <f t="shared" si="9"/>
        <v>FUERTE</v>
      </c>
      <c r="BA27" s="250">
        <f t="shared" si="35"/>
        <v>100</v>
      </c>
      <c r="BB27" s="245" t="str">
        <f t="shared" si="11"/>
        <v>NO</v>
      </c>
      <c r="BC27" s="249" t="str">
        <f t="shared" si="20"/>
        <v>FUERTE</v>
      </c>
      <c r="BD27" s="24">
        <f t="shared" si="25"/>
        <v>100</v>
      </c>
      <c r="BE27" s="15"/>
      <c r="BF27" s="16">
        <f>IF(BE27="Directamente",100/COUNTA(#REF!),0)</f>
        <v>0</v>
      </c>
      <c r="BG27" s="25" t="str">
        <f t="shared" si="26"/>
        <v>No Disminuye</v>
      </c>
      <c r="BH27" s="15"/>
      <c r="BI27" s="17" t="str">
        <f t="shared" si="13"/>
        <v xml:space="preserve"> </v>
      </c>
      <c r="BJ27" s="248" t="str">
        <f>_xlfn.IFS(AND((COUNTIF($BH$8:BH27,"Directamente"))&gt;=(COUNTIF(BH27:BH27,"Indirectamente")),(COUNTIF(BH27:BH27,"Directamente"))&gt;=(COUNTIF(BH27:BH27,"No Disminuye"))),"Directamente",AND((COUNTIF(BH27:BH27,"Indirectamente"))&gt;(COUNTIF(BH27:BH27,"Directamente")),(COUNTIF(BH27:BH27,"Indirectamente"))&gt;(COUNTIF(BH27:BH27,"No Disminuye"))),"Indirectamente",SUM(COUNTIF(BH27:BH27,"Directamente"),COUNTIF(BH27:BH27,"Indirectamente"))&gt;=COUNTIF(BH27:BH27,"No Disminuye"),"Directamente",AND((COUNTIF(BH27:BH27,"No Disminuye"))&gt;(COUNTIF(BH27:BH27,"Directamente")),(COUNTIF(BH27:BH27,"No Disminuye"))&gt;(COUNTIF(BH27:BH27,"Indirectamente"))),"No Disminuye")</f>
        <v>Directamente</v>
      </c>
      <c r="BK27" s="245" t="str">
        <f t="shared" si="27"/>
        <v>0</v>
      </c>
      <c r="BL27" s="245">
        <f t="shared" si="22"/>
        <v>2</v>
      </c>
      <c r="BM27" s="21" t="s">
        <v>119</v>
      </c>
      <c r="BN27" s="26" t="s">
        <v>91</v>
      </c>
      <c r="BO27" s="21" t="str">
        <f t="shared" si="23"/>
        <v>Moderado</v>
      </c>
      <c r="BP27" s="254"/>
      <c r="BQ27" s="10"/>
      <c r="BR27" s="10"/>
      <c r="BS27" s="252"/>
      <c r="BT27" s="20"/>
      <c r="BU27" s="20"/>
      <c r="BV27" s="252"/>
      <c r="BW27" s="20"/>
      <c r="BX27" s="252"/>
      <c r="BY27" s="20"/>
      <c r="BZ27" s="252"/>
      <c r="CA27" s="252"/>
    </row>
    <row r="28" spans="2:79" ht="75.900000000000006" hidden="1" thickTop="1" thickBot="1">
      <c r="B28" s="253"/>
      <c r="C28" s="10"/>
      <c r="D28" s="10"/>
      <c r="E28" s="10"/>
      <c r="F28" s="10"/>
      <c r="G28" s="10"/>
      <c r="H28" s="10"/>
      <c r="I28" s="10"/>
      <c r="J28" s="15"/>
      <c r="K28" s="15"/>
      <c r="L28" s="15"/>
      <c r="M28" s="15"/>
      <c r="N28" s="15"/>
      <c r="O28" s="15"/>
      <c r="P28" s="15"/>
      <c r="Q28" s="15"/>
      <c r="R28" s="15"/>
      <c r="S28" s="15"/>
      <c r="T28" s="15"/>
      <c r="U28" s="15"/>
      <c r="V28" s="15"/>
      <c r="W28" s="15"/>
      <c r="X28" s="15"/>
      <c r="Y28" s="15"/>
      <c r="Z28" s="15"/>
      <c r="AA28" s="15"/>
      <c r="AB28" s="247"/>
      <c r="AC28" s="247">
        <f t="shared" si="24"/>
        <v>0</v>
      </c>
      <c r="AD28" s="21" t="s">
        <v>118</v>
      </c>
      <c r="AE28" s="22" t="str">
        <f t="shared" si="18"/>
        <v>Moderado</v>
      </c>
      <c r="AF28" s="23" t="str">
        <f t="shared" si="19"/>
        <v>Moderado</v>
      </c>
      <c r="AG28" s="10"/>
      <c r="AH28" s="11"/>
      <c r="AI28" s="247"/>
      <c r="AJ28" s="12" t="str">
        <f t="shared" si="28"/>
        <v/>
      </c>
      <c r="AK28" s="247"/>
      <c r="AL28" s="12" t="str">
        <f t="shared" si="29"/>
        <v/>
      </c>
      <c r="AM28" s="247"/>
      <c r="AN28" s="12" t="str">
        <f t="shared" si="30"/>
        <v/>
      </c>
      <c r="AO28" s="247"/>
      <c r="AP28" s="12" t="str">
        <f t="shared" si="31"/>
        <v/>
      </c>
      <c r="AQ28" s="247"/>
      <c r="AR28" s="12" t="str">
        <f t="shared" si="32"/>
        <v/>
      </c>
      <c r="AS28" s="247"/>
      <c r="AT28" s="12" t="str">
        <f t="shared" si="33"/>
        <v/>
      </c>
      <c r="AU28" s="247"/>
      <c r="AV28" s="12" t="str">
        <f t="shared" si="34"/>
        <v/>
      </c>
      <c r="AW28" s="12" t="str">
        <f t="shared" si="7"/>
        <v xml:space="preserve"> </v>
      </c>
      <c r="AX28" s="13" t="str">
        <f t="shared" si="8"/>
        <v>FUERTE</v>
      </c>
      <c r="AY28" s="14" t="s">
        <v>88</v>
      </c>
      <c r="AZ28" s="13" t="str">
        <f t="shared" si="9"/>
        <v>FUERTE</v>
      </c>
      <c r="BA28" s="250">
        <f t="shared" si="35"/>
        <v>100</v>
      </c>
      <c r="BB28" s="245" t="str">
        <f t="shared" si="11"/>
        <v>NO</v>
      </c>
      <c r="BC28" s="249" t="str">
        <f t="shared" si="20"/>
        <v>FUERTE</v>
      </c>
      <c r="BD28" s="24">
        <f t="shared" si="25"/>
        <v>100</v>
      </c>
      <c r="BE28" s="15"/>
      <c r="BF28" s="16">
        <f>IF(BE28="Directamente",100/COUNTA(#REF!),0)</f>
        <v>0</v>
      </c>
      <c r="BG28" s="25" t="str">
        <f t="shared" si="26"/>
        <v>No Disminuye</v>
      </c>
      <c r="BH28" s="15"/>
      <c r="BI28" s="17" t="str">
        <f t="shared" si="13"/>
        <v xml:space="preserve"> </v>
      </c>
      <c r="BJ28" s="248" t="str">
        <f>_xlfn.IFS(AND((COUNTIF($BH$8:BH28,"Directamente"))&gt;=(COUNTIF(BH28:BH28,"Indirectamente")),(COUNTIF(BH28:BH28,"Directamente"))&gt;=(COUNTIF(BH28:BH28,"No Disminuye"))),"Directamente",AND((COUNTIF(BH28:BH28,"Indirectamente"))&gt;(COUNTIF(BH28:BH28,"Directamente")),(COUNTIF(BH28:BH28,"Indirectamente"))&gt;(COUNTIF(BH28:BH28,"No Disminuye"))),"Indirectamente",SUM(COUNTIF(BH28:BH28,"Directamente"),COUNTIF(BH28:BH28,"Indirectamente"))&gt;=COUNTIF(BH28:BH28,"No Disminuye"),"Directamente",AND((COUNTIF(BH28:BH28,"No Disminuye"))&gt;(COUNTIF(BH28:BH28,"Directamente")),(COUNTIF(BH28:BH28,"No Disminuye"))&gt;(COUNTIF(BH28:BH28,"Indirectamente"))),"No Disminuye")</f>
        <v>Directamente</v>
      </c>
      <c r="BK28" s="245" t="str">
        <f t="shared" si="27"/>
        <v>0</v>
      </c>
      <c r="BL28" s="245">
        <f t="shared" si="22"/>
        <v>2</v>
      </c>
      <c r="BM28" s="21" t="s">
        <v>119</v>
      </c>
      <c r="BN28" s="26" t="s">
        <v>91</v>
      </c>
      <c r="BO28" s="21" t="str">
        <f t="shared" si="23"/>
        <v>Moderado</v>
      </c>
      <c r="BP28" s="254"/>
      <c r="BQ28" s="10"/>
      <c r="BR28" s="10"/>
      <c r="BS28" s="252"/>
      <c r="BT28" s="20"/>
      <c r="BU28" s="20"/>
      <c r="BV28" s="252"/>
      <c r="BW28" s="20"/>
      <c r="BX28" s="252"/>
      <c r="BY28" s="20"/>
      <c r="BZ28" s="252"/>
      <c r="CA28" s="252"/>
    </row>
    <row r="29" spans="2:79" ht="75.900000000000006" hidden="1" thickTop="1" thickBot="1">
      <c r="B29" s="253"/>
      <c r="C29" s="10"/>
      <c r="D29" s="10"/>
      <c r="E29" s="10"/>
      <c r="F29" s="10"/>
      <c r="G29" s="10"/>
      <c r="H29" s="10"/>
      <c r="I29" s="10"/>
      <c r="J29" s="15"/>
      <c r="K29" s="15"/>
      <c r="L29" s="15"/>
      <c r="M29" s="15"/>
      <c r="N29" s="15"/>
      <c r="O29" s="15"/>
      <c r="P29" s="15"/>
      <c r="Q29" s="15"/>
      <c r="R29" s="15"/>
      <c r="S29" s="15"/>
      <c r="T29" s="15"/>
      <c r="U29" s="15"/>
      <c r="V29" s="15"/>
      <c r="W29" s="15"/>
      <c r="X29" s="15"/>
      <c r="Y29" s="15"/>
      <c r="Z29" s="15"/>
      <c r="AA29" s="15"/>
      <c r="AB29" s="247"/>
      <c r="AC29" s="247">
        <f t="shared" si="24"/>
        <v>0</v>
      </c>
      <c r="AD29" s="21" t="s">
        <v>118</v>
      </c>
      <c r="AE29" s="22" t="str">
        <f t="shared" si="18"/>
        <v>Moderado</v>
      </c>
      <c r="AF29" s="23" t="str">
        <f t="shared" si="19"/>
        <v>Moderado</v>
      </c>
      <c r="AG29" s="10"/>
      <c r="AH29" s="11"/>
      <c r="AI29" s="247"/>
      <c r="AJ29" s="12" t="str">
        <f t="shared" si="28"/>
        <v/>
      </c>
      <c r="AK29" s="247"/>
      <c r="AL29" s="12" t="str">
        <f t="shared" si="29"/>
        <v/>
      </c>
      <c r="AM29" s="247"/>
      <c r="AN29" s="12" t="str">
        <f t="shared" si="30"/>
        <v/>
      </c>
      <c r="AO29" s="247"/>
      <c r="AP29" s="12" t="str">
        <f t="shared" si="31"/>
        <v/>
      </c>
      <c r="AQ29" s="247"/>
      <c r="AR29" s="12" t="str">
        <f t="shared" si="32"/>
        <v/>
      </c>
      <c r="AS29" s="247"/>
      <c r="AT29" s="12" t="str">
        <f t="shared" si="33"/>
        <v/>
      </c>
      <c r="AU29" s="247"/>
      <c r="AV29" s="12" t="str">
        <f t="shared" si="34"/>
        <v/>
      </c>
      <c r="AW29" s="12" t="str">
        <f t="shared" si="7"/>
        <v xml:space="preserve"> </v>
      </c>
      <c r="AX29" s="13" t="str">
        <f t="shared" si="8"/>
        <v>FUERTE</v>
      </c>
      <c r="AY29" s="14" t="s">
        <v>88</v>
      </c>
      <c r="AZ29" s="13" t="str">
        <f t="shared" si="9"/>
        <v>FUERTE</v>
      </c>
      <c r="BA29" s="250">
        <f t="shared" si="35"/>
        <v>100</v>
      </c>
      <c r="BB29" s="245" t="str">
        <f t="shared" si="11"/>
        <v>NO</v>
      </c>
      <c r="BC29" s="249" t="str">
        <f t="shared" si="20"/>
        <v>FUERTE</v>
      </c>
      <c r="BD29" s="24">
        <f t="shared" si="25"/>
        <v>100</v>
      </c>
      <c r="BE29" s="15"/>
      <c r="BF29" s="16">
        <f>IF(BE29="Directamente",100/COUNTA(#REF!),0)</f>
        <v>0</v>
      </c>
      <c r="BG29" s="25" t="str">
        <f t="shared" si="26"/>
        <v>No Disminuye</v>
      </c>
      <c r="BH29" s="15"/>
      <c r="BI29" s="17" t="str">
        <f t="shared" si="13"/>
        <v xml:space="preserve"> </v>
      </c>
      <c r="BJ29" s="248" t="str">
        <f>_xlfn.IFS(AND((COUNTIF($BH$8:BH29,"Directamente"))&gt;=(COUNTIF(BH29:BH29,"Indirectamente")),(COUNTIF(BH29:BH29,"Directamente"))&gt;=(COUNTIF(BH29:BH29,"No Disminuye"))),"Directamente",AND((COUNTIF(BH29:BH29,"Indirectamente"))&gt;(COUNTIF(BH29:BH29,"Directamente")),(COUNTIF(BH29:BH29,"Indirectamente"))&gt;(COUNTIF(BH29:BH29,"No Disminuye"))),"Indirectamente",SUM(COUNTIF(BH29:BH29,"Directamente"),COUNTIF(BH29:BH29,"Indirectamente"))&gt;=COUNTIF(BH29:BH29,"No Disminuye"),"Directamente",AND((COUNTIF(BH29:BH29,"No Disminuye"))&gt;(COUNTIF(BH29:BH29,"Directamente")),(COUNTIF(BH29:BH29,"No Disminuye"))&gt;(COUNTIF(BH29:BH29,"Indirectamente"))),"No Disminuye")</f>
        <v>Directamente</v>
      </c>
      <c r="BK29" s="245" t="str">
        <f t="shared" si="27"/>
        <v>0</v>
      </c>
      <c r="BL29" s="245">
        <f t="shared" si="22"/>
        <v>2</v>
      </c>
      <c r="BM29" s="21" t="s">
        <v>119</v>
      </c>
      <c r="BN29" s="26" t="s">
        <v>91</v>
      </c>
      <c r="BO29" s="21" t="str">
        <f t="shared" si="23"/>
        <v>Moderado</v>
      </c>
      <c r="BP29" s="254"/>
      <c r="BQ29" s="10"/>
      <c r="BR29" s="10"/>
      <c r="BS29" s="252"/>
      <c r="BT29" s="20"/>
      <c r="BU29" s="20"/>
      <c r="BV29" s="252"/>
      <c r="BW29" s="20"/>
      <c r="BX29" s="252"/>
      <c r="BY29" s="20"/>
      <c r="BZ29" s="252"/>
      <c r="CA29" s="252"/>
    </row>
    <row r="30" spans="2:79" ht="75.900000000000006" hidden="1" thickTop="1" thickBot="1">
      <c r="B30" s="253"/>
      <c r="C30" s="10"/>
      <c r="D30" s="10"/>
      <c r="E30" s="10"/>
      <c r="F30" s="10"/>
      <c r="G30" s="10"/>
      <c r="H30" s="10"/>
      <c r="I30" s="10"/>
      <c r="J30" s="15"/>
      <c r="K30" s="15"/>
      <c r="L30" s="15"/>
      <c r="M30" s="15"/>
      <c r="N30" s="15"/>
      <c r="O30" s="15"/>
      <c r="P30" s="15"/>
      <c r="Q30" s="15"/>
      <c r="R30" s="15"/>
      <c r="S30" s="15"/>
      <c r="T30" s="15"/>
      <c r="U30" s="15"/>
      <c r="V30" s="15"/>
      <c r="W30" s="15"/>
      <c r="X30" s="15"/>
      <c r="Y30" s="15"/>
      <c r="Z30" s="15"/>
      <c r="AA30" s="15"/>
      <c r="AB30" s="247"/>
      <c r="AC30" s="247">
        <f t="shared" si="24"/>
        <v>0</v>
      </c>
      <c r="AD30" s="21" t="s">
        <v>118</v>
      </c>
      <c r="AE30" s="22" t="str">
        <f t="shared" si="18"/>
        <v>Moderado</v>
      </c>
      <c r="AF30" s="23" t="str">
        <f t="shared" si="19"/>
        <v>Moderado</v>
      </c>
      <c r="AG30" s="10"/>
      <c r="AH30" s="11"/>
      <c r="AI30" s="247"/>
      <c r="AJ30" s="12" t="str">
        <f t="shared" si="28"/>
        <v/>
      </c>
      <c r="AK30" s="247"/>
      <c r="AL30" s="12" t="str">
        <f t="shared" si="29"/>
        <v/>
      </c>
      <c r="AM30" s="247"/>
      <c r="AN30" s="12" t="str">
        <f t="shared" si="30"/>
        <v/>
      </c>
      <c r="AO30" s="247"/>
      <c r="AP30" s="12" t="str">
        <f t="shared" si="31"/>
        <v/>
      </c>
      <c r="AQ30" s="247"/>
      <c r="AR30" s="12" t="str">
        <f t="shared" si="32"/>
        <v/>
      </c>
      <c r="AS30" s="247"/>
      <c r="AT30" s="12" t="str">
        <f t="shared" si="33"/>
        <v/>
      </c>
      <c r="AU30" s="247"/>
      <c r="AV30" s="12" t="str">
        <f t="shared" si="34"/>
        <v/>
      </c>
      <c r="AW30" s="12" t="str">
        <f t="shared" si="7"/>
        <v xml:space="preserve"> </v>
      </c>
      <c r="AX30" s="13" t="str">
        <f t="shared" si="8"/>
        <v>FUERTE</v>
      </c>
      <c r="AY30" s="14" t="s">
        <v>88</v>
      </c>
      <c r="AZ30" s="13" t="str">
        <f t="shared" si="9"/>
        <v>FUERTE</v>
      </c>
      <c r="BA30" s="250">
        <f t="shared" si="35"/>
        <v>100</v>
      </c>
      <c r="BB30" s="245" t="str">
        <f t="shared" si="11"/>
        <v>NO</v>
      </c>
      <c r="BC30" s="249" t="str">
        <f t="shared" si="20"/>
        <v>FUERTE</v>
      </c>
      <c r="BD30" s="24">
        <f t="shared" si="25"/>
        <v>100</v>
      </c>
      <c r="BE30" s="15"/>
      <c r="BF30" s="16">
        <f>IF(BE30="Directamente",100/COUNTA(#REF!),0)</f>
        <v>0</v>
      </c>
      <c r="BG30" s="25" t="str">
        <f t="shared" si="26"/>
        <v>No Disminuye</v>
      </c>
      <c r="BH30" s="15"/>
      <c r="BI30" s="17" t="str">
        <f t="shared" si="13"/>
        <v xml:space="preserve"> </v>
      </c>
      <c r="BJ30" s="248" t="str">
        <f>_xlfn.IFS(AND((COUNTIF($BH$8:BH30,"Directamente"))&gt;=(COUNTIF(BH30:BH30,"Indirectamente")),(COUNTIF(BH30:BH30,"Directamente"))&gt;=(COUNTIF(BH30:BH30,"No Disminuye"))),"Directamente",AND((COUNTIF(BH30:BH30,"Indirectamente"))&gt;(COUNTIF(BH30:BH30,"Directamente")),(COUNTIF(BH30:BH30,"Indirectamente"))&gt;(COUNTIF(BH30:BH30,"No Disminuye"))),"Indirectamente",SUM(COUNTIF(BH30:BH30,"Directamente"),COUNTIF(BH30:BH30,"Indirectamente"))&gt;=COUNTIF(BH30:BH30,"No Disminuye"),"Directamente",AND((COUNTIF(BH30:BH30,"No Disminuye"))&gt;(COUNTIF(BH30:BH30,"Directamente")),(COUNTIF(BH30:BH30,"No Disminuye"))&gt;(COUNTIF(BH30:BH30,"Indirectamente"))),"No Disminuye")</f>
        <v>Directamente</v>
      </c>
      <c r="BK30" s="245" t="str">
        <f t="shared" si="27"/>
        <v>0</v>
      </c>
      <c r="BL30" s="245">
        <f t="shared" si="22"/>
        <v>2</v>
      </c>
      <c r="BM30" s="21" t="s">
        <v>119</v>
      </c>
      <c r="BN30" s="26" t="s">
        <v>91</v>
      </c>
      <c r="BO30" s="21" t="str">
        <f t="shared" si="23"/>
        <v>Moderado</v>
      </c>
      <c r="BP30" s="254"/>
      <c r="BQ30" s="10"/>
      <c r="BR30" s="10"/>
      <c r="BS30" s="252"/>
      <c r="BT30" s="20"/>
      <c r="BU30" s="20"/>
      <c r="BV30" s="252"/>
      <c r="BW30" s="20"/>
      <c r="BX30" s="252"/>
      <c r="BY30" s="20"/>
      <c r="BZ30" s="252"/>
      <c r="CA30" s="252"/>
    </row>
    <row r="31" spans="2:79" ht="75.900000000000006" hidden="1" thickTop="1" thickBot="1">
      <c r="B31" s="253"/>
      <c r="C31" s="10"/>
      <c r="D31" s="10"/>
      <c r="E31" s="10"/>
      <c r="F31" s="10"/>
      <c r="G31" s="10"/>
      <c r="H31" s="10"/>
      <c r="I31" s="10"/>
      <c r="J31" s="15"/>
      <c r="K31" s="15"/>
      <c r="L31" s="15"/>
      <c r="M31" s="15"/>
      <c r="N31" s="15"/>
      <c r="O31" s="15"/>
      <c r="P31" s="15"/>
      <c r="Q31" s="15"/>
      <c r="R31" s="15"/>
      <c r="S31" s="15"/>
      <c r="T31" s="15"/>
      <c r="U31" s="15"/>
      <c r="V31" s="15"/>
      <c r="W31" s="15"/>
      <c r="X31" s="15"/>
      <c r="Y31" s="15"/>
      <c r="Z31" s="15"/>
      <c r="AA31" s="15"/>
      <c r="AB31" s="247"/>
      <c r="AC31" s="247">
        <f t="shared" si="24"/>
        <v>0</v>
      </c>
      <c r="AD31" s="21" t="s">
        <v>118</v>
      </c>
      <c r="AE31" s="22" t="str">
        <f t="shared" si="18"/>
        <v>Moderado</v>
      </c>
      <c r="AF31" s="23" t="str">
        <f t="shared" si="19"/>
        <v>Moderado</v>
      </c>
      <c r="AG31" s="10"/>
      <c r="AH31" s="11"/>
      <c r="AI31" s="247"/>
      <c r="AJ31" s="12" t="str">
        <f t="shared" si="28"/>
        <v/>
      </c>
      <c r="AK31" s="247"/>
      <c r="AL31" s="12" t="str">
        <f t="shared" si="29"/>
        <v/>
      </c>
      <c r="AM31" s="247"/>
      <c r="AN31" s="12" t="str">
        <f t="shared" si="30"/>
        <v/>
      </c>
      <c r="AO31" s="247"/>
      <c r="AP31" s="12" t="str">
        <f t="shared" si="31"/>
        <v/>
      </c>
      <c r="AQ31" s="247"/>
      <c r="AR31" s="12" t="str">
        <f t="shared" si="32"/>
        <v/>
      </c>
      <c r="AS31" s="247"/>
      <c r="AT31" s="12" t="str">
        <f t="shared" si="33"/>
        <v/>
      </c>
      <c r="AU31" s="247"/>
      <c r="AV31" s="12" t="str">
        <f t="shared" si="34"/>
        <v/>
      </c>
      <c r="AW31" s="12" t="str">
        <f t="shared" si="7"/>
        <v xml:space="preserve"> </v>
      </c>
      <c r="AX31" s="13" t="str">
        <f t="shared" si="8"/>
        <v>FUERTE</v>
      </c>
      <c r="AY31" s="14" t="s">
        <v>88</v>
      </c>
      <c r="AZ31" s="13" t="str">
        <f t="shared" si="9"/>
        <v>FUERTE</v>
      </c>
      <c r="BA31" s="250">
        <f t="shared" si="35"/>
        <v>100</v>
      </c>
      <c r="BB31" s="245" t="str">
        <f t="shared" si="11"/>
        <v>NO</v>
      </c>
      <c r="BC31" s="249" t="str">
        <f t="shared" si="20"/>
        <v>FUERTE</v>
      </c>
      <c r="BD31" s="24">
        <f t="shared" si="25"/>
        <v>100</v>
      </c>
      <c r="BE31" s="15"/>
      <c r="BF31" s="16">
        <f>IF(BE31="Directamente",100/COUNTA(#REF!),0)</f>
        <v>0</v>
      </c>
      <c r="BG31" s="25" t="str">
        <f t="shared" si="26"/>
        <v>No Disminuye</v>
      </c>
      <c r="BH31" s="15"/>
      <c r="BI31" s="17" t="str">
        <f t="shared" si="13"/>
        <v xml:space="preserve"> </v>
      </c>
      <c r="BJ31" s="248" t="str">
        <f>_xlfn.IFS(AND((COUNTIF($BH$8:BH31,"Directamente"))&gt;=(COUNTIF(BH31:BH31,"Indirectamente")),(COUNTIF(BH31:BH31,"Directamente"))&gt;=(COUNTIF(BH31:BH31,"No Disminuye"))),"Directamente",AND((COUNTIF(BH31:BH31,"Indirectamente"))&gt;(COUNTIF(BH31:BH31,"Directamente")),(COUNTIF(BH31:BH31,"Indirectamente"))&gt;(COUNTIF(BH31:BH31,"No Disminuye"))),"Indirectamente",SUM(COUNTIF(BH31:BH31,"Directamente"),COUNTIF(BH31:BH31,"Indirectamente"))&gt;=COUNTIF(BH31:BH31,"No Disminuye"),"Directamente",AND((COUNTIF(BH31:BH31,"No Disminuye"))&gt;(COUNTIF(BH31:BH31,"Directamente")),(COUNTIF(BH31:BH31,"No Disminuye"))&gt;(COUNTIF(BH31:BH31,"Indirectamente"))),"No Disminuye")</f>
        <v>Directamente</v>
      </c>
      <c r="BK31" s="245" t="str">
        <f t="shared" si="27"/>
        <v>0</v>
      </c>
      <c r="BL31" s="245">
        <f t="shared" si="22"/>
        <v>2</v>
      </c>
      <c r="BM31" s="21" t="s">
        <v>119</v>
      </c>
      <c r="BN31" s="26" t="s">
        <v>91</v>
      </c>
      <c r="BO31" s="21" t="str">
        <f t="shared" si="23"/>
        <v>Moderado</v>
      </c>
      <c r="BP31" s="254"/>
      <c r="BQ31" s="10"/>
      <c r="BR31" s="10"/>
      <c r="BS31" s="252"/>
      <c r="BT31" s="20"/>
      <c r="BU31" s="20"/>
      <c r="BV31" s="252"/>
      <c r="BW31" s="20"/>
      <c r="BX31" s="252"/>
      <c r="BY31" s="20"/>
      <c r="BZ31" s="252"/>
      <c r="CA31" s="252"/>
    </row>
    <row r="32" spans="2:79" hidden="1" thickTop="1" thickBot="1">
      <c r="AD32" s="246"/>
      <c r="BG32" s="28"/>
      <c r="BN32" s="29"/>
      <c r="BP32" s="30"/>
    </row>
    <row r="33" spans="30:68" hidden="1" thickTop="1" thickBot="1">
      <c r="AD33" s="246"/>
      <c r="BG33" s="28"/>
      <c r="BN33" s="29"/>
      <c r="BP33" s="30"/>
    </row>
    <row r="34" spans="30:68" hidden="1" thickTop="1" thickBot="1">
      <c r="AD34" s="246"/>
      <c r="BG34" s="28"/>
      <c r="BN34" s="29"/>
      <c r="BP34" s="30"/>
    </row>
    <row r="35" spans="30:68" hidden="1" thickTop="1" thickBot="1">
      <c r="AD35" s="246"/>
      <c r="BG35" s="28"/>
      <c r="BN35" s="29"/>
      <c r="BP35" s="30"/>
    </row>
    <row r="36" spans="30:68" hidden="1" thickTop="1" thickBot="1">
      <c r="AD36" s="246"/>
      <c r="BG36" s="28"/>
      <c r="BN36" s="29"/>
      <c r="BP36" s="30"/>
    </row>
    <row r="37" spans="30:68" hidden="1" thickTop="1" thickBot="1">
      <c r="AD37" s="246"/>
      <c r="BG37" s="28"/>
      <c r="BN37" s="29"/>
      <c r="BP37" s="30"/>
    </row>
    <row r="38" spans="30:68" hidden="1" thickTop="1" thickBot="1">
      <c r="AD38" s="246"/>
      <c r="BG38" s="28"/>
      <c r="BN38" s="29"/>
      <c r="BP38" s="30"/>
    </row>
    <row r="39" spans="30:68" hidden="1" thickTop="1" thickBot="1">
      <c r="AD39" s="246"/>
      <c r="BG39" s="28"/>
      <c r="BN39" s="29"/>
      <c r="BP39" s="30"/>
    </row>
    <row r="40" spans="30:68" hidden="1" thickTop="1" thickBot="1">
      <c r="AD40" s="246"/>
      <c r="BG40" s="28"/>
      <c r="BN40" s="29"/>
      <c r="BP40" s="30"/>
    </row>
    <row r="41" spans="30:68" hidden="1" thickTop="1" thickBot="1">
      <c r="AD41" s="246"/>
      <c r="BG41" s="28"/>
      <c r="BN41" s="29"/>
      <c r="BP41" s="30"/>
    </row>
    <row r="42" spans="30:68" hidden="1" thickTop="1" thickBot="1">
      <c r="AD42" s="246"/>
      <c r="BG42" s="28"/>
      <c r="BN42" s="29"/>
      <c r="BP42" s="30"/>
    </row>
    <row r="43" spans="30:68" hidden="1" thickTop="1" thickBot="1">
      <c r="AD43" s="246"/>
      <c r="BG43" s="28"/>
      <c r="BN43" s="29"/>
      <c r="BP43" s="30"/>
    </row>
    <row r="44" spans="30:68" hidden="1" thickTop="1" thickBot="1">
      <c r="AD44" s="246"/>
      <c r="BG44" s="28"/>
      <c r="BN44" s="29"/>
      <c r="BP44" s="30"/>
    </row>
    <row r="45" spans="30:68" hidden="1" thickTop="1" thickBot="1">
      <c r="AD45" s="246"/>
      <c r="BG45" s="28"/>
      <c r="BN45" s="29"/>
      <c r="BP45" s="30"/>
    </row>
    <row r="46" spans="30:68" hidden="1" thickTop="1" thickBot="1">
      <c r="AD46" s="246"/>
      <c r="BG46" s="28"/>
      <c r="BN46" s="29"/>
      <c r="BP46" s="30"/>
    </row>
    <row r="47" spans="30:68" hidden="1" thickTop="1" thickBot="1">
      <c r="AD47" s="246"/>
      <c r="BG47" s="28"/>
      <c r="BN47" s="29"/>
      <c r="BP47" s="30"/>
    </row>
    <row r="48" spans="30:68" hidden="1" thickTop="1" thickBot="1">
      <c r="AD48" s="246"/>
      <c r="BG48" s="28"/>
      <c r="BN48" s="29"/>
      <c r="BP48" s="30"/>
    </row>
    <row r="49" spans="30:68" hidden="1" thickTop="1" thickBot="1">
      <c r="AD49" s="246"/>
      <c r="BG49" s="28"/>
      <c r="BN49" s="29"/>
      <c r="BP49" s="30"/>
    </row>
    <row r="50" spans="30:68" hidden="1" thickTop="1" thickBot="1">
      <c r="AD50" s="246"/>
      <c r="BG50" s="28"/>
      <c r="BN50" s="29"/>
      <c r="BP50" s="30"/>
    </row>
    <row r="51" spans="30:68" hidden="1" thickTop="1" thickBot="1">
      <c r="AD51" s="246"/>
      <c r="BG51" s="28"/>
      <c r="BN51" s="29"/>
      <c r="BP51" s="30"/>
    </row>
    <row r="52" spans="30:68" hidden="1" thickTop="1" thickBot="1">
      <c r="AD52" s="246"/>
      <c r="BG52" s="28"/>
      <c r="BN52" s="29"/>
      <c r="BP52" s="30"/>
    </row>
    <row r="53" spans="30:68" hidden="1" thickTop="1" thickBot="1">
      <c r="AD53" s="246"/>
      <c r="BG53" s="28"/>
      <c r="BN53" s="29"/>
      <c r="BP53" s="30"/>
    </row>
    <row r="54" spans="30:68" hidden="1" thickTop="1" thickBot="1">
      <c r="AD54" s="246"/>
      <c r="BG54" s="28"/>
      <c r="BN54" s="29"/>
      <c r="BP54" s="30"/>
    </row>
    <row r="55" spans="30:68" hidden="1" thickTop="1" thickBot="1">
      <c r="AD55" s="246"/>
      <c r="BG55" s="28"/>
      <c r="BN55" s="29"/>
      <c r="BP55" s="30"/>
    </row>
    <row r="56" spans="30:68" hidden="1" thickTop="1" thickBot="1">
      <c r="AD56" s="246"/>
      <c r="BG56" s="28"/>
      <c r="BN56" s="29"/>
      <c r="BP56" s="30"/>
    </row>
    <row r="57" spans="30:68" hidden="1" thickTop="1" thickBot="1">
      <c r="AD57" s="246"/>
      <c r="BG57" s="28"/>
      <c r="BN57" s="29"/>
      <c r="BP57" s="30"/>
    </row>
    <row r="58" spans="30:68" hidden="1" thickTop="1" thickBot="1">
      <c r="AD58" s="246"/>
      <c r="BG58" s="28"/>
      <c r="BN58" s="29"/>
      <c r="BP58" s="30"/>
    </row>
    <row r="59" spans="30:68" hidden="1" thickTop="1" thickBot="1">
      <c r="AD59" s="246"/>
      <c r="BG59" s="28"/>
      <c r="BN59" s="29"/>
      <c r="BP59" s="30"/>
    </row>
    <row r="60" spans="30:68" hidden="1" thickTop="1" thickBot="1">
      <c r="AD60" s="246"/>
      <c r="BG60" s="28"/>
      <c r="BN60" s="29"/>
      <c r="BP60" s="30"/>
    </row>
    <row r="61" spans="30:68" hidden="1" thickTop="1" thickBot="1">
      <c r="AD61" s="246"/>
      <c r="BG61" s="28"/>
      <c r="BN61" s="29"/>
      <c r="BP61" s="30"/>
    </row>
    <row r="62" spans="30:68" hidden="1" thickTop="1" thickBot="1">
      <c r="AD62" s="246"/>
      <c r="BG62" s="28"/>
      <c r="BN62" s="29"/>
      <c r="BP62" s="30"/>
    </row>
    <row r="63" spans="30:68" hidden="1" thickTop="1" thickBot="1">
      <c r="AD63" s="246"/>
      <c r="BG63" s="28"/>
      <c r="BN63" s="29"/>
      <c r="BP63" s="30"/>
    </row>
    <row r="64" spans="30:68" hidden="1" thickTop="1" thickBot="1">
      <c r="AD64" s="246"/>
      <c r="BG64" s="28"/>
      <c r="BN64" s="29"/>
      <c r="BP64" s="30"/>
    </row>
    <row r="65" spans="30:68" hidden="1" thickTop="1" thickBot="1">
      <c r="AD65" s="246"/>
      <c r="BG65" s="28"/>
      <c r="BN65" s="29"/>
      <c r="BP65" s="30"/>
    </row>
    <row r="66" spans="30:68" hidden="1" thickTop="1" thickBot="1">
      <c r="AD66" s="246"/>
      <c r="BG66" s="28"/>
      <c r="BN66" s="29"/>
      <c r="BP66" s="30"/>
    </row>
    <row r="67" spans="30:68" hidden="1" thickTop="1" thickBot="1">
      <c r="AD67" s="246"/>
      <c r="BG67" s="28"/>
      <c r="BN67" s="29"/>
      <c r="BP67" s="30"/>
    </row>
    <row r="68" spans="30:68" hidden="1" thickTop="1" thickBot="1">
      <c r="AD68" s="246"/>
      <c r="BG68" s="28"/>
      <c r="BN68" s="29"/>
      <c r="BP68" s="30"/>
    </row>
    <row r="69" spans="30:68" hidden="1" thickTop="1" thickBot="1">
      <c r="AD69" s="246"/>
      <c r="BG69" s="28"/>
      <c r="BN69" s="29"/>
      <c r="BP69" s="30"/>
    </row>
    <row r="70" spans="30:68" hidden="1" thickTop="1" thickBot="1">
      <c r="AD70" s="246"/>
      <c r="BG70" s="28"/>
      <c r="BN70" s="29"/>
      <c r="BP70" s="30"/>
    </row>
    <row r="71" spans="30:68" hidden="1" thickTop="1" thickBot="1">
      <c r="AD71" s="246"/>
      <c r="BG71" s="28"/>
      <c r="BN71" s="29"/>
      <c r="BP71" s="30"/>
    </row>
    <row r="72" spans="30:68" hidden="1" thickTop="1" thickBot="1">
      <c r="AD72" s="246"/>
      <c r="BG72" s="28"/>
      <c r="BN72" s="29"/>
      <c r="BP72" s="30"/>
    </row>
    <row r="73" spans="30:68" hidden="1" thickTop="1" thickBot="1">
      <c r="AD73" s="246"/>
      <c r="BG73" s="28"/>
      <c r="BN73" s="29"/>
      <c r="BP73" s="30"/>
    </row>
    <row r="74" spans="30:68" hidden="1" thickTop="1" thickBot="1">
      <c r="AD74" s="246"/>
      <c r="BG74" s="28"/>
      <c r="BN74" s="29"/>
      <c r="BP74" s="30"/>
    </row>
    <row r="75" spans="30:68" hidden="1" thickTop="1" thickBot="1">
      <c r="AD75" s="246"/>
      <c r="BG75" s="28"/>
      <c r="BN75" s="29"/>
      <c r="BP75" s="30"/>
    </row>
    <row r="76" spans="30:68" hidden="1" thickTop="1" thickBot="1">
      <c r="AD76" s="246"/>
      <c r="BG76" s="28"/>
      <c r="BN76" s="29"/>
      <c r="BP76" s="30"/>
    </row>
    <row r="77" spans="30:68" hidden="1" thickTop="1" thickBot="1">
      <c r="AD77" s="246"/>
      <c r="BG77" s="28"/>
      <c r="BN77" s="29"/>
      <c r="BP77" s="30"/>
    </row>
    <row r="78" spans="30:68" hidden="1" thickTop="1" thickBot="1">
      <c r="AD78" s="246"/>
      <c r="BG78" s="28"/>
      <c r="BN78" s="29"/>
      <c r="BP78" s="30"/>
    </row>
    <row r="79" spans="30:68" hidden="1" thickTop="1" thickBot="1">
      <c r="AD79" s="246"/>
      <c r="BG79" s="28"/>
      <c r="BN79" s="29"/>
      <c r="BP79" s="30"/>
    </row>
    <row r="80" spans="30:68" hidden="1" thickTop="1" thickBot="1"/>
    <row r="81" spans="69:113" hidden="1" thickTop="1" thickBot="1"/>
    <row r="82" spans="69:113" hidden="1" thickTop="1" thickBot="1"/>
    <row r="83" spans="69:113" hidden="1" thickTop="1" thickBot="1"/>
    <row r="84" spans="69:113" hidden="1" thickTop="1" thickBot="1"/>
    <row r="85" spans="69:113" ht="47.1" hidden="1" customHeight="1">
      <c r="BQ85" s="31" t="s">
        <v>10</v>
      </c>
      <c r="BR85" s="31" t="s">
        <v>120</v>
      </c>
      <c r="BS85" s="31" t="s">
        <v>14</v>
      </c>
      <c r="BT85" s="32" t="s">
        <v>37</v>
      </c>
      <c r="BU85" s="32" t="s">
        <v>38</v>
      </c>
      <c r="BV85" s="31" t="s">
        <v>121</v>
      </c>
      <c r="BW85" s="31" t="s">
        <v>10</v>
      </c>
      <c r="BX85" s="31" t="s">
        <v>120</v>
      </c>
      <c r="BY85" s="31" t="s">
        <v>14</v>
      </c>
      <c r="BZ85" s="32" t="s">
        <v>37</v>
      </c>
      <c r="CA85" s="32" t="s">
        <v>38</v>
      </c>
      <c r="CB85" s="32" t="s">
        <v>122</v>
      </c>
      <c r="CC85" s="32" t="s">
        <v>123</v>
      </c>
      <c r="CD85" s="32" t="s">
        <v>62</v>
      </c>
      <c r="CE85" s="32" t="s">
        <v>124</v>
      </c>
      <c r="CF85" s="32" t="s">
        <v>125</v>
      </c>
      <c r="CG85" s="32" t="s">
        <v>126</v>
      </c>
      <c r="CH85" s="32" t="s">
        <v>127</v>
      </c>
      <c r="CI85" s="32" t="s">
        <v>128</v>
      </c>
      <c r="CJ85" s="32" t="s">
        <v>129</v>
      </c>
      <c r="CK85" s="32" t="s">
        <v>130</v>
      </c>
      <c r="CL85" s="32" t="s">
        <v>131</v>
      </c>
      <c r="CM85" s="32" t="s">
        <v>132</v>
      </c>
      <c r="CN85" s="32" t="s">
        <v>133</v>
      </c>
      <c r="CO85" s="32" t="s">
        <v>134</v>
      </c>
      <c r="CP85" s="32" t="s">
        <v>135</v>
      </c>
      <c r="CQ85" s="32" t="s">
        <v>136</v>
      </c>
      <c r="CR85" s="32" t="s">
        <v>137</v>
      </c>
      <c r="CS85" s="32" t="s">
        <v>138</v>
      </c>
      <c r="CT85" s="32" t="s">
        <v>139</v>
      </c>
      <c r="CU85" s="32" t="s">
        <v>140</v>
      </c>
      <c r="CV85" s="32" t="s">
        <v>141</v>
      </c>
      <c r="CW85" s="32" t="s">
        <v>142</v>
      </c>
      <c r="CX85" s="32" t="s">
        <v>143</v>
      </c>
      <c r="CY85" s="32" t="s">
        <v>144</v>
      </c>
      <c r="CZ85" s="32" t="s">
        <v>145</v>
      </c>
      <c r="DA85" s="32" t="s">
        <v>146</v>
      </c>
      <c r="DB85" s="32" t="s">
        <v>147</v>
      </c>
      <c r="DC85" s="32" t="s">
        <v>88</v>
      </c>
      <c r="DD85" s="32" t="s">
        <v>148</v>
      </c>
      <c r="DE85" s="32" t="s">
        <v>149</v>
      </c>
      <c r="DF85" s="32" t="s">
        <v>150</v>
      </c>
      <c r="DG85" s="32" t="s">
        <v>151</v>
      </c>
      <c r="DH85" s="32" t="s">
        <v>152</v>
      </c>
      <c r="DI85" s="32" t="s">
        <v>153</v>
      </c>
    </row>
    <row r="86" spans="69:113" ht="27" hidden="1" customHeight="1">
      <c r="BQ86" s="33" t="s">
        <v>154</v>
      </c>
      <c r="BR86" s="33" t="s">
        <v>70</v>
      </c>
      <c r="BS86" s="33" t="s">
        <v>74</v>
      </c>
      <c r="BT86" s="34" t="s">
        <v>119</v>
      </c>
      <c r="BU86" s="34" t="s">
        <v>155</v>
      </c>
      <c r="BV86" s="33" t="s">
        <v>113</v>
      </c>
      <c r="BW86" s="33" t="s">
        <v>69</v>
      </c>
      <c r="BX86" s="33" t="s">
        <v>70</v>
      </c>
      <c r="BY86" s="33" t="s">
        <v>74</v>
      </c>
      <c r="BZ86" s="34" t="s">
        <v>119</v>
      </c>
      <c r="CA86" s="34" t="s">
        <v>155</v>
      </c>
      <c r="CB86" s="34" t="s">
        <v>156</v>
      </c>
      <c r="CC86" s="33" t="s">
        <v>80</v>
      </c>
      <c r="CD86" s="33" t="s">
        <v>81</v>
      </c>
      <c r="CE86" s="33">
        <v>15</v>
      </c>
      <c r="CF86" s="33">
        <v>0</v>
      </c>
      <c r="CG86" s="33" t="s">
        <v>82</v>
      </c>
      <c r="CH86" s="33">
        <v>15</v>
      </c>
      <c r="CI86" s="33">
        <v>0</v>
      </c>
      <c r="CJ86" s="33" t="s">
        <v>83</v>
      </c>
      <c r="CK86" s="33">
        <v>15</v>
      </c>
      <c r="CL86" s="33">
        <v>0</v>
      </c>
      <c r="CM86" s="33" t="s">
        <v>84</v>
      </c>
      <c r="CN86" s="33">
        <v>15</v>
      </c>
      <c r="CO86" s="33">
        <v>10</v>
      </c>
      <c r="CP86" s="33">
        <v>0</v>
      </c>
      <c r="CQ86" s="33" t="s">
        <v>85</v>
      </c>
      <c r="CR86" s="33">
        <v>15</v>
      </c>
      <c r="CS86" s="33">
        <v>0</v>
      </c>
      <c r="CT86" s="33" t="s">
        <v>86</v>
      </c>
      <c r="CU86" s="33">
        <v>15</v>
      </c>
      <c r="CV86" s="33">
        <v>0</v>
      </c>
      <c r="CW86" s="33" t="s">
        <v>87</v>
      </c>
      <c r="CX86" s="33">
        <v>10</v>
      </c>
      <c r="CY86" s="33">
        <v>5</v>
      </c>
      <c r="CZ86" s="33">
        <v>0</v>
      </c>
      <c r="DA86" s="33" t="s">
        <v>88</v>
      </c>
      <c r="DB86" s="33" t="s">
        <v>88</v>
      </c>
      <c r="DC86" s="33">
        <v>100</v>
      </c>
      <c r="DD86" s="33">
        <v>50</v>
      </c>
      <c r="DE86" s="33">
        <v>0</v>
      </c>
      <c r="DF86" s="33" t="s">
        <v>89</v>
      </c>
      <c r="DG86" s="33" t="s">
        <v>89</v>
      </c>
      <c r="DH86" s="33">
        <v>0</v>
      </c>
      <c r="DI86" s="33">
        <v>0</v>
      </c>
    </row>
    <row r="87" spans="69:113" ht="27" hidden="1" customHeight="1">
      <c r="BQ87" s="33" t="s">
        <v>157</v>
      </c>
      <c r="BR87" s="33" t="s">
        <v>158</v>
      </c>
      <c r="BS87" s="33" t="s">
        <v>159</v>
      </c>
      <c r="BT87" s="237" t="s">
        <v>118</v>
      </c>
      <c r="BU87" s="237" t="s">
        <v>160</v>
      </c>
      <c r="BV87" s="33" t="s">
        <v>114</v>
      </c>
      <c r="BW87" s="33" t="s">
        <v>161</v>
      </c>
      <c r="BX87" s="33" t="s">
        <v>158</v>
      </c>
      <c r="BY87" s="33" t="s">
        <v>159</v>
      </c>
      <c r="BZ87" s="237" t="s">
        <v>118</v>
      </c>
      <c r="CA87" s="237" t="s">
        <v>160</v>
      </c>
      <c r="CB87" s="238" t="s">
        <v>91</v>
      </c>
      <c r="CC87" s="239" t="s">
        <v>162</v>
      </c>
      <c r="CD87" s="239" t="s">
        <v>163</v>
      </c>
      <c r="CE87" s="239"/>
      <c r="CF87" s="239"/>
      <c r="CG87" s="239" t="s">
        <v>164</v>
      </c>
      <c r="CH87" s="239"/>
      <c r="CI87" s="239"/>
      <c r="CJ87" s="239" t="s">
        <v>165</v>
      </c>
      <c r="CK87" s="239"/>
      <c r="CL87" s="239"/>
      <c r="CM87" s="239" t="s">
        <v>166</v>
      </c>
      <c r="CN87" s="239"/>
      <c r="CO87" s="239"/>
      <c r="CP87" s="239"/>
      <c r="CQ87" s="239" t="s">
        <v>167</v>
      </c>
      <c r="CR87" s="239"/>
      <c r="CS87" s="239"/>
      <c r="CT87" s="239" t="s">
        <v>168</v>
      </c>
      <c r="CU87" s="239"/>
      <c r="CV87" s="239"/>
      <c r="CW87" s="239" t="s">
        <v>169</v>
      </c>
      <c r="CX87" s="239"/>
      <c r="CY87" s="239"/>
      <c r="CZ87" s="239"/>
      <c r="DA87" s="239" t="s">
        <v>148</v>
      </c>
      <c r="DB87" s="239" t="s">
        <v>148</v>
      </c>
      <c r="DC87" s="239"/>
      <c r="DD87" s="239"/>
      <c r="DE87" s="239"/>
      <c r="DF87" s="239" t="s">
        <v>170</v>
      </c>
      <c r="DG87" s="239" t="s">
        <v>171</v>
      </c>
      <c r="DH87" s="239">
        <v>1</v>
      </c>
      <c r="DI87" s="239">
        <v>1</v>
      </c>
    </row>
    <row r="88" spans="69:113" ht="27" hidden="1" customHeight="1">
      <c r="BQ88" s="33" t="s">
        <v>172</v>
      </c>
      <c r="BR88" s="33" t="s">
        <v>173</v>
      </c>
      <c r="BS88" s="33" t="s">
        <v>174</v>
      </c>
      <c r="BT88" s="239"/>
      <c r="BU88" s="239"/>
      <c r="BW88" s="33" t="s">
        <v>175</v>
      </c>
      <c r="BX88" s="33" t="s">
        <v>176</v>
      </c>
      <c r="BY88" s="33" t="s">
        <v>177</v>
      </c>
      <c r="BZ88" s="237" t="s">
        <v>90</v>
      </c>
      <c r="CA88" s="238" t="s">
        <v>91</v>
      </c>
      <c r="CB88" s="240" t="s">
        <v>178</v>
      </c>
      <c r="CC88" s="239"/>
      <c r="CD88" s="239"/>
      <c r="CE88" s="239"/>
      <c r="CF88" s="239"/>
      <c r="CG88" s="239"/>
      <c r="CH88" s="239"/>
      <c r="CI88" s="239"/>
      <c r="CJ88" s="239"/>
      <c r="CK88" s="239"/>
      <c r="CL88" s="239"/>
      <c r="CM88" s="239" t="s">
        <v>179</v>
      </c>
      <c r="CN88" s="239"/>
      <c r="CO88" s="239"/>
      <c r="CP88" s="239"/>
      <c r="CQ88" s="239"/>
      <c r="CR88" s="239"/>
      <c r="CS88" s="239"/>
      <c r="CT88" s="239"/>
      <c r="CU88" s="239"/>
      <c r="CV88" s="239"/>
      <c r="CW88" s="239" t="s">
        <v>180</v>
      </c>
      <c r="CX88" s="239"/>
      <c r="CY88" s="239"/>
      <c r="CZ88" s="239"/>
      <c r="DA88" s="239" t="s">
        <v>149</v>
      </c>
      <c r="DB88" s="239" t="s">
        <v>149</v>
      </c>
      <c r="DC88" s="239"/>
      <c r="DD88" s="239"/>
      <c r="DE88" s="239"/>
      <c r="DF88" s="239"/>
      <c r="DG88" s="239" t="s">
        <v>170</v>
      </c>
      <c r="DH88" s="239">
        <v>2</v>
      </c>
      <c r="DI88" s="239">
        <v>2</v>
      </c>
    </row>
    <row r="89" spans="69:113" ht="27" hidden="1" customHeight="1">
      <c r="BQ89" s="33" t="s">
        <v>181</v>
      </c>
      <c r="BR89" s="33" t="s">
        <v>182</v>
      </c>
      <c r="BS89" s="33" t="s">
        <v>110</v>
      </c>
      <c r="BT89" s="239"/>
      <c r="BU89" s="239"/>
      <c r="BW89" s="33" t="s">
        <v>183</v>
      </c>
      <c r="BX89" s="33" t="s">
        <v>184</v>
      </c>
      <c r="BY89" s="33" t="s">
        <v>185</v>
      </c>
      <c r="BZ89" s="238" t="s">
        <v>186</v>
      </c>
      <c r="CA89" s="240" t="s">
        <v>187</v>
      </c>
      <c r="CB89" s="35" t="s">
        <v>188</v>
      </c>
      <c r="CC89" s="239"/>
      <c r="CD89" s="239"/>
      <c r="CE89" s="239"/>
      <c r="CF89" s="239"/>
      <c r="CG89" s="239"/>
      <c r="CH89" s="239"/>
      <c r="CI89" s="239"/>
      <c r="CJ89" s="239"/>
      <c r="CK89" s="239"/>
      <c r="CL89" s="239"/>
      <c r="CM89" s="239"/>
      <c r="CN89" s="239"/>
      <c r="CO89" s="239"/>
      <c r="CP89" s="239"/>
      <c r="CQ89" s="239"/>
      <c r="CR89" s="239"/>
      <c r="CS89" s="239"/>
      <c r="CT89" s="239"/>
      <c r="CU89" s="239"/>
      <c r="CV89" s="239"/>
      <c r="CW89" s="239"/>
      <c r="CX89" s="239"/>
      <c r="CY89" s="239"/>
      <c r="CZ89" s="239"/>
      <c r="DA89" s="239"/>
      <c r="DB89" s="239"/>
      <c r="DC89" s="239"/>
      <c r="DD89" s="239"/>
      <c r="DE89" s="239"/>
      <c r="DF89" s="239"/>
      <c r="DG89" s="239"/>
      <c r="DH89" s="239"/>
      <c r="DI89" s="239"/>
    </row>
    <row r="90" spans="69:113" ht="27" hidden="1" customHeight="1">
      <c r="BQ90" s="33"/>
      <c r="BR90" s="33" t="s">
        <v>189</v>
      </c>
      <c r="BS90" s="33" t="s">
        <v>190</v>
      </c>
      <c r="BT90" s="239"/>
      <c r="BU90" s="239"/>
      <c r="BW90" s="33"/>
      <c r="BX90" s="33" t="s">
        <v>191</v>
      </c>
      <c r="BY90" s="33" t="s">
        <v>192</v>
      </c>
      <c r="BZ90" s="240" t="s">
        <v>77</v>
      </c>
      <c r="CA90" s="35" t="s">
        <v>78</v>
      </c>
      <c r="CB90" s="239"/>
      <c r="CC90" s="239"/>
      <c r="CD90" s="239"/>
      <c r="CE90" s="239"/>
      <c r="CF90" s="239"/>
      <c r="CG90" s="239"/>
      <c r="CH90" s="239"/>
      <c r="CI90" s="239"/>
      <c r="CJ90" s="239"/>
      <c r="CK90" s="239"/>
      <c r="CL90" s="239"/>
      <c r="CM90" s="239"/>
      <c r="CN90" s="239"/>
      <c r="CO90" s="239"/>
      <c r="CP90" s="239"/>
      <c r="CQ90" s="239"/>
      <c r="CR90" s="239"/>
      <c r="CS90" s="239"/>
      <c r="CT90" s="239"/>
      <c r="CU90" s="239"/>
      <c r="CV90" s="239"/>
      <c r="CW90" s="239"/>
      <c r="CX90" s="239"/>
      <c r="CY90" s="239"/>
      <c r="CZ90" s="239"/>
      <c r="DA90" s="239"/>
      <c r="DB90" s="239"/>
      <c r="DC90" s="239"/>
      <c r="DD90" s="239"/>
      <c r="DE90" s="239"/>
      <c r="DF90" s="239"/>
      <c r="DG90" s="239"/>
      <c r="DH90" s="239"/>
      <c r="DI90" s="239"/>
    </row>
    <row r="91" spans="69:113" ht="27" hidden="1" customHeight="1">
      <c r="BQ91" s="33"/>
      <c r="BR91" s="33" t="s">
        <v>193</v>
      </c>
      <c r="BS91" s="33"/>
      <c r="BT91" s="239"/>
      <c r="BU91" s="239"/>
      <c r="BW91" s="33"/>
      <c r="BX91" s="33" t="s">
        <v>194</v>
      </c>
      <c r="BY91" s="33" t="s">
        <v>195</v>
      </c>
      <c r="BZ91" s="239"/>
      <c r="CA91" s="239"/>
      <c r="CB91" s="239"/>
      <c r="CC91" s="239"/>
      <c r="CD91" s="239"/>
      <c r="CE91" s="239"/>
      <c r="CF91" s="239"/>
      <c r="CG91" s="239"/>
      <c r="CH91" s="239"/>
      <c r="CI91" s="239"/>
      <c r="CJ91" s="239"/>
      <c r="CK91" s="239"/>
      <c r="CL91" s="239"/>
      <c r="CM91" s="239"/>
      <c r="CN91" s="239"/>
      <c r="CO91" s="239"/>
      <c r="CP91" s="239"/>
      <c r="CQ91" s="239"/>
      <c r="CR91" s="239"/>
      <c r="CS91" s="239"/>
      <c r="CT91" s="239"/>
      <c r="CU91" s="239"/>
      <c r="CV91" s="239"/>
      <c r="CW91" s="239"/>
      <c r="CX91" s="239"/>
      <c r="CY91" s="239"/>
      <c r="CZ91" s="239"/>
      <c r="DA91" s="239"/>
      <c r="DB91" s="239"/>
      <c r="DC91" s="239"/>
      <c r="DD91" s="239"/>
      <c r="DE91" s="239"/>
      <c r="DF91" s="239"/>
      <c r="DG91" s="239"/>
      <c r="DH91" s="239"/>
      <c r="DI91" s="239"/>
    </row>
    <row r="92" spans="69:113" ht="27" hidden="1" customHeight="1">
      <c r="BQ92" s="33"/>
      <c r="BR92" s="33" t="s">
        <v>196</v>
      </c>
      <c r="BS92" s="33"/>
      <c r="BT92" s="239"/>
      <c r="BU92" s="239"/>
      <c r="BW92" s="33"/>
      <c r="BX92" s="33" t="s">
        <v>173</v>
      </c>
      <c r="BY92" s="33" t="s">
        <v>174</v>
      </c>
      <c r="BZ92" s="239"/>
      <c r="CA92" s="239"/>
      <c r="CB92" s="239"/>
      <c r="CC92" s="239"/>
      <c r="CD92" s="239"/>
      <c r="CE92" s="239"/>
      <c r="CF92" s="239"/>
      <c r="CG92" s="239"/>
      <c r="CH92" s="239"/>
      <c r="CI92" s="239"/>
      <c r="CJ92" s="239"/>
      <c r="CK92" s="239"/>
      <c r="CL92" s="239"/>
      <c r="CM92" s="239"/>
      <c r="CN92" s="239"/>
      <c r="CO92" s="239"/>
      <c r="CP92" s="239"/>
      <c r="CQ92" s="239"/>
      <c r="CR92" s="239"/>
      <c r="CS92" s="239"/>
      <c r="CT92" s="239"/>
      <c r="CU92" s="239"/>
      <c r="CV92" s="239"/>
      <c r="CW92" s="239"/>
      <c r="CX92" s="239"/>
      <c r="CY92" s="239"/>
      <c r="CZ92" s="239"/>
      <c r="DA92" s="239"/>
      <c r="DB92" s="239"/>
      <c r="DC92" s="239"/>
      <c r="DD92" s="239"/>
      <c r="DE92" s="239"/>
      <c r="DF92" s="239"/>
      <c r="DG92" s="239"/>
      <c r="DH92" s="239"/>
      <c r="DI92" s="239"/>
    </row>
    <row r="93" spans="69:113" ht="27" hidden="1" customHeight="1">
      <c r="BQ93" s="33"/>
      <c r="BR93" s="33" t="s">
        <v>197</v>
      </c>
      <c r="BS93" s="33"/>
      <c r="BT93" s="239"/>
      <c r="BU93" s="239"/>
      <c r="BW93" s="33"/>
      <c r="BX93" s="33" t="s">
        <v>182</v>
      </c>
      <c r="BY93" s="33" t="s">
        <v>110</v>
      </c>
      <c r="BZ93" s="239"/>
      <c r="CA93" s="239"/>
      <c r="CB93" s="239"/>
      <c r="CC93" s="239"/>
      <c r="CD93" s="239"/>
      <c r="CE93" s="239"/>
      <c r="CF93" s="239"/>
      <c r="CG93" s="239"/>
      <c r="CH93" s="239"/>
      <c r="CI93" s="239"/>
      <c r="CJ93" s="239"/>
      <c r="CK93" s="239"/>
      <c r="CL93" s="239"/>
      <c r="CM93" s="239"/>
      <c r="CN93" s="239"/>
      <c r="CO93" s="239"/>
      <c r="CP93" s="239"/>
      <c r="CQ93" s="239"/>
      <c r="CR93" s="239"/>
      <c r="CS93" s="239"/>
      <c r="CT93" s="239"/>
      <c r="CU93" s="239"/>
      <c r="CV93" s="239"/>
      <c r="CW93" s="239"/>
      <c r="CX93" s="239"/>
      <c r="CY93" s="239"/>
      <c r="CZ93" s="239"/>
      <c r="DA93" s="239"/>
      <c r="DB93" s="239"/>
      <c r="DC93" s="239"/>
      <c r="DD93" s="239"/>
      <c r="DE93" s="239"/>
      <c r="DF93" s="239"/>
      <c r="DG93" s="239"/>
      <c r="DH93" s="239"/>
      <c r="DI93" s="239"/>
    </row>
    <row r="94" spans="69:113" ht="27" hidden="1" customHeight="1">
      <c r="BQ94" s="33"/>
      <c r="BR94" s="33" t="s">
        <v>198</v>
      </c>
      <c r="BS94" s="33"/>
      <c r="BT94" s="239"/>
      <c r="BU94" s="239"/>
      <c r="BW94" s="33"/>
      <c r="BX94" s="33" t="s">
        <v>189</v>
      </c>
      <c r="BY94" s="33" t="s">
        <v>190</v>
      </c>
      <c r="BZ94" s="239"/>
      <c r="CA94" s="239"/>
      <c r="CB94" s="239"/>
      <c r="CC94" s="239"/>
      <c r="CD94" s="239"/>
      <c r="CE94" s="239"/>
      <c r="CF94" s="239"/>
      <c r="CG94" s="239"/>
      <c r="CH94" s="239"/>
      <c r="CI94" s="239"/>
      <c r="CJ94" s="239"/>
      <c r="CK94" s="239"/>
      <c r="CL94" s="239"/>
      <c r="CM94" s="239"/>
      <c r="CN94" s="239"/>
      <c r="CO94" s="239"/>
      <c r="CP94" s="239"/>
      <c r="CQ94" s="239"/>
      <c r="CR94" s="239"/>
      <c r="CS94" s="239"/>
      <c r="CT94" s="239"/>
      <c r="CU94" s="239"/>
      <c r="CV94" s="239"/>
      <c r="CW94" s="239"/>
      <c r="CX94" s="239"/>
      <c r="CY94" s="239"/>
      <c r="CZ94" s="239"/>
      <c r="DA94" s="239"/>
      <c r="DB94" s="239"/>
      <c r="DC94" s="239"/>
      <c r="DD94" s="239"/>
      <c r="DE94" s="239"/>
      <c r="DF94" s="239"/>
      <c r="DG94" s="239"/>
      <c r="DH94" s="239"/>
      <c r="DI94" s="239"/>
    </row>
    <row r="95" spans="69:113" ht="27" hidden="1" customHeight="1">
      <c r="BQ95" s="33"/>
      <c r="BR95" s="33" t="s">
        <v>199</v>
      </c>
      <c r="BS95" s="33"/>
      <c r="BT95" s="239"/>
      <c r="BU95" s="239"/>
      <c r="BW95" s="33"/>
      <c r="BX95" s="33" t="s">
        <v>193</v>
      </c>
      <c r="BY95" s="33"/>
      <c r="BZ95" s="239"/>
      <c r="CA95" s="239"/>
      <c r="CB95" s="239"/>
      <c r="CC95" s="239"/>
      <c r="CD95" s="239"/>
      <c r="CE95" s="239"/>
      <c r="CF95" s="239"/>
      <c r="CG95" s="239"/>
      <c r="CH95" s="239"/>
      <c r="CI95" s="239"/>
      <c r="CJ95" s="239"/>
      <c r="CK95" s="239"/>
      <c r="CL95" s="239"/>
      <c r="CM95" s="239"/>
      <c r="CN95" s="239"/>
      <c r="CO95" s="239"/>
      <c r="CP95" s="239"/>
      <c r="CQ95" s="239"/>
      <c r="CR95" s="239"/>
      <c r="CS95" s="239"/>
      <c r="CT95" s="239"/>
      <c r="CU95" s="239"/>
      <c r="CV95" s="239"/>
      <c r="CW95" s="239"/>
      <c r="CX95" s="239"/>
      <c r="CY95" s="239"/>
      <c r="CZ95" s="239"/>
      <c r="DA95" s="239"/>
      <c r="DB95" s="239"/>
      <c r="DC95" s="239"/>
      <c r="DD95" s="239"/>
      <c r="DE95" s="239"/>
      <c r="DF95" s="239"/>
      <c r="DG95" s="239"/>
      <c r="DH95" s="239"/>
      <c r="DI95" s="239"/>
    </row>
    <row r="96" spans="69:113" ht="27" hidden="1" customHeight="1">
      <c r="BQ96" s="33"/>
      <c r="BR96" s="33" t="s">
        <v>200</v>
      </c>
      <c r="BS96" s="33"/>
      <c r="BT96" s="239"/>
      <c r="BU96" s="239"/>
      <c r="BW96" s="33"/>
      <c r="BX96" s="33" t="s">
        <v>196</v>
      </c>
      <c r="BY96" s="33"/>
      <c r="BZ96" s="239"/>
      <c r="CA96" s="239"/>
      <c r="CB96" s="239"/>
      <c r="CC96" s="239"/>
      <c r="CD96" s="239"/>
      <c r="CE96" s="239"/>
      <c r="CF96" s="239"/>
      <c r="CG96" s="239"/>
      <c r="CH96" s="239"/>
      <c r="CI96" s="239"/>
      <c r="CJ96" s="239"/>
      <c r="CK96" s="239"/>
      <c r="CL96" s="239"/>
      <c r="CM96" s="239"/>
      <c r="CN96" s="239"/>
      <c r="CO96" s="239"/>
      <c r="CP96" s="239"/>
      <c r="CQ96" s="239"/>
      <c r="CR96" s="239"/>
      <c r="CS96" s="239"/>
      <c r="CT96" s="239"/>
      <c r="CU96" s="239"/>
      <c r="CV96" s="239"/>
      <c r="CW96" s="239"/>
      <c r="CX96" s="239"/>
      <c r="CY96" s="239"/>
      <c r="CZ96" s="239"/>
      <c r="DA96" s="239"/>
      <c r="DB96" s="239"/>
      <c r="DC96" s="239"/>
      <c r="DD96" s="239"/>
      <c r="DE96" s="239"/>
      <c r="DF96" s="239"/>
      <c r="DG96" s="239"/>
      <c r="DH96" s="239"/>
      <c r="DI96" s="239"/>
    </row>
    <row r="97" spans="75:113" ht="27" hidden="1" customHeight="1">
      <c r="BW97" s="33"/>
      <c r="BX97" s="33" t="s">
        <v>197</v>
      </c>
      <c r="BY97" s="33"/>
      <c r="BZ97" s="239"/>
      <c r="CA97" s="239"/>
      <c r="CB97" s="239"/>
      <c r="CC97" s="239"/>
      <c r="CD97" s="239"/>
      <c r="CE97" s="239"/>
      <c r="CF97" s="239"/>
      <c r="CG97" s="239"/>
      <c r="CH97" s="239"/>
      <c r="CI97" s="239"/>
      <c r="CJ97" s="239"/>
      <c r="CK97" s="239"/>
      <c r="CL97" s="239"/>
      <c r="CM97" s="239"/>
      <c r="CN97" s="239"/>
      <c r="CO97" s="239"/>
      <c r="CP97" s="239"/>
      <c r="CQ97" s="239"/>
      <c r="CR97" s="239"/>
      <c r="CS97" s="239"/>
      <c r="CT97" s="239"/>
      <c r="CU97" s="239"/>
      <c r="CV97" s="239"/>
      <c r="CW97" s="239"/>
      <c r="CX97" s="239"/>
      <c r="CY97" s="239"/>
      <c r="CZ97" s="239"/>
      <c r="DA97" s="239"/>
      <c r="DB97" s="239"/>
      <c r="DC97" s="239"/>
      <c r="DD97" s="239"/>
      <c r="DE97" s="239"/>
      <c r="DF97" s="239"/>
      <c r="DG97" s="239"/>
      <c r="DH97" s="239"/>
      <c r="DI97" s="239"/>
    </row>
    <row r="98" spans="75:113" ht="27" hidden="1" customHeight="1">
      <c r="BW98" s="33"/>
      <c r="BX98" s="33" t="s">
        <v>198</v>
      </c>
      <c r="BY98" s="33"/>
      <c r="BZ98" s="239"/>
      <c r="CA98" s="239"/>
      <c r="CB98" s="239"/>
      <c r="CC98" s="239"/>
      <c r="CD98" s="239"/>
      <c r="CE98" s="239"/>
      <c r="CF98" s="239"/>
      <c r="CG98" s="239"/>
      <c r="CH98" s="239"/>
      <c r="CI98" s="239"/>
      <c r="CJ98" s="239"/>
      <c r="CK98" s="239"/>
      <c r="CL98" s="239"/>
      <c r="CM98" s="239"/>
      <c r="CN98" s="239"/>
      <c r="CO98" s="239"/>
      <c r="CP98" s="239"/>
      <c r="CQ98" s="239"/>
      <c r="CR98" s="239"/>
      <c r="CS98" s="239"/>
      <c r="CT98" s="239"/>
      <c r="CU98" s="239"/>
      <c r="CV98" s="239"/>
      <c r="CW98" s="239"/>
      <c r="CX98" s="239"/>
      <c r="CY98" s="239"/>
      <c r="CZ98" s="239"/>
      <c r="DA98" s="239"/>
      <c r="DB98" s="239"/>
      <c r="DC98" s="239"/>
      <c r="DD98" s="239"/>
      <c r="DE98" s="239"/>
      <c r="DF98" s="239"/>
      <c r="DG98" s="239"/>
      <c r="DH98" s="239"/>
      <c r="DI98" s="239"/>
    </row>
    <row r="99" spans="75:113" ht="27" hidden="1" customHeight="1">
      <c r="BW99" s="33"/>
      <c r="BX99" s="33" t="s">
        <v>199</v>
      </c>
      <c r="BY99" s="33"/>
      <c r="BZ99" s="239"/>
      <c r="CA99" s="239"/>
      <c r="CB99" s="239"/>
      <c r="CC99" s="239"/>
      <c r="CD99" s="239"/>
      <c r="CE99" s="239"/>
      <c r="CF99" s="239"/>
      <c r="CG99" s="239"/>
      <c r="CH99" s="239"/>
      <c r="CI99" s="239"/>
      <c r="CJ99" s="239"/>
      <c r="CK99" s="239"/>
      <c r="CL99" s="239"/>
      <c r="CM99" s="239"/>
      <c r="CN99" s="239"/>
      <c r="CO99" s="239"/>
      <c r="CP99" s="239"/>
      <c r="CQ99" s="239"/>
      <c r="CR99" s="239"/>
      <c r="CS99" s="239"/>
      <c r="CT99" s="239"/>
      <c r="CU99" s="239"/>
      <c r="CV99" s="239"/>
      <c r="CW99" s="239"/>
      <c r="CX99" s="239"/>
      <c r="CY99" s="239"/>
      <c r="CZ99" s="239"/>
      <c r="DA99" s="239"/>
      <c r="DB99" s="239"/>
      <c r="DC99" s="239"/>
      <c r="DD99" s="239"/>
      <c r="DE99" s="239"/>
      <c r="DF99" s="239"/>
      <c r="DG99" s="239"/>
      <c r="DH99" s="239"/>
      <c r="DI99" s="239"/>
    </row>
    <row r="100" spans="75:113" ht="27" hidden="1" customHeight="1">
      <c r="BW100" s="33"/>
      <c r="BX100" s="33" t="s">
        <v>201</v>
      </c>
      <c r="BY100" s="33"/>
      <c r="BZ100" s="239"/>
      <c r="CA100" s="239"/>
      <c r="CB100" s="239"/>
      <c r="CC100" s="239"/>
      <c r="CD100" s="239"/>
      <c r="CE100" s="239"/>
      <c r="CF100" s="239"/>
      <c r="CG100" s="239"/>
      <c r="CH100" s="239"/>
      <c r="CI100" s="239"/>
      <c r="CJ100" s="239"/>
      <c r="CK100" s="239"/>
      <c r="CL100" s="239"/>
      <c r="CM100" s="239"/>
      <c r="CN100" s="239"/>
      <c r="CO100" s="239"/>
      <c r="CP100" s="239"/>
      <c r="CQ100" s="239"/>
      <c r="CR100" s="239"/>
      <c r="CS100" s="239"/>
      <c r="CT100" s="239"/>
      <c r="CU100" s="239"/>
      <c r="CV100" s="239"/>
      <c r="CW100" s="239"/>
      <c r="CX100" s="239"/>
      <c r="CY100" s="239"/>
      <c r="CZ100" s="239"/>
      <c r="DA100" s="239"/>
      <c r="DB100" s="239"/>
      <c r="DC100" s="239"/>
      <c r="DD100" s="239"/>
      <c r="DE100" s="239"/>
      <c r="DF100" s="239"/>
      <c r="DG100" s="239"/>
      <c r="DH100" s="239"/>
      <c r="DI100" s="239"/>
    </row>
    <row r="101" spans="75:113" hidden="1" thickTop="1" thickBot="1"/>
    <row r="102" spans="75:113" hidden="1" thickTop="1" thickBot="1"/>
    <row r="103" spans="75:113" hidden="1" thickTop="1" thickBot="1"/>
    <row r="104" spans="75:113" hidden="1" thickTop="1" thickBot="1"/>
    <row r="105" spans="75:113" hidden="1" thickTop="1" thickBot="1"/>
    <row r="106" spans="75:113" hidden="1" thickTop="1" thickBot="1"/>
    <row r="107" spans="75:113" hidden="1" thickTop="1" thickBot="1"/>
    <row r="108" spans="75:113" hidden="1" thickTop="1" thickBot="1"/>
    <row r="109" spans="75:113" hidden="1" thickTop="1" thickBot="1"/>
    <row r="110" spans="75:113" hidden="1" thickTop="1" thickBot="1"/>
    <row r="111" spans="75:113" hidden="1" thickTop="1" thickBot="1"/>
    <row r="112" spans="75:113" hidden="1" thickTop="1" thickBot="1"/>
    <row r="113" hidden="1" thickTop="1" thickBot="1"/>
    <row r="114" hidden="1" thickTop="1" thickBot="1"/>
    <row r="115" hidden="1" thickTop="1" thickBot="1"/>
    <row r="116" hidden="1" thickTop="1" thickBot="1"/>
    <row r="117" ht="12.3" customHeight="1" thickTop="1" thickBot="1"/>
    <row r="887" spans="30:32" ht="47.4" thickTop="1" thickBot="1">
      <c r="AD887" s="32" t="s">
        <v>37</v>
      </c>
      <c r="AE887" s="32" t="s">
        <v>38</v>
      </c>
      <c r="AF887" s="32" t="s">
        <v>122</v>
      </c>
    </row>
    <row r="888" spans="30:32" ht="29.4" thickTop="1" thickBot="1">
      <c r="AD888" s="237" t="s">
        <v>119</v>
      </c>
      <c r="AE888" s="237" t="s">
        <v>155</v>
      </c>
      <c r="AF888" s="237" t="s">
        <v>156</v>
      </c>
    </row>
    <row r="889" spans="30:32" ht="29.4" thickTop="1" thickBot="1">
      <c r="AD889" s="237" t="s">
        <v>118</v>
      </c>
      <c r="AE889" s="237" t="s">
        <v>160</v>
      </c>
      <c r="AF889" s="238" t="s">
        <v>91</v>
      </c>
    </row>
    <row r="890" spans="30:32" ht="29.4" thickTop="1" thickBot="1">
      <c r="AD890" s="237" t="s">
        <v>90</v>
      </c>
      <c r="AE890" s="238" t="s">
        <v>91</v>
      </c>
      <c r="AF890" s="240" t="s">
        <v>178</v>
      </c>
    </row>
    <row r="891" spans="30:32" thickTop="1" thickBot="1">
      <c r="AD891" s="238" t="s">
        <v>186</v>
      </c>
      <c r="AE891" s="240" t="s">
        <v>187</v>
      </c>
      <c r="AF891" s="35" t="s">
        <v>188</v>
      </c>
    </row>
    <row r="892" spans="30:32" ht="31.8" thickTop="1" thickBot="1">
      <c r="AD892" s="240" t="s">
        <v>77</v>
      </c>
      <c r="AE892" s="35" t="s">
        <v>78</v>
      </c>
    </row>
  </sheetData>
  <mergeCells count="51">
    <mergeCell ref="BK5:BK10"/>
    <mergeCell ref="BL5:BL10"/>
    <mergeCell ref="BM5:BM10"/>
    <mergeCell ref="BN5:BN10"/>
    <mergeCell ref="BO5:BO10"/>
    <mergeCell ref="V5:V10"/>
    <mergeCell ref="W5:W10"/>
    <mergeCell ref="BJ5:BJ10"/>
    <mergeCell ref="Y5:Y10"/>
    <mergeCell ref="Z5:Z10"/>
    <mergeCell ref="AA5:AA10"/>
    <mergeCell ref="AB5:AB10"/>
    <mergeCell ref="AC5:AC10"/>
    <mergeCell ref="AD5:AD10"/>
    <mergeCell ref="AE5:AE10"/>
    <mergeCell ref="AF5:AF10"/>
    <mergeCell ref="BC5:BC10"/>
    <mergeCell ref="BD5:BD10"/>
    <mergeCell ref="BG5:BG10"/>
    <mergeCell ref="BW2:BX2"/>
    <mergeCell ref="G5:G10"/>
    <mergeCell ref="H5:H10"/>
    <mergeCell ref="I5:I10"/>
    <mergeCell ref="J5:J10"/>
    <mergeCell ref="K5:K10"/>
    <mergeCell ref="X5:X10"/>
    <mergeCell ref="M5:M10"/>
    <mergeCell ref="N5:N10"/>
    <mergeCell ref="O5:O10"/>
    <mergeCell ref="P5:P10"/>
    <mergeCell ref="Q5:Q10"/>
    <mergeCell ref="R5:R10"/>
    <mergeCell ref="S5:S10"/>
    <mergeCell ref="T5:T10"/>
    <mergeCell ref="U5:U10"/>
    <mergeCell ref="BY2:CA2"/>
    <mergeCell ref="B5:B10"/>
    <mergeCell ref="C5:C10"/>
    <mergeCell ref="D5:D10"/>
    <mergeCell ref="E5:E10"/>
    <mergeCell ref="F5:F10"/>
    <mergeCell ref="B2:D2"/>
    <mergeCell ref="E2:I2"/>
    <mergeCell ref="J2:AC2"/>
    <mergeCell ref="AD2:AF2"/>
    <mergeCell ref="AG2:AW2"/>
    <mergeCell ref="AX2:BL2"/>
    <mergeCell ref="L5:L10"/>
    <mergeCell ref="BM2:BO2"/>
    <mergeCell ref="BP2:BS2"/>
    <mergeCell ref="BT2:BV2"/>
  </mergeCells>
  <conditionalFormatting sqref="BC11 BB12:BC31 AX5:AZ31 BB5:BB11">
    <cfRule type="containsText" dxfId="838" priority="105" operator="containsText" text="DEBIL">
      <formula>NOT(ISERROR(SEARCH("DEBIL",AX5)))</formula>
    </cfRule>
    <cfRule type="containsText" dxfId="837" priority="106" operator="containsText" text="MODERADO">
      <formula>NOT(ISERROR(SEARCH("MODERADO",AX5)))</formula>
    </cfRule>
    <cfRule type="containsText" dxfId="836" priority="107" operator="containsText" text="FUERTE">
      <formula>NOT(ISERROR(SEARCH("FUERTE",AX5)))</formula>
    </cfRule>
  </conditionalFormatting>
  <conditionalFormatting sqref="BC5">
    <cfRule type="containsText" dxfId="835" priority="102" operator="containsText" text="DEBIL">
      <formula>NOT(ISERROR(SEARCH("DEBIL",BC5)))</formula>
    </cfRule>
    <cfRule type="containsText" dxfId="834" priority="103" operator="containsText" text="MODERADO">
      <formula>NOT(ISERROR(SEARCH("MODERADO",BC5)))</formula>
    </cfRule>
    <cfRule type="containsText" dxfId="833" priority="104" operator="containsText" text="FUERTE">
      <formula>NOT(ISERROR(SEARCH("FUERTE",BC5)))</formula>
    </cfRule>
  </conditionalFormatting>
  <conditionalFormatting sqref="BM5">
    <cfRule type="containsText" dxfId="832" priority="92" operator="containsText" text="casi seguro">
      <formula>NOT(ISERROR(SEARCH("casi seguro",BM5)))</formula>
    </cfRule>
    <cfRule type="containsText" dxfId="831" priority="93" operator="containsText" text="PROBABLE">
      <formula>NOT(ISERROR(SEARCH("PROBABLE",BM5)))</formula>
    </cfRule>
    <cfRule type="containsText" dxfId="830" priority="94" operator="containsText" text="posible">
      <formula>NOT(ISERROR(SEARCH("posible",BM5)))</formula>
    </cfRule>
    <cfRule type="containsText" dxfId="829" priority="95" operator="containsText" text="Improbable">
      <formula>NOT(ISERROR(SEARCH("Improbable",BM5)))</formula>
    </cfRule>
    <cfRule type="containsText" dxfId="828" priority="96" operator="containsText" text="Rara vez">
      <formula>NOT(ISERROR(SEARCH("Rara vez",BM5)))</formula>
    </cfRule>
  </conditionalFormatting>
  <conditionalFormatting sqref="BN5">
    <cfRule type="containsText" dxfId="827" priority="87" operator="containsText" text="Catastrófico">
      <formula>NOT(ISERROR(SEARCH("Catastrófico",BN5)))</formula>
    </cfRule>
    <cfRule type="containsText" dxfId="826" priority="88" operator="containsText" text="Mayor">
      <formula>NOT(ISERROR(SEARCH("Mayor",BN5)))</formula>
    </cfRule>
    <cfRule type="containsText" dxfId="825" priority="89" operator="containsText" text="Moderado">
      <formula>NOT(ISERROR(SEARCH("Moderado",BN5)))</formula>
    </cfRule>
    <cfRule type="containsText" dxfId="824" priority="90" operator="containsText" text="Menor">
      <formula>NOT(ISERROR(SEARCH("Menor",BN5)))</formula>
    </cfRule>
    <cfRule type="containsText" dxfId="823" priority="91" operator="containsText" text="Insignificante">
      <formula>NOT(ISERROR(SEARCH("Insignificante",BN5)))</formula>
    </cfRule>
  </conditionalFormatting>
  <conditionalFormatting sqref="BN5">
    <cfRule type="containsText" dxfId="822" priority="82" operator="containsText" text="Catastrófico">
      <formula>NOT(ISERROR(SEARCH("Catastrófico",BN5)))</formula>
    </cfRule>
    <cfRule type="containsText" dxfId="821" priority="83" operator="containsText" text="Mayor">
      <formula>NOT(ISERROR(SEARCH("Mayor",BN5)))</formula>
    </cfRule>
    <cfRule type="containsText" dxfId="820" priority="84" operator="containsText" text="Moderado">
      <formula>NOT(ISERROR(SEARCH("Moderado",BN5)))</formula>
    </cfRule>
    <cfRule type="containsText" dxfId="819" priority="85" operator="containsText" text="Menor">
      <formula>NOT(ISERROR(SEARCH("Menor",BN5)))</formula>
    </cfRule>
    <cfRule type="containsText" dxfId="818" priority="86" operator="containsText" text="Insignificante">
      <formula>NOT(ISERROR(SEARCH("Insignificante",BN5)))</formula>
    </cfRule>
  </conditionalFormatting>
  <conditionalFormatting sqref="BM11">
    <cfRule type="containsText" dxfId="817" priority="67" operator="containsText" text="casi seguro">
      <formula>NOT(ISERROR(SEARCH("casi seguro",BM11)))</formula>
    </cfRule>
    <cfRule type="containsText" dxfId="816" priority="68" operator="containsText" text="PROBABLE">
      <formula>NOT(ISERROR(SEARCH("PROBABLE",BM11)))</formula>
    </cfRule>
    <cfRule type="containsText" dxfId="815" priority="69" operator="containsText" text="posible">
      <formula>NOT(ISERROR(SEARCH("posible",BM11)))</formula>
    </cfRule>
    <cfRule type="containsText" dxfId="814" priority="70" operator="containsText" text="Improbable">
      <formula>NOT(ISERROR(SEARCH("Improbable",BM11)))</formula>
    </cfRule>
    <cfRule type="containsText" dxfId="813" priority="71" operator="containsText" text="Rara vez">
      <formula>NOT(ISERROR(SEARCH("Rara vez",BM11)))</formula>
    </cfRule>
  </conditionalFormatting>
  <conditionalFormatting sqref="BN11">
    <cfRule type="containsText" dxfId="812" priority="62" operator="containsText" text="Catastrófico">
      <formula>NOT(ISERROR(SEARCH("Catastrófico",BN11)))</formula>
    </cfRule>
    <cfRule type="containsText" dxfId="811" priority="63" operator="containsText" text="Mayor">
      <formula>NOT(ISERROR(SEARCH("Mayor",BN11)))</formula>
    </cfRule>
    <cfRule type="containsText" dxfId="810" priority="64" operator="containsText" text="Moderado">
      <formula>NOT(ISERROR(SEARCH("Moderado",BN11)))</formula>
    </cfRule>
    <cfRule type="containsText" dxfId="809" priority="65" operator="containsText" text="Menor">
      <formula>NOT(ISERROR(SEARCH("Menor",BN11)))</formula>
    </cfRule>
    <cfRule type="containsText" dxfId="808" priority="66" operator="containsText" text="Insignificante">
      <formula>NOT(ISERROR(SEARCH("Insignificante",BN11)))</formula>
    </cfRule>
  </conditionalFormatting>
  <conditionalFormatting sqref="BO11">
    <cfRule type="containsText" dxfId="807" priority="58" operator="containsText" text="Extremo">
      <formula>NOT(ISERROR(SEARCH("Extremo",BO11)))</formula>
    </cfRule>
    <cfRule type="containsText" dxfId="806" priority="59" operator="containsText" text="Alto">
      <formula>NOT(ISERROR(SEARCH("Alto",BO11)))</formula>
    </cfRule>
    <cfRule type="containsText" dxfId="805" priority="60" operator="containsText" text="Moderado">
      <formula>NOT(ISERROR(SEARCH("Moderado",BO11)))</formula>
    </cfRule>
    <cfRule type="containsText" dxfId="804" priority="61" operator="containsText" text="bajo">
      <formula>NOT(ISERROR(SEARCH("bajo",BO11)))</formula>
    </cfRule>
  </conditionalFormatting>
  <conditionalFormatting sqref="BN11">
    <cfRule type="containsText" dxfId="803" priority="53" operator="containsText" text="Catastrófico">
      <formula>NOT(ISERROR(SEARCH("Catastrófico",BN11)))</formula>
    </cfRule>
    <cfRule type="containsText" dxfId="802" priority="54" operator="containsText" text="Mayor">
      <formula>NOT(ISERROR(SEARCH("Mayor",BN11)))</formula>
    </cfRule>
    <cfRule type="containsText" dxfId="801" priority="55" operator="containsText" text="Moderado">
      <formula>NOT(ISERROR(SEARCH("Moderado",BN11)))</formula>
    </cfRule>
    <cfRule type="containsText" dxfId="800" priority="56" operator="containsText" text="Menor">
      <formula>NOT(ISERROR(SEARCH("Menor",BN11)))</formula>
    </cfRule>
    <cfRule type="containsText" dxfId="799" priority="57" operator="containsText" text="Insignificante">
      <formula>NOT(ISERROR(SEARCH("Insignificante",BN11)))</formula>
    </cfRule>
  </conditionalFormatting>
  <conditionalFormatting sqref="BM12:BM31">
    <cfRule type="containsText" dxfId="798" priority="34" operator="containsText" text="casi seguro">
      <formula>NOT(ISERROR(SEARCH("casi seguro",BM12)))</formula>
    </cfRule>
    <cfRule type="containsText" dxfId="797" priority="35" operator="containsText" text="PROBABLE">
      <formula>NOT(ISERROR(SEARCH("PROBABLE",BM12)))</formula>
    </cfRule>
    <cfRule type="containsText" dxfId="796" priority="36" operator="containsText" text="posible">
      <formula>NOT(ISERROR(SEARCH("posible",BM12)))</formula>
    </cfRule>
    <cfRule type="containsText" dxfId="795" priority="37" operator="containsText" text="Improbable">
      <formula>NOT(ISERROR(SEARCH("Improbable",BM12)))</formula>
    </cfRule>
    <cfRule type="containsText" dxfId="794" priority="38" operator="containsText" text="Rara vez">
      <formula>NOT(ISERROR(SEARCH("Rara vez",BM12)))</formula>
    </cfRule>
  </conditionalFormatting>
  <conditionalFormatting sqref="BN12:BN31">
    <cfRule type="containsText" dxfId="793" priority="29" operator="containsText" text="Catastrófico">
      <formula>NOT(ISERROR(SEARCH("Catastrófico",BN12)))</formula>
    </cfRule>
    <cfRule type="containsText" dxfId="792" priority="30" operator="containsText" text="Mayor">
      <formula>NOT(ISERROR(SEARCH("Mayor",BN12)))</formula>
    </cfRule>
    <cfRule type="containsText" dxfId="791" priority="31" operator="containsText" text="Moderado">
      <formula>NOT(ISERROR(SEARCH("Moderado",BN12)))</formula>
    </cfRule>
    <cfRule type="containsText" dxfId="790" priority="32" operator="containsText" text="Menor">
      <formula>NOT(ISERROR(SEARCH("Menor",BN12)))</formula>
    </cfRule>
    <cfRule type="containsText" dxfId="789" priority="33" operator="containsText" text="Insignificante">
      <formula>NOT(ISERROR(SEARCH("Insignificante",BN12)))</formula>
    </cfRule>
  </conditionalFormatting>
  <conditionalFormatting sqref="BO12:BO31">
    <cfRule type="containsText" dxfId="788" priority="25" operator="containsText" text="Extremo">
      <formula>NOT(ISERROR(SEARCH("Extremo",BO12)))</formula>
    </cfRule>
    <cfRule type="containsText" dxfId="787" priority="26" operator="containsText" text="Alto">
      <formula>NOT(ISERROR(SEARCH("Alto",BO12)))</formula>
    </cfRule>
    <cfRule type="containsText" dxfId="786" priority="27" operator="containsText" text="Moderado">
      <formula>NOT(ISERROR(SEARCH("Moderado",BO12)))</formula>
    </cfRule>
    <cfRule type="containsText" dxfId="785" priority="28" operator="containsText" text="bajo">
      <formula>NOT(ISERROR(SEARCH("bajo",BO12)))</formula>
    </cfRule>
  </conditionalFormatting>
  <conditionalFormatting sqref="BN12:BN31">
    <cfRule type="containsText" dxfId="784" priority="20" operator="containsText" text="Catastrófico">
      <formula>NOT(ISERROR(SEARCH("Catastrófico",BN12)))</formula>
    </cfRule>
    <cfRule type="containsText" dxfId="783" priority="21" operator="containsText" text="Mayor">
      <formula>NOT(ISERROR(SEARCH("Mayor",BN12)))</formula>
    </cfRule>
    <cfRule type="containsText" dxfId="782" priority="22" operator="containsText" text="Moderado">
      <formula>NOT(ISERROR(SEARCH("Moderado",BN12)))</formula>
    </cfRule>
    <cfRule type="containsText" dxfId="781" priority="23" operator="containsText" text="Menor">
      <formula>NOT(ISERROR(SEARCH("Menor",BN12)))</formula>
    </cfRule>
    <cfRule type="containsText" dxfId="780" priority="24" operator="containsText" text="Insignificante">
      <formula>NOT(ISERROR(SEARCH("Insignificante",BN12)))</formula>
    </cfRule>
  </conditionalFormatting>
  <conditionalFormatting sqref="AE5">
    <cfRule type="containsText" dxfId="779" priority="11" operator="containsText" text="Catastrófico">
      <formula>NOT(ISERROR(SEARCH("Catastrófico",AE5)))</formula>
    </cfRule>
    <cfRule type="containsText" dxfId="778" priority="12" operator="containsText" text="Mayor">
      <formula>NOT(ISERROR(SEARCH("Mayor",AE5)))</formula>
    </cfRule>
    <cfRule type="containsText" dxfId="777" priority="13" operator="containsText" text="Moderado">
      <formula>NOT(ISERROR(SEARCH("Moderado",AE5)))</formula>
    </cfRule>
    <cfRule type="containsText" dxfId="776" priority="14" operator="containsText" text="Menor">
      <formula>NOT(ISERROR(SEARCH("Menor",AE5)))</formula>
    </cfRule>
    <cfRule type="containsText" dxfId="775" priority="15" operator="containsText" text="Insignificante">
      <formula>NOT(ISERROR(SEARCH("Insignificante",AE5)))</formula>
    </cfRule>
  </conditionalFormatting>
  <conditionalFormatting sqref="AE5">
    <cfRule type="containsText" dxfId="774" priority="6" operator="containsText" text="Catastrófico">
      <formula>NOT(ISERROR(SEARCH("Catastrófico",AE5)))</formula>
    </cfRule>
    <cfRule type="containsText" dxfId="773" priority="7" operator="containsText" text="Mayor">
      <formula>NOT(ISERROR(SEARCH("Mayor",AE5)))</formula>
    </cfRule>
    <cfRule type="containsText" dxfId="772" priority="8" operator="containsText" text="Moderado">
      <formula>NOT(ISERROR(SEARCH("Moderado",AE5)))</formula>
    </cfRule>
    <cfRule type="containsText" dxfId="771" priority="9" operator="containsText" text="Menor">
      <formula>NOT(ISERROR(SEARCH("Menor",AE5)))</formula>
    </cfRule>
    <cfRule type="containsText" dxfId="770" priority="10" operator="containsText" text="Insignificante">
      <formula>NOT(ISERROR(SEARCH("Insignificante",AE5)))</formula>
    </cfRule>
  </conditionalFormatting>
  <dataValidations count="18">
    <dataValidation type="list" allowBlank="1" showInputMessage="1" showErrorMessage="1" promptTitle="Responsable" prompt="¿Existe un responsable asignado a la ejecución del control?" sqref="AI5:AI31" xr:uid="{00000000-0002-0000-0000-000000000000}">
      <formula1>RESPONSABLE</formula1>
    </dataValidation>
    <dataValidation type="list" allowBlank="1" showInputMessage="1" showErrorMessage="1" promptTitle="FUNCIONES Y RESPONSABILIDAD" prompt="¿El responsable tiene la autoridad y adecuada segregación de funciones en la ejecución del control?_x000d__x000a_" sqref="AK5:AK31" xr:uid="{00000000-0002-0000-0000-000001000000}">
      <formula1>FUNCIONES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31" xr:uid="{00000000-0002-0000-0000-000002000000}">
      <formula1>DESVIACIONES</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31" xr:uid="{00000000-0002-0000-0000-000003000000}">
      <formula1>EVIDENCIAS</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31" xr:uid="{00000000-0002-0000-0000-000004000000}">
      <formula1>$CJ$86:$CJ$87</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31" xr:uid="{00000000-0002-0000-0000-000005000000}">
      <formula1>$CQ$86:$CQ$87</formula1>
    </dataValidation>
    <dataValidation type="list" allowBlank="1" showInputMessage="1" showErrorMessage="1" sqref="BH5:BH31" xr:uid="{00000000-0002-0000-0000-000006000000}">
      <formula1>$DG$86:$DG$88</formula1>
    </dataValidation>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5:AY31" xr:uid="{00000000-0002-0000-0000-000007000000}">
      <formula1>$DA$86:$DA$88</formula1>
    </dataValidation>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AZ5:AZ31" xr:uid="{00000000-0002-0000-0000-000008000000}"/>
    <dataValidation type="list" allowBlank="1" showInputMessage="1" showErrorMessage="1" sqref="BE5:BE31" xr:uid="{00000000-0002-0000-0000-000009000000}">
      <formula1>$DF$86:$DF$87</formula1>
    </dataValidation>
    <dataValidation type="list" allowBlank="1" showInputMessage="1" showErrorMessage="1" sqref="AH5:AH31" xr:uid="{00000000-0002-0000-0000-00000A000000}">
      <formula1>$CC$86:$CC$87</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31" xr:uid="{00000000-0002-0000-0000-00000B000000}">
      <formula1>$CM$86:$CM$88</formula1>
    </dataValidation>
    <dataValidation type="list" allowBlank="1" showInputMessage="1" showErrorMessage="1" sqref="AD5 AD11:AD79 BM5 BM11:BM31" xr:uid="{00000000-0002-0000-0000-00000C000000}">
      <formula1>$BZ$86:$BZ$90</formula1>
    </dataValidation>
    <dataValidation type="list" allowBlank="1" showInputMessage="1" showErrorMessage="1" sqref="BN5 AE5 BN11:BN31 AE32:AE79" xr:uid="{00000000-0002-0000-0000-00000D000000}">
      <formula1>$CA$86:$CA$90</formula1>
    </dataValidation>
    <dataValidation type="list" allowBlank="1" showInputMessage="1" showErrorMessage="1" sqref="K5:AB8 J5 J11:AB31" xr:uid="{00000000-0002-0000-0000-00000E000000}">
      <formula1>$BV$86:$BV$87</formula1>
    </dataValidation>
    <dataValidation type="list" allowBlank="1" showInputMessage="1" showErrorMessage="1" sqref="G5:G31" xr:uid="{00000000-0002-0000-0000-00000F000000}">
      <formula1>$BY$86:$BY$94</formula1>
    </dataValidation>
    <dataValidation type="list" allowBlank="1" showInputMessage="1" showErrorMessage="1" sqref="C5:C31" xr:uid="{00000000-0002-0000-0000-000010000000}">
      <formula1>$BX$86:$BX$100</formula1>
    </dataValidation>
    <dataValidation type="list" allowBlank="1" showInputMessage="1" showErrorMessage="1" sqref="B5:B31" xr:uid="{00000000-0002-0000-0000-000011000000}">
      <formula1>$BW$86:$BW$89</formula1>
    </dataValidation>
  </dataValidations>
  <pageMargins left="0.70866141732283472" right="0.70866141732283472" top="0.74803149606299213" bottom="0.74803149606299213" header="0.31496062992125984" footer="0.31496062992125984"/>
  <pageSetup paperSize="9" scale="20" orientation="landscape" r:id="rId1"/>
  <headerFooter>
    <oddHeader>&amp;L&amp;G&amp;CMapa de Riesgos</oddHeader>
    <oddFooter>&amp;L&amp;G&amp;C&amp;N&amp;RDES-FM-12
V9</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lfo="3"/>
    </mc:Fallback>
  </mc:AlternateContent>
  <controls>
    <control shapeId="1025" r:id="rId6" name="Button 1">
      <controlPr defaultSize="0" print="0" autoFill="0" autoPict="0" macro="[8]!Macro1">
        <anchor moveWithCells="1" sizeWithCells="1">
          <from>
            <xdr:col>5</xdr:col>
            <xdr:colOff>1363980</xdr:colOff>
            <xdr:row>0</xdr:row>
            <xdr:rowOff>106680</xdr:rowOff>
          </from>
          <to>
            <xdr:col>7</xdr:col>
            <xdr:colOff>266700</xdr:colOff>
            <xdr:row>1</xdr:row>
            <xdr:rowOff>335280</xdr:rowOff>
          </to>
        </anchor>
      </controlPr>
    </control>
    <control shapeId="1026" r:id="rId7" name="Button 2">
      <controlPr defaultSize="0" print="0" autoFill="0" autoPict="0" macro="[8]!Macro2">
        <anchor moveWithCells="1" sizeWithCells="1">
          <from>
            <xdr:col>32</xdr:col>
            <xdr:colOff>152400</xdr:colOff>
            <xdr:row>0</xdr:row>
            <xdr:rowOff>182880</xdr:rowOff>
          </from>
          <to>
            <xdr:col>32</xdr:col>
            <xdr:colOff>2545080</xdr:colOff>
            <xdr:row>1</xdr:row>
            <xdr:rowOff>259080</xdr:rowOff>
          </to>
        </anchor>
      </controlPr>
    </control>
  </controls>
  <extLst>
    <ext xmlns:x14="http://schemas.microsoft.com/office/spreadsheetml/2009/9/main" uri="{78C0D931-6437-407d-A8EE-F0AAD7539E65}">
      <x14:conditionalFormattings>
        <x14:conditionalFormatting xmlns:xm="http://schemas.microsoft.com/office/excel/2006/main">
          <x14:cfRule type="containsText" priority="97" operator="containsText" id="{3C7D6C94-7AA0-42F1-9E5B-0F771F93C674}">
            <xm:f>NOT(ISERROR(SEARCH($CA$86,AE11)))</xm:f>
            <xm:f>$CA$86</xm:f>
            <x14:dxf>
              <fill>
                <gradientFill degree="180">
                  <stop position="0">
                    <color rgb="FF008744"/>
                  </stop>
                  <stop position="1">
                    <color theme="0"/>
                  </stop>
                </gradientFill>
              </fill>
            </x14:dxf>
          </x14:cfRule>
          <x14:cfRule type="containsText" priority="98" operator="containsText" id="{85A173A4-623D-4DF0-8898-6A55563120C1}">
            <xm:f>NOT(ISERROR(SEARCH($CA$87,AE11)))</xm:f>
            <xm:f>$CA$87</xm:f>
            <x14:dxf>
              <fill>
                <gradientFill degree="180">
                  <stop position="0">
                    <color rgb="FF008744"/>
                  </stop>
                  <stop position="1">
                    <color theme="0"/>
                  </stop>
                </gradientFill>
              </fill>
            </x14:dxf>
          </x14:cfRule>
          <x14:cfRule type="containsText" priority="99" operator="containsText" id="{8CAB32EC-A152-439D-85C9-17E68605AA39}">
            <xm:f>NOT(ISERROR(SEARCH($CA$88,AE11)))</xm:f>
            <xm:f>$CA$88</xm:f>
            <x14:dxf>
              <fill>
                <gradientFill>
                  <stop position="0">
                    <color theme="0"/>
                  </stop>
                  <stop position="1">
                    <color rgb="FFFFFF00"/>
                  </stop>
                </gradientFill>
              </fill>
            </x14:dxf>
          </x14:cfRule>
          <x14:cfRule type="containsText" priority="100" operator="containsText" id="{58440261-E2BA-4294-87FF-AFBFEEAC95A9}">
            <xm:f>NOT(ISERROR(SEARCH($CA$89,AE11)))</xm:f>
            <xm:f>$CA$89</xm:f>
            <x14:dxf>
              <fill>
                <gradientFill>
                  <stop position="0">
                    <color theme="0"/>
                  </stop>
                  <stop position="1">
                    <color rgb="FFFFC000"/>
                  </stop>
                </gradientFill>
              </fill>
            </x14:dxf>
          </x14:cfRule>
          <x14:cfRule type="containsText" priority="101" operator="containsText" id="{C8BA86BE-A1BD-4C6F-9E30-28493BFF722D}">
            <xm:f>NOT(ISERROR(SEARCH($CA$90,AE11)))</xm:f>
            <xm:f>$CA$90</xm:f>
            <x14:dxf>
              <fill>
                <gradientFill>
                  <stop position="0">
                    <color theme="0"/>
                  </stop>
                  <stop position="1">
                    <color rgb="FFFF0000"/>
                  </stop>
                </gradientFill>
              </fill>
            </x14:dxf>
          </x14:cfRule>
          <xm:sqref>BN80:BN91 AE11:AE91 BN12:BN31</xm:sqref>
        </x14:conditionalFormatting>
        <x14:conditionalFormatting xmlns:xm="http://schemas.microsoft.com/office/excel/2006/main">
          <x14:cfRule type="containsText" priority="108" operator="containsText" id="{0B4F827F-9D0C-4EF7-AD5B-9911058301A9}">
            <xm:f>NOT(ISERROR(SEARCH($BZ$86,AD5)))</xm:f>
            <xm:f>$BZ$86</xm:f>
            <x14:dxf>
              <fill>
                <gradientFill degree="180">
                  <stop position="0">
                    <color rgb="FF008744"/>
                  </stop>
                  <stop position="1">
                    <color theme="0"/>
                  </stop>
                </gradientFill>
              </fill>
            </x14:dxf>
          </x14:cfRule>
          <x14:cfRule type="containsText" priority="109" operator="containsText" id="{0FD73F26-13AF-40B0-925A-6A8A6C96A598}">
            <xm:f>NOT(ISERROR(SEARCH($BZ$87,AD5)))</xm:f>
            <xm:f>$BZ$87</xm:f>
            <x14:dxf>
              <fill>
                <gradientFill degree="180">
                  <stop position="0">
                    <color rgb="FF008744"/>
                  </stop>
                  <stop position="1">
                    <color theme="0"/>
                  </stop>
                </gradientFill>
              </fill>
            </x14:dxf>
          </x14:cfRule>
          <x14:cfRule type="containsText" priority="110" operator="containsText" id="{FF342BCE-D737-4249-8C27-04C9B290AF90}">
            <xm:f>NOT(ISERROR(SEARCH($BZ$88,AD5)))</xm:f>
            <xm:f>$BZ$88</xm:f>
            <x14:dxf>
              <fill>
                <gradientFill degree="180">
                  <stop position="0">
                    <color rgb="FF008744"/>
                  </stop>
                  <stop position="1">
                    <color rgb="FFFFFFFF"/>
                  </stop>
                </gradientFill>
              </fill>
            </x14:dxf>
          </x14:cfRule>
          <x14:cfRule type="containsText" priority="111" operator="containsText" id="{F70AE868-6594-4661-AC6C-ED6A83EA7355}">
            <xm:f>NOT(ISERROR(SEARCH($BZ$89,AD5)))</xm:f>
            <xm:f>$BZ$89</xm:f>
            <x14:dxf>
              <fill>
                <gradientFill>
                  <stop position="0">
                    <color theme="0"/>
                  </stop>
                  <stop position="1">
                    <color rgb="FFFFFF00"/>
                  </stop>
                </gradientFill>
              </fill>
            </x14:dxf>
          </x14:cfRule>
          <x14:cfRule type="containsText" priority="112" operator="containsText" id="{BEB514ED-0C88-41F7-A264-E5A995DC3561}">
            <xm:f>NOT(ISERROR(SEARCH($BZ$90,AD5)))</xm:f>
            <xm:f>$BZ$90</xm:f>
            <x14:dxf>
              <fill>
                <gradientFill degree="180">
                  <stop position="0">
                    <color rgb="FFFFA700"/>
                  </stop>
                  <stop position="1">
                    <color theme="0"/>
                  </stop>
                </gradientFill>
              </fill>
            </x14:dxf>
          </x14:cfRule>
          <xm:sqref>AD5 AD11:AD91 BM12:BM91</xm:sqref>
        </x14:conditionalFormatting>
        <x14:conditionalFormatting xmlns:xm="http://schemas.microsoft.com/office/excel/2006/main">
          <x14:cfRule type="containsText" priority="113" operator="containsText" id="{8DDF8334-EFCC-4BB4-B5FD-E0094799EFFE}">
            <xm:f>NOT(ISERROR(SEARCH($CB$86,AF5)))</xm:f>
            <xm:f>$CB$86</xm:f>
            <x14:dxf>
              <fill>
                <gradientFill>
                  <stop position="0">
                    <color theme="0"/>
                  </stop>
                  <stop position="1">
                    <color rgb="FF008744"/>
                  </stop>
                </gradientFill>
              </fill>
            </x14:dxf>
          </x14:cfRule>
          <x14:cfRule type="containsText" priority="114" operator="containsText" id="{87369300-FDAD-4087-9082-487BE149C87B}">
            <xm:f>NOT(ISERROR(SEARCH($CB$87,AF5)))</xm:f>
            <xm:f>$CB$87</xm:f>
            <x14:dxf>
              <fill>
                <gradientFill>
                  <stop position="0">
                    <color theme="0"/>
                  </stop>
                  <stop position="1">
                    <color rgb="FFFACC06"/>
                  </stop>
                </gradientFill>
              </fill>
            </x14:dxf>
          </x14:cfRule>
          <x14:cfRule type="containsText" priority="115" operator="containsText" id="{A7769BEF-8D3A-41E7-B696-78CD50FDADDE}">
            <xm:f>NOT(ISERROR(SEARCH($CB$88,AF5)))</xm:f>
            <xm:f>$CB$88</xm:f>
            <x14:dxf>
              <fill>
                <gradientFill>
                  <stop position="0">
                    <color theme="0"/>
                  </stop>
                  <stop position="1">
                    <color rgb="FFFF0000"/>
                  </stop>
                </gradientFill>
              </fill>
            </x14:dxf>
          </x14:cfRule>
          <x14:cfRule type="containsText" priority="116" operator="containsText" id="{3D36DBED-86FF-455A-8746-6BF50C49EED6}">
            <xm:f>NOT(ISERROR(SEARCH($CB$89,AF5)))</xm:f>
            <xm:f>$CB$89</xm:f>
            <x14:dxf>
              <fill>
                <gradientFill>
                  <stop position="0">
                    <color theme="0"/>
                  </stop>
                  <stop position="1">
                    <color rgb="FFC00000"/>
                  </stop>
                </gradientFill>
              </fill>
            </x14:dxf>
          </x14:cfRule>
          <xm:sqref>AF5 AF11:AF91 BO12:BO91</xm:sqref>
        </x14:conditionalFormatting>
        <x14:conditionalFormatting xmlns:xm="http://schemas.microsoft.com/office/excel/2006/main">
          <x14:cfRule type="containsText" priority="77" operator="containsText" id="{EBB5A483-9C41-4B7A-AB24-2625A2DF2B9D}">
            <xm:f>NOT(ISERROR(SEARCH($BZ$86,BM5)))</xm:f>
            <xm:f>$BZ$86</xm:f>
            <x14:dxf>
              <fill>
                <gradientFill degree="180">
                  <stop position="0">
                    <color rgb="FF008744"/>
                  </stop>
                  <stop position="1">
                    <color theme="0"/>
                  </stop>
                </gradientFill>
              </fill>
            </x14:dxf>
          </x14:cfRule>
          <x14:cfRule type="containsText" priority="78" operator="containsText" id="{54D6D80A-7518-44DE-A662-2313E9297C9E}">
            <xm:f>NOT(ISERROR(SEARCH($BZ$87,BM5)))</xm:f>
            <xm:f>$BZ$87</xm:f>
            <x14:dxf>
              <fill>
                <gradientFill degree="180">
                  <stop position="0">
                    <color rgb="FF008744"/>
                  </stop>
                  <stop position="1">
                    <color theme="0"/>
                  </stop>
                </gradientFill>
              </fill>
            </x14:dxf>
          </x14:cfRule>
          <x14:cfRule type="containsText" priority="79" operator="containsText" id="{3598EA05-9C21-4964-B461-90CD7BD3950F}">
            <xm:f>NOT(ISERROR(SEARCH($BZ$88,BM5)))</xm:f>
            <xm:f>$BZ$88</xm:f>
            <x14:dxf>
              <fill>
                <gradientFill degree="180">
                  <stop position="0">
                    <color rgb="FF008744"/>
                  </stop>
                  <stop position="1">
                    <color rgb="FFFFFFFF"/>
                  </stop>
                </gradientFill>
              </fill>
            </x14:dxf>
          </x14:cfRule>
          <x14:cfRule type="containsText" priority="80" operator="containsText" id="{1D5BC505-C076-4DAE-A40E-A2FD3C4E7F80}">
            <xm:f>NOT(ISERROR(SEARCH($BZ$89,BM5)))</xm:f>
            <xm:f>$BZ$89</xm:f>
            <x14:dxf>
              <fill>
                <gradientFill>
                  <stop position="0">
                    <color theme="0"/>
                  </stop>
                  <stop position="1">
                    <color rgb="FFFFFF00"/>
                  </stop>
                </gradientFill>
              </fill>
            </x14:dxf>
          </x14:cfRule>
          <x14:cfRule type="containsText" priority="81" operator="containsText" id="{8DCA2B74-2E01-418E-ACBB-A101C02A6F3F}">
            <xm:f>NOT(ISERROR(SEARCH($BZ$90,BM5)))</xm:f>
            <xm:f>$BZ$90</xm:f>
            <x14:dxf>
              <fill>
                <gradientFill degree="180">
                  <stop position="0">
                    <color rgb="FFFFA700"/>
                  </stop>
                  <stop position="1">
                    <color theme="0"/>
                  </stop>
                </gradientFill>
              </fill>
            </x14:dxf>
          </x14:cfRule>
          <xm:sqref>BM5</xm:sqref>
        </x14:conditionalFormatting>
        <x14:conditionalFormatting xmlns:xm="http://schemas.microsoft.com/office/excel/2006/main">
          <x14:cfRule type="containsText" priority="72" operator="containsText" id="{2ACDF87B-220C-4572-8705-C1ECB8B2AD5F}">
            <xm:f>NOT(ISERROR(SEARCH($CA$86,BN5)))</xm:f>
            <xm:f>$CA$86</xm:f>
            <x14:dxf>
              <fill>
                <gradientFill degree="180">
                  <stop position="0">
                    <color rgb="FF008744"/>
                  </stop>
                  <stop position="1">
                    <color theme="0"/>
                  </stop>
                </gradientFill>
              </fill>
            </x14:dxf>
          </x14:cfRule>
          <x14:cfRule type="containsText" priority="73" operator="containsText" id="{52695349-91BB-4281-B6EA-C912AADC6A72}">
            <xm:f>NOT(ISERROR(SEARCH($CA$87,BN5)))</xm:f>
            <xm:f>$CA$87</xm:f>
            <x14:dxf>
              <fill>
                <gradientFill degree="180">
                  <stop position="0">
                    <color rgb="FF008744"/>
                  </stop>
                  <stop position="1">
                    <color theme="0"/>
                  </stop>
                </gradientFill>
              </fill>
            </x14:dxf>
          </x14:cfRule>
          <x14:cfRule type="containsText" priority="74" operator="containsText" id="{D296EC46-ADEC-4C5C-9332-FAFD76B1C894}">
            <xm:f>NOT(ISERROR(SEARCH($CA$88,BN5)))</xm:f>
            <xm:f>$CA$88</xm:f>
            <x14:dxf>
              <fill>
                <gradientFill>
                  <stop position="0">
                    <color theme="0"/>
                  </stop>
                  <stop position="1">
                    <color rgb="FFFFFF00"/>
                  </stop>
                </gradientFill>
              </fill>
            </x14:dxf>
          </x14:cfRule>
          <x14:cfRule type="containsText" priority="75" operator="containsText" id="{15BE1F83-AF79-4199-B976-8CE90D43E4D8}">
            <xm:f>NOT(ISERROR(SEARCH($CA$89,BN5)))</xm:f>
            <xm:f>$CA$89</xm:f>
            <x14:dxf>
              <fill>
                <gradientFill>
                  <stop position="0">
                    <color theme="0"/>
                  </stop>
                  <stop position="1">
                    <color rgb="FFFFC000"/>
                  </stop>
                </gradientFill>
              </fill>
            </x14:dxf>
          </x14:cfRule>
          <x14:cfRule type="containsText" priority="76" operator="containsText" id="{C1945553-D791-49CB-9A3C-350CA8D3CC2E}">
            <xm:f>NOT(ISERROR(SEARCH($CA$90,BN5)))</xm:f>
            <xm:f>$CA$90</xm:f>
            <x14:dxf>
              <fill>
                <gradientFill>
                  <stop position="0">
                    <color theme="0"/>
                  </stop>
                  <stop position="1">
                    <color rgb="FFFF0000"/>
                  </stop>
                </gradientFill>
              </fill>
            </x14:dxf>
          </x14:cfRule>
          <xm:sqref>BN5</xm:sqref>
        </x14:conditionalFormatting>
        <x14:conditionalFormatting xmlns:xm="http://schemas.microsoft.com/office/excel/2006/main">
          <x14:cfRule type="containsText" priority="39" operator="containsText" id="{C02CAE8A-E412-4376-9E22-6BCAF905FFA0}">
            <xm:f>NOT(ISERROR(SEARCH($CB$86,BO11)))</xm:f>
            <xm:f>$CB$86</xm:f>
            <x14:dxf>
              <fill>
                <gradientFill>
                  <stop position="0">
                    <color theme="0"/>
                  </stop>
                  <stop position="1">
                    <color rgb="FF008744"/>
                  </stop>
                </gradientFill>
              </fill>
            </x14:dxf>
          </x14:cfRule>
          <x14:cfRule type="containsText" priority="40" operator="containsText" id="{DABD8C85-4EE9-42DA-8784-7B09483A91BB}">
            <xm:f>NOT(ISERROR(SEARCH($CB$87,BO11)))</xm:f>
            <xm:f>$CB$87</xm:f>
            <x14:dxf>
              <fill>
                <gradientFill>
                  <stop position="0">
                    <color theme="0"/>
                  </stop>
                  <stop position="1">
                    <color rgb="FFFACC06"/>
                  </stop>
                </gradientFill>
              </fill>
            </x14:dxf>
          </x14:cfRule>
          <x14:cfRule type="containsText" priority="41" operator="containsText" id="{878F3B61-A892-41E0-BE53-75E1F45B2524}">
            <xm:f>NOT(ISERROR(SEARCH($CB$88,BO11)))</xm:f>
            <xm:f>$CB$88</xm:f>
            <x14:dxf>
              <fill>
                <gradientFill>
                  <stop position="0">
                    <color theme="0"/>
                  </stop>
                  <stop position="1">
                    <color rgb="FFFF0000"/>
                  </stop>
                </gradientFill>
              </fill>
            </x14:dxf>
          </x14:cfRule>
          <x14:cfRule type="containsText" priority="42" operator="containsText" id="{993099DE-34DE-4B41-94CC-A7CBC1AE36F6}">
            <xm:f>NOT(ISERROR(SEARCH($CB$89,BO11)))</xm:f>
            <xm:f>$CB$89</xm:f>
            <x14:dxf>
              <fill>
                <gradientFill>
                  <stop position="0">
                    <color theme="0"/>
                  </stop>
                  <stop position="1">
                    <color rgb="FFC00000"/>
                  </stop>
                </gradientFill>
              </fill>
            </x14:dxf>
          </x14:cfRule>
          <xm:sqref>BO11</xm:sqref>
        </x14:conditionalFormatting>
        <x14:conditionalFormatting xmlns:xm="http://schemas.microsoft.com/office/excel/2006/main">
          <x14:cfRule type="containsText" priority="48" operator="containsText" id="{3C7880A0-8E63-4118-A00B-A8D9E73E1BF5}">
            <xm:f>NOT(ISERROR(SEARCH($BZ$86,BM11)))</xm:f>
            <xm:f>$BZ$86</xm:f>
            <x14:dxf>
              <fill>
                <gradientFill degree="180">
                  <stop position="0">
                    <color rgb="FF008744"/>
                  </stop>
                  <stop position="1">
                    <color theme="0"/>
                  </stop>
                </gradientFill>
              </fill>
            </x14:dxf>
          </x14:cfRule>
          <x14:cfRule type="containsText" priority="49" operator="containsText" id="{23C80F70-3C6D-4463-89E4-365BB1DFD331}">
            <xm:f>NOT(ISERROR(SEARCH($BZ$87,BM11)))</xm:f>
            <xm:f>$BZ$87</xm:f>
            <x14:dxf>
              <fill>
                <gradientFill degree="180">
                  <stop position="0">
                    <color rgb="FF008744"/>
                  </stop>
                  <stop position="1">
                    <color theme="0"/>
                  </stop>
                </gradientFill>
              </fill>
            </x14:dxf>
          </x14:cfRule>
          <x14:cfRule type="containsText" priority="50" operator="containsText" id="{75F9C93C-05F7-4131-9987-F9BB96F70B27}">
            <xm:f>NOT(ISERROR(SEARCH($BZ$88,BM11)))</xm:f>
            <xm:f>$BZ$88</xm:f>
            <x14:dxf>
              <fill>
                <gradientFill degree="180">
                  <stop position="0">
                    <color rgb="FF008744"/>
                  </stop>
                  <stop position="1">
                    <color rgb="FFFFFFFF"/>
                  </stop>
                </gradientFill>
              </fill>
            </x14:dxf>
          </x14:cfRule>
          <x14:cfRule type="containsText" priority="51" operator="containsText" id="{7C3D5EA7-8EAC-443B-AF27-6B45E3C3460C}">
            <xm:f>NOT(ISERROR(SEARCH($BZ$89,BM11)))</xm:f>
            <xm:f>$BZ$89</xm:f>
            <x14:dxf>
              <fill>
                <gradientFill>
                  <stop position="0">
                    <color theme="0"/>
                  </stop>
                  <stop position="1">
                    <color rgb="FFFFFF00"/>
                  </stop>
                </gradientFill>
              </fill>
            </x14:dxf>
          </x14:cfRule>
          <x14:cfRule type="containsText" priority="52" operator="containsText" id="{5F8A99CC-837D-4D17-88B5-4936AC03306B}">
            <xm:f>NOT(ISERROR(SEARCH($BZ$90,BM11)))</xm:f>
            <xm:f>$BZ$90</xm:f>
            <x14:dxf>
              <fill>
                <gradientFill degree="180">
                  <stop position="0">
                    <color rgb="FFFFA700"/>
                  </stop>
                  <stop position="1">
                    <color theme="0"/>
                  </stop>
                </gradientFill>
              </fill>
            </x14:dxf>
          </x14:cfRule>
          <xm:sqref>BM11</xm:sqref>
        </x14:conditionalFormatting>
        <x14:conditionalFormatting xmlns:xm="http://schemas.microsoft.com/office/excel/2006/main">
          <x14:cfRule type="containsText" priority="43" operator="containsText" id="{C5AA17CC-F3C4-46FA-96CF-041E0D31795E}">
            <xm:f>NOT(ISERROR(SEARCH($CA$86,BN11)))</xm:f>
            <xm:f>$CA$86</xm:f>
            <x14:dxf>
              <fill>
                <gradientFill degree="180">
                  <stop position="0">
                    <color rgb="FF008744"/>
                  </stop>
                  <stop position="1">
                    <color theme="0"/>
                  </stop>
                </gradientFill>
              </fill>
            </x14:dxf>
          </x14:cfRule>
          <x14:cfRule type="containsText" priority="44" operator="containsText" id="{926DE6C7-5743-40E0-B82C-EE5F110CF31F}">
            <xm:f>NOT(ISERROR(SEARCH($CA$87,BN11)))</xm:f>
            <xm:f>$CA$87</xm:f>
            <x14:dxf>
              <fill>
                <gradientFill degree="180">
                  <stop position="0">
                    <color rgb="FF008744"/>
                  </stop>
                  <stop position="1">
                    <color theme="0"/>
                  </stop>
                </gradientFill>
              </fill>
            </x14:dxf>
          </x14:cfRule>
          <x14:cfRule type="containsText" priority="45" operator="containsText" id="{0396F748-F623-4095-9EA6-0240C1F26FD9}">
            <xm:f>NOT(ISERROR(SEARCH($CA$88,BN11)))</xm:f>
            <xm:f>$CA$88</xm:f>
            <x14:dxf>
              <fill>
                <gradientFill>
                  <stop position="0">
                    <color theme="0"/>
                  </stop>
                  <stop position="1">
                    <color rgb="FFFFFF00"/>
                  </stop>
                </gradientFill>
              </fill>
            </x14:dxf>
          </x14:cfRule>
          <x14:cfRule type="containsText" priority="46" operator="containsText" id="{12B0B992-4D6B-4A6D-970F-E20B4D217099}">
            <xm:f>NOT(ISERROR(SEARCH($CA$89,BN11)))</xm:f>
            <xm:f>$CA$89</xm:f>
            <x14:dxf>
              <fill>
                <gradientFill>
                  <stop position="0">
                    <color theme="0"/>
                  </stop>
                  <stop position="1">
                    <color rgb="FFFFC000"/>
                  </stop>
                </gradientFill>
              </fill>
            </x14:dxf>
          </x14:cfRule>
          <x14:cfRule type="containsText" priority="47" operator="containsText" id="{D048C3F4-FF56-4187-B150-104256B9AB63}">
            <xm:f>NOT(ISERROR(SEARCH($CA$90,BN11)))</xm:f>
            <xm:f>$CA$90</xm:f>
            <x14:dxf>
              <fill>
                <gradientFill>
                  <stop position="0">
                    <color theme="0"/>
                  </stop>
                  <stop position="1">
                    <color rgb="FFFF0000"/>
                  </stop>
                </gradientFill>
              </fill>
            </x14:dxf>
          </x14:cfRule>
          <xm:sqref>BN11</xm:sqref>
        </x14:conditionalFormatting>
        <x14:conditionalFormatting xmlns:xm="http://schemas.microsoft.com/office/excel/2006/main">
          <x14:cfRule type="containsText" priority="16" operator="containsText" id="{9EF99E7F-547A-49E1-800F-4F837E6064FA}">
            <xm:f>NOT(ISERROR(SEARCH($CB$86,BO5)))</xm:f>
            <xm:f>$CB$86</xm:f>
            <x14:dxf>
              <fill>
                <gradientFill>
                  <stop position="0">
                    <color theme="0"/>
                  </stop>
                  <stop position="1">
                    <color rgb="FF008744"/>
                  </stop>
                </gradientFill>
              </fill>
            </x14:dxf>
          </x14:cfRule>
          <x14:cfRule type="containsText" priority="17" operator="containsText" id="{ACF245EA-0A73-427D-B8CD-63EF9909DEE2}">
            <xm:f>NOT(ISERROR(SEARCH($CB$87,BO5)))</xm:f>
            <xm:f>$CB$87</xm:f>
            <x14:dxf>
              <fill>
                <gradientFill>
                  <stop position="0">
                    <color theme="0"/>
                  </stop>
                  <stop position="1">
                    <color rgb="FFFACC06"/>
                  </stop>
                </gradientFill>
              </fill>
            </x14:dxf>
          </x14:cfRule>
          <x14:cfRule type="containsText" priority="18" operator="containsText" id="{B80ED2BB-6926-4224-8946-202EE1E961F1}">
            <xm:f>NOT(ISERROR(SEARCH($CB$88,BO5)))</xm:f>
            <xm:f>$CB$88</xm:f>
            <x14:dxf>
              <fill>
                <gradientFill>
                  <stop position="0">
                    <color theme="0"/>
                  </stop>
                  <stop position="1">
                    <color rgb="FFFF0000"/>
                  </stop>
                </gradientFill>
              </fill>
            </x14:dxf>
          </x14:cfRule>
          <x14:cfRule type="containsText" priority="19" operator="containsText" id="{28CF238B-C322-4049-AD62-9537FB1ADEA1}">
            <xm:f>NOT(ISERROR(SEARCH($CB$89,BO5)))</xm:f>
            <xm:f>$CB$89</xm:f>
            <x14:dxf>
              <fill>
                <gradientFill>
                  <stop position="0">
                    <color theme="0"/>
                  </stop>
                  <stop position="1">
                    <color rgb="FFC00000"/>
                  </stop>
                </gradientFill>
              </fill>
            </x14:dxf>
          </x14:cfRule>
          <xm:sqref>BO5</xm:sqref>
        </x14:conditionalFormatting>
        <x14:conditionalFormatting xmlns:xm="http://schemas.microsoft.com/office/excel/2006/main">
          <x14:cfRule type="containsText" priority="1" operator="containsText" id="{7AC21493-127B-4536-8FF4-2DB2CF27DF59}">
            <xm:f>NOT(ISERROR(SEARCH($CA$86,AE5)))</xm:f>
            <xm:f>$CA$86</xm:f>
            <x14:dxf>
              <fill>
                <gradientFill degree="180">
                  <stop position="0">
                    <color rgb="FF008744"/>
                  </stop>
                  <stop position="1">
                    <color theme="0"/>
                  </stop>
                </gradientFill>
              </fill>
            </x14:dxf>
          </x14:cfRule>
          <x14:cfRule type="containsText" priority="2" operator="containsText" id="{FF55FD5F-AA04-4B4D-883F-71535F0826BA}">
            <xm:f>NOT(ISERROR(SEARCH($CA$87,AE5)))</xm:f>
            <xm:f>$CA$87</xm:f>
            <x14:dxf>
              <fill>
                <gradientFill degree="180">
                  <stop position="0">
                    <color rgb="FF008744"/>
                  </stop>
                  <stop position="1">
                    <color theme="0"/>
                  </stop>
                </gradientFill>
              </fill>
            </x14:dxf>
          </x14:cfRule>
          <x14:cfRule type="containsText" priority="3" operator="containsText" id="{42DA3EC4-1C53-45DE-857B-C8EFE12DB6A3}">
            <xm:f>NOT(ISERROR(SEARCH($CA$88,AE5)))</xm:f>
            <xm:f>$CA$88</xm:f>
            <x14:dxf>
              <fill>
                <gradientFill>
                  <stop position="0">
                    <color theme="0"/>
                  </stop>
                  <stop position="1">
                    <color rgb="FFFFFF00"/>
                  </stop>
                </gradientFill>
              </fill>
            </x14:dxf>
          </x14:cfRule>
          <x14:cfRule type="containsText" priority="4" operator="containsText" id="{2821B321-6F02-41D8-AEAE-5C9A7A0CD165}">
            <xm:f>NOT(ISERROR(SEARCH($CA$89,AE5)))</xm:f>
            <xm:f>$CA$89</xm:f>
            <x14:dxf>
              <fill>
                <gradientFill>
                  <stop position="0">
                    <color theme="0"/>
                  </stop>
                  <stop position="1">
                    <color rgb="FFFFC000"/>
                  </stop>
                </gradientFill>
              </fill>
            </x14:dxf>
          </x14:cfRule>
          <x14:cfRule type="containsText" priority="5" operator="containsText" id="{15C9AB7B-5AF8-4B8D-9756-62A010767EC6}">
            <xm:f>NOT(ISERROR(SEARCH($CA$90,AE5)))</xm:f>
            <xm:f>$CA$90</xm:f>
            <x14:dxf>
              <fill>
                <gradientFill>
                  <stop position="0">
                    <color theme="0"/>
                  </stop>
                  <stop position="1">
                    <color rgb="FFFF0000"/>
                  </stop>
                </gradientFill>
              </fill>
            </x14:dxf>
          </x14:cfRule>
          <xm:sqref>AE5</xm:sqref>
        </x14:conditionalFormatting>
      </x14:conditionalFormattings>
    </ext>
  </extLst>
</worksheet>
</file>

<file path=xl/worksheets/sheet10.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39997558519241921"/>
  </sheetPr>
  <dimension ref="B2:DI886"/>
  <sheetViews>
    <sheetView showGridLines="0" topLeftCell="BQ1" zoomScale="50" zoomScaleNormal="50" workbookViewId="0">
      <pane ySplit="4" topLeftCell="A5" activePane="bottomLeft" state="frozen"/>
      <selection activeCell="D1" sqref="D1"/>
      <selection pane="bottomLeft" activeCell="BZ5" sqref="BZ5"/>
    </sheetView>
  </sheetViews>
  <sheetFormatPr baseColWidth="10" defaultColWidth="10.59765625" defaultRowHeight="16.2" thickTop="1" thickBottom="1"/>
  <cols>
    <col min="1" max="1" width="3" style="2" customWidth="1"/>
    <col min="2" max="2" width="17.09765625" style="2" customWidth="1"/>
    <col min="3" max="3" width="15.5" style="2" customWidth="1"/>
    <col min="4" max="4" width="38.34765625" style="2" customWidth="1"/>
    <col min="5" max="5" width="22.34765625" style="2" customWidth="1"/>
    <col min="6" max="6" width="24.84765625" style="2" customWidth="1"/>
    <col min="7" max="7" width="12.5" style="2" customWidth="1"/>
    <col min="8" max="8" width="53.34765625" style="2" customWidth="1"/>
    <col min="9" max="9" width="41.09765625" style="2" customWidth="1"/>
    <col min="10" max="27" width="41.09765625" style="2" hidden="1" customWidth="1"/>
    <col min="28" max="29" width="41.09765625" style="3" hidden="1" customWidth="1"/>
    <col min="30" max="31" width="7.59765625" style="2" customWidth="1"/>
    <col min="32" max="32" width="8.5" style="2" customWidth="1"/>
    <col min="33" max="33" width="75" style="2" customWidth="1"/>
    <col min="34" max="34" width="10.5" style="2" customWidth="1"/>
    <col min="35" max="35" width="11.59765625" style="2" customWidth="1"/>
    <col min="36" max="36" width="3" style="2" customWidth="1"/>
    <col min="37" max="37" width="10.59765625" style="2" customWidth="1"/>
    <col min="38" max="38" width="2.59765625" style="2" customWidth="1"/>
    <col min="39" max="39" width="10.59765625" style="2" customWidth="1"/>
    <col min="40" max="40" width="2.59765625" style="2" customWidth="1"/>
    <col min="41" max="41" width="10.59765625" style="2" customWidth="1"/>
    <col min="42" max="42" width="3.59765625" style="2" customWidth="1"/>
    <col min="43" max="43" width="10.59765625" style="2" customWidth="1"/>
    <col min="44" max="44" width="2.59765625" style="2" customWidth="1"/>
    <col min="45" max="45" width="11.84765625" style="2" customWidth="1"/>
    <col min="46" max="46" width="2.59765625" style="2" customWidth="1"/>
    <col min="47" max="47" width="11.84765625" style="2" customWidth="1"/>
    <col min="48" max="48" width="2.59765625" style="2" customWidth="1"/>
    <col min="49" max="49" width="8.5" style="2" customWidth="1"/>
    <col min="50" max="51" width="14.59765625" style="2" customWidth="1"/>
    <col min="52" max="52" width="13.5" style="2" customWidth="1"/>
    <col min="53" max="53" width="4" style="2" customWidth="1"/>
    <col min="54" max="54" width="14.84765625" style="2" customWidth="1"/>
    <col min="55" max="55" width="12.84765625" style="2" customWidth="1"/>
    <col min="56" max="56" width="3.34765625" style="2" customWidth="1"/>
    <col min="57" max="57" width="15" style="2" customWidth="1"/>
    <col min="58" max="58" width="5.34765625" style="2" customWidth="1"/>
    <col min="59" max="59" width="3.59765625" style="2" customWidth="1"/>
    <col min="60" max="60" width="15" style="2" customWidth="1"/>
    <col min="61" max="61" width="6.59765625" style="2" customWidth="1"/>
    <col min="62" max="62" width="5.59765625" style="2" customWidth="1"/>
    <col min="63" max="63" width="13.34765625" style="2" customWidth="1"/>
    <col min="64" max="64" width="13.5" style="2" customWidth="1"/>
    <col min="65" max="66" width="7.59765625" style="2" customWidth="1"/>
    <col min="67" max="67" width="8.5" style="2" customWidth="1"/>
    <col min="68" max="68" width="10.84765625" style="2" customWidth="1"/>
    <col min="69" max="69" width="40.59765625" style="2" customWidth="1"/>
    <col min="70" max="70" width="29.84765625" style="2" customWidth="1"/>
    <col min="71" max="71" width="18" style="2" customWidth="1"/>
    <col min="72" max="73" width="14.84765625" style="2" customWidth="1"/>
    <col min="74" max="74" width="28.84765625" style="2" customWidth="1"/>
    <col min="75" max="75" width="15.34765625" style="2" customWidth="1"/>
    <col min="76" max="76" width="71.84765625" style="2" customWidth="1"/>
    <col min="77" max="77" width="17.09765625" style="2" customWidth="1"/>
    <col min="78" max="78" width="49.59765625" style="2" customWidth="1"/>
    <col min="79" max="79" width="46.59765625" style="2" customWidth="1"/>
    <col min="80" max="81" width="10.59765625" style="2" customWidth="1"/>
    <col min="82" max="82" width="14" style="2" customWidth="1"/>
    <col min="83" max="87" width="10.59765625" style="2"/>
    <col min="88" max="88" width="13.5" style="2" customWidth="1"/>
    <col min="89" max="90" width="10.59765625" style="2"/>
    <col min="91" max="91" width="13.5" style="2" customWidth="1"/>
    <col min="92" max="104" width="10.59765625" style="2"/>
    <col min="105" max="105" width="13.34765625" style="2" customWidth="1"/>
    <col min="106" max="106" width="19.84765625" style="2" customWidth="1"/>
    <col min="107" max="110" width="10.59765625" style="2"/>
    <col min="111" max="111" width="15" style="2" customWidth="1"/>
    <col min="112" max="112" width="13.59765625" style="2" customWidth="1"/>
    <col min="113" max="16384" width="10.59765625" style="2"/>
  </cols>
  <sheetData>
    <row r="2" spans="2:79" s="1" customFormat="1" ht="29.1" customHeight="1" thickTop="1" thickBot="1">
      <c r="B2" s="285" t="s">
        <v>0</v>
      </c>
      <c r="C2" s="285"/>
      <c r="D2" s="285"/>
      <c r="E2" s="285" t="s">
        <v>1</v>
      </c>
      <c r="F2" s="285"/>
      <c r="G2" s="285"/>
      <c r="H2" s="285"/>
      <c r="I2" s="285"/>
      <c r="J2" s="285" t="s">
        <v>2</v>
      </c>
      <c r="K2" s="285"/>
      <c r="L2" s="285"/>
      <c r="M2" s="285"/>
      <c r="N2" s="285"/>
      <c r="O2" s="285"/>
      <c r="P2" s="285"/>
      <c r="Q2" s="285"/>
      <c r="R2" s="285"/>
      <c r="S2" s="285"/>
      <c r="T2" s="285"/>
      <c r="U2" s="285"/>
      <c r="V2" s="285"/>
      <c r="W2" s="285"/>
      <c r="X2" s="285"/>
      <c r="Y2" s="285"/>
      <c r="Z2" s="285"/>
      <c r="AA2" s="285"/>
      <c r="AB2" s="285"/>
      <c r="AC2" s="285"/>
      <c r="AD2" s="285" t="s">
        <v>3</v>
      </c>
      <c r="AE2" s="285"/>
      <c r="AF2" s="285"/>
      <c r="AG2" s="285" t="s">
        <v>4</v>
      </c>
      <c r="AH2" s="285"/>
      <c r="AI2" s="285"/>
      <c r="AJ2" s="285"/>
      <c r="AK2" s="285"/>
      <c r="AL2" s="285"/>
      <c r="AM2" s="285"/>
      <c r="AN2" s="285"/>
      <c r="AO2" s="285"/>
      <c r="AP2" s="285"/>
      <c r="AQ2" s="285"/>
      <c r="AR2" s="285"/>
      <c r="AS2" s="285"/>
      <c r="AT2" s="285"/>
      <c r="AU2" s="285"/>
      <c r="AV2" s="285"/>
      <c r="AW2" s="285"/>
      <c r="AX2" s="285" t="s">
        <v>5</v>
      </c>
      <c r="AY2" s="285"/>
      <c r="AZ2" s="285"/>
      <c r="BA2" s="285"/>
      <c r="BB2" s="285"/>
      <c r="BC2" s="285"/>
      <c r="BD2" s="285"/>
      <c r="BE2" s="285"/>
      <c r="BF2" s="285"/>
      <c r="BG2" s="285"/>
      <c r="BH2" s="285"/>
      <c r="BI2" s="285"/>
      <c r="BJ2" s="285"/>
      <c r="BK2" s="285"/>
      <c r="BL2" s="285"/>
      <c r="BM2" s="285" t="s">
        <v>3</v>
      </c>
      <c r="BN2" s="285"/>
      <c r="BO2" s="285"/>
      <c r="BP2" s="287" t="s">
        <v>6</v>
      </c>
      <c r="BQ2" s="287"/>
      <c r="BR2" s="287"/>
      <c r="BS2" s="287"/>
      <c r="BT2" s="287" t="s">
        <v>7</v>
      </c>
      <c r="BU2" s="287"/>
      <c r="BV2" s="287"/>
      <c r="BW2" s="281" t="s">
        <v>8</v>
      </c>
      <c r="BX2" s="281"/>
      <c r="BY2" s="281" t="s">
        <v>9</v>
      </c>
      <c r="BZ2" s="281"/>
      <c r="CA2" s="281"/>
    </row>
    <row r="3" spans="2:79" ht="3" customHeight="1" thickTop="1" thickBot="1"/>
    <row r="4" spans="2:79" s="9" customFormat="1" ht="46" customHeight="1" thickTop="1" thickBot="1">
      <c r="B4" s="4" t="s">
        <v>10</v>
      </c>
      <c r="C4" s="4" t="s">
        <v>11</v>
      </c>
      <c r="D4" s="4" t="s">
        <v>12</v>
      </c>
      <c r="E4" s="4" t="s">
        <v>13</v>
      </c>
      <c r="F4" s="4" t="s">
        <v>1</v>
      </c>
      <c r="G4" s="4" t="s">
        <v>14</v>
      </c>
      <c r="H4" s="4" t="s">
        <v>15</v>
      </c>
      <c r="I4" s="4" t="s">
        <v>16</v>
      </c>
      <c r="J4" s="4" t="s">
        <v>17</v>
      </c>
      <c r="K4" s="4" t="s">
        <v>18</v>
      </c>
      <c r="L4" s="4" t="s">
        <v>19</v>
      </c>
      <c r="M4" s="4" t="s">
        <v>20</v>
      </c>
      <c r="N4" s="4" t="s">
        <v>21</v>
      </c>
      <c r="O4" s="4" t="s">
        <v>22</v>
      </c>
      <c r="P4" s="4" t="s">
        <v>23</v>
      </c>
      <c r="Q4" s="4" t="s">
        <v>24</v>
      </c>
      <c r="R4" s="4" t="s">
        <v>25</v>
      </c>
      <c r="S4" s="4" t="s">
        <v>26</v>
      </c>
      <c r="T4" s="4" t="s">
        <v>27</v>
      </c>
      <c r="U4" s="4" t="s">
        <v>28</v>
      </c>
      <c r="V4" s="4" t="s">
        <v>29</v>
      </c>
      <c r="W4" s="4" t="s">
        <v>30</v>
      </c>
      <c r="X4" s="4" t="s">
        <v>31</v>
      </c>
      <c r="Y4" s="4" t="s">
        <v>32</v>
      </c>
      <c r="Z4" s="4" t="s">
        <v>33</v>
      </c>
      <c r="AA4" s="4" t="s">
        <v>34</v>
      </c>
      <c r="AB4" s="4" t="s">
        <v>35</v>
      </c>
      <c r="AC4" s="4" t="s">
        <v>36</v>
      </c>
      <c r="AD4" s="5" t="s">
        <v>37</v>
      </c>
      <c r="AE4" s="5" t="s">
        <v>38</v>
      </c>
      <c r="AF4" s="5" t="s">
        <v>39</v>
      </c>
      <c r="AG4" s="4" t="s">
        <v>40</v>
      </c>
      <c r="AH4" s="4" t="s">
        <v>41</v>
      </c>
      <c r="AI4" s="4" t="s">
        <v>42</v>
      </c>
      <c r="AJ4" s="4"/>
      <c r="AK4" s="4" t="s">
        <v>42</v>
      </c>
      <c r="AL4" s="4"/>
      <c r="AM4" s="4" t="s">
        <v>43</v>
      </c>
      <c r="AN4" s="4"/>
      <c r="AO4" s="4" t="s">
        <v>44</v>
      </c>
      <c r="AP4" s="4"/>
      <c r="AQ4" s="4" t="s">
        <v>45</v>
      </c>
      <c r="AR4" s="4"/>
      <c r="AS4" s="4" t="s">
        <v>46</v>
      </c>
      <c r="AT4" s="4"/>
      <c r="AU4" s="4" t="s">
        <v>47</v>
      </c>
      <c r="AV4" s="4"/>
      <c r="AW4" s="6" t="s">
        <v>48</v>
      </c>
      <c r="AX4" s="4" t="s">
        <v>49</v>
      </c>
      <c r="AY4" s="7" t="s">
        <v>50</v>
      </c>
      <c r="AZ4" s="7" t="s">
        <v>51</v>
      </c>
      <c r="BA4" s="4"/>
      <c r="BB4" s="4" t="s">
        <v>52</v>
      </c>
      <c r="BC4" s="7" t="s">
        <v>53</v>
      </c>
      <c r="BD4" s="4"/>
      <c r="BE4" s="7" t="s">
        <v>54</v>
      </c>
      <c r="BF4" s="7"/>
      <c r="BG4" s="7"/>
      <c r="BH4" s="7" t="s">
        <v>55</v>
      </c>
      <c r="BI4" s="7"/>
      <c r="BJ4" s="7"/>
      <c r="BK4" s="4" t="s">
        <v>56</v>
      </c>
      <c r="BL4" s="4" t="s">
        <v>57</v>
      </c>
      <c r="BM4" s="5" t="s">
        <v>37</v>
      </c>
      <c r="BN4" s="5" t="s">
        <v>38</v>
      </c>
      <c r="BO4" s="5" t="s">
        <v>58</v>
      </c>
      <c r="BP4" s="7" t="s">
        <v>59</v>
      </c>
      <c r="BQ4" s="7" t="s">
        <v>60</v>
      </c>
      <c r="BR4" s="7" t="s">
        <v>61</v>
      </c>
      <c r="BS4" s="7" t="s">
        <v>62</v>
      </c>
      <c r="BT4" s="7" t="s">
        <v>63</v>
      </c>
      <c r="BU4" s="7" t="s">
        <v>64</v>
      </c>
      <c r="BV4" s="7" t="s">
        <v>65</v>
      </c>
      <c r="BW4" s="8" t="s">
        <v>66</v>
      </c>
      <c r="BX4" s="8" t="s">
        <v>67</v>
      </c>
      <c r="BY4" s="8" t="s">
        <v>66</v>
      </c>
      <c r="BZ4" s="8" t="s">
        <v>67</v>
      </c>
      <c r="CA4" s="8" t="s">
        <v>68</v>
      </c>
    </row>
    <row r="5" spans="2:79" ht="409.6" thickTop="1" thickBot="1">
      <c r="B5" s="253" t="s">
        <v>175</v>
      </c>
      <c r="C5" s="10" t="s">
        <v>199</v>
      </c>
      <c r="D5" s="141" t="s">
        <v>451</v>
      </c>
      <c r="E5" s="141" t="s">
        <v>452</v>
      </c>
      <c r="F5" s="141" t="s">
        <v>453</v>
      </c>
      <c r="G5" s="10" t="s">
        <v>110</v>
      </c>
      <c r="H5" s="141" t="s">
        <v>454</v>
      </c>
      <c r="I5" s="141" t="s">
        <v>455</v>
      </c>
      <c r="J5" s="247" t="s">
        <v>113</v>
      </c>
      <c r="K5" s="247" t="s">
        <v>114</v>
      </c>
      <c r="L5" s="247" t="s">
        <v>113</v>
      </c>
      <c r="M5" s="247" t="s">
        <v>113</v>
      </c>
      <c r="N5" s="247" t="s">
        <v>113</v>
      </c>
      <c r="O5" s="247" t="s">
        <v>113</v>
      </c>
      <c r="P5" s="247" t="s">
        <v>113</v>
      </c>
      <c r="Q5" s="247" t="s">
        <v>113</v>
      </c>
      <c r="R5" s="247" t="s">
        <v>114</v>
      </c>
      <c r="S5" s="247" t="s">
        <v>113</v>
      </c>
      <c r="T5" s="247" t="s">
        <v>113</v>
      </c>
      <c r="U5" s="247" t="s">
        <v>113</v>
      </c>
      <c r="V5" s="247" t="s">
        <v>113</v>
      </c>
      <c r="W5" s="247" t="s">
        <v>113</v>
      </c>
      <c r="X5" s="247" t="s">
        <v>113</v>
      </c>
      <c r="Y5" s="247" t="s">
        <v>114</v>
      </c>
      <c r="Z5" s="247" t="s">
        <v>113</v>
      </c>
      <c r="AA5" s="247" t="s">
        <v>114</v>
      </c>
      <c r="AB5" s="247" t="s">
        <v>113</v>
      </c>
      <c r="AC5" s="247">
        <f t="shared" ref="AC5:AC25" si="0">COUNTIF(J5:AB5,"Si")</f>
        <v>15</v>
      </c>
      <c r="AD5" s="21" t="s">
        <v>77</v>
      </c>
      <c r="AE5" s="22" t="str">
        <f t="shared" ref="AE5:AE25" si="1">_xlfn.IFS(AC5&lt;=5,$CA$82,AND(AC5&gt;5,AC5&lt;=11),$CA$83,AC5&gt;11,$CA$84)</f>
        <v>Catastrófico</v>
      </c>
      <c r="AF5" s="23" t="str">
        <f t="shared" ref="AF5:AF25" si="2">_xlfn.IFS(AND(AD5=$BZ$80,AE5=$CA$80),$CB$80,AND(AD5=$BZ$80,AE5=$CA$81),$CB$80,AND(AD5=$BZ$80,AE5=$CA$82),$CB$81,AND(AD5=$BZ$80,AE5=$CA$83),$CB$82,AND(AD5=$BZ$80,AE5=$CA$84),$CB$83,AND(AD5=$BZ$81,AE5=$CA$80),$CB$80,AND(AD5=$BZ$81,AE5=$CA$81),$CB$80,AND(AD5=$BZ$81,AE5=$CA$82),$CB$81,AND(AD5=$BZ$81,AE5=$CA$83),$CB$82,AND(AD5=$BZ$81,AE5=$CA$84),$CB$83,AND(AD5=$BZ$82,AE5=$CA$80),$CB$80,AND(AD5=$BZ$82,AE5=$CA$81),$CB$81,AND(AD5=$BZ$82,AE5=$CA$82),$CB$82,AND(AD5=$BZ$82,AE5=$CA$83),$CB$83,AND(AD5=$BZ$82,AE5=$CA$84),$CB$83,AND(AD5=$BZ$83,AE5=$CA$80),$CB$81,AND(AD5=$BZ$83,AE5=$CA$81),$CB$82,AND(AD5=$BZ$83,AE5=$CA$82),$CB$82,AND(AD5=$BZ$83,AE5=$CA$83),$CB$83,AND(AD5=$BZ$83,AE5=$CA$84),$CB$83,AND(AD5=$BZ$84,AE5=$CA$80),$CB$82,AND(AD5=$BZ$84,AE5=$CA$81),$CB$82,AND(AD5=$BZ$84,AE5=$CA$82),$CB$83,AND(AD5=$BZ$84,AE5=$CA$83),$CB$83,AND(AD5=$BZ$84,AE5=$CA$84),$CB$83)</f>
        <v>Extremo</v>
      </c>
      <c r="AG5" s="10" t="s">
        <v>456</v>
      </c>
      <c r="AH5" s="11" t="s">
        <v>242</v>
      </c>
      <c r="AI5" s="247" t="s">
        <v>81</v>
      </c>
      <c r="AJ5" s="12">
        <f t="shared" ref="AJ5:AJ16" si="3">IF(AI5=$CD$80,ASIGNADO,IF(AI5=$CD$81,NO_ASIGNADO,""))</f>
        <v>15</v>
      </c>
      <c r="AK5" s="247" t="s">
        <v>82</v>
      </c>
      <c r="AL5" s="12">
        <f t="shared" ref="AL5:AL16" si="4">IF(AK5=$CG$80,ADECUADO,IF(AK5=$CG$81,INADECUADO,""))</f>
        <v>15</v>
      </c>
      <c r="AM5" s="247" t="s">
        <v>83</v>
      </c>
      <c r="AN5" s="12">
        <f t="shared" ref="AN5:AN16" si="5">IF(AM5=$CJ$80,ASIGNADO,IF(AM5=$CJ$81,NO_ASIGNADO,""))</f>
        <v>15</v>
      </c>
      <c r="AO5" s="247" t="s">
        <v>84</v>
      </c>
      <c r="AP5" s="12">
        <f t="shared" ref="AP5:AP16" si="6">IF(AO5=$CM$80,PREVENIR,IF(AO5=$CM$81,DETECTAR,IF(AO5=$CM$82,NO_ES_CONTROL,"")))</f>
        <v>15</v>
      </c>
      <c r="AQ5" s="247" t="s">
        <v>85</v>
      </c>
      <c r="AR5" s="12">
        <f t="shared" ref="AR5:AR16" si="7">IF(AQ5=$CQ$80,CONFIABLE,IF(AQ5=$CQ$81,NO_CONFIABLE,""))</f>
        <v>15</v>
      </c>
      <c r="AS5" s="247" t="s">
        <v>86</v>
      </c>
      <c r="AT5" s="12">
        <f t="shared" ref="AT5:AT16" si="8">IF(AS5=$CT$80,SE_INVESTIGAN,IF(AS5=$CT$81,NO_SE_INVESTIGAN,""))</f>
        <v>15</v>
      </c>
      <c r="AU5" s="247" t="s">
        <v>87</v>
      </c>
      <c r="AV5" s="12">
        <f t="shared" ref="AV5:AV16" si="9">IF(AU5=$CW$80,COMPLETA,IF(AU5=$CW$81,INCOMPLETA,IF(AU5=$CW$82,NO_EXISTE,"")))</f>
        <v>10</v>
      </c>
      <c r="AW5" s="12">
        <f t="shared" ref="AW5:AW25" si="10">IFERROR(AJ5+AL5+AN5+AP5+AR5+AT5+AV5," ")</f>
        <v>100</v>
      </c>
      <c r="AX5" s="13" t="str">
        <f t="shared" ref="AX5:AX25" si="11">IF(AND(AW5&gt;=86,AW5&lt;=95),"MODERADO",IF(AND(AW5&gt;=96), "FUERTE",IF(AND(AW5&lt;=85), "DEBIL")))</f>
        <v>FUERTE</v>
      </c>
      <c r="AY5" s="14" t="s">
        <v>88</v>
      </c>
      <c r="AZ5" s="13" t="str">
        <f t="shared" ref="AZ5:AZ25" si="12">IFERROR((_xlfn.IFS(AND(AX5=$DA$80,AY5=$DA$80),$DA$80,AND(AX5=$DA$80,AY5=$DA$81),$DA$81,AND(AX5=$DA$80,AY5=$DA$82),$DA$82,AND(AX5=$DA$81,AY5=$DA$80),$DA$81,AND(AX5=$DA$81,AY5=$DA$81),$DA$81,AND(AX5=$DA$81,AY5=$DA$82),$DA$82,AND(AX5=$DA$82,AY5=$DA$80),$DA$82,AND(AX5=$DA$82,AY5=$DA$81),$DA$82,AND(AX5=$DA$82,AY5=$DA$82),$DA$82)),"")</f>
        <v>FUERTE</v>
      </c>
      <c r="BA5" s="250">
        <f t="shared" ref="BA5:BA16" si="13">_xlfn.IFS(AZ5=$DB$80,FUERTE,AZ5=$DB$81,MODERADO,AZ5=$DB$82,DEBIL)</f>
        <v>100</v>
      </c>
      <c r="BB5" s="245" t="str">
        <f t="shared" ref="BB5:BB25" si="14">IF(AND(BA5=100),"NO",IF(AND(BA5&lt;100), "SI",0))</f>
        <v>NO</v>
      </c>
      <c r="BC5" s="249" t="str">
        <f t="shared" ref="BC5:BC25" si="15">IF(AND(BD5&gt;=50,BD5&lt;=99),"MODERADO",IF(AND(BD5=100), "FUERTE",IF(AND(BD5&lt;50), "DEBIL")))</f>
        <v>FUERTE</v>
      </c>
      <c r="BD5" s="24">
        <f t="shared" ref="BD5" si="16">+SUM(BA5)/(COUNT(BA5))</f>
        <v>100</v>
      </c>
      <c r="BE5" s="15" t="s">
        <v>89</v>
      </c>
      <c r="BF5" s="16">
        <f>IF(BE5="Directamente",100/COUNTA($BE$5:$BE$5),0)</f>
        <v>100</v>
      </c>
      <c r="BG5" s="25" t="str">
        <f t="shared" ref="BG5:BG25" si="17">IF(SUM(BF5:BF5)&gt;67,"Directamente","No Disminuye")</f>
        <v>Directamente</v>
      </c>
      <c r="BH5" s="15" t="s">
        <v>89</v>
      </c>
      <c r="BI5" s="17">
        <f t="shared" ref="BI5:BI25" si="18">IFERROR(_xlfn.IFS(BH5="Directamente",100,BH5="Indirectamente",99,BH5="No Disminuye",98)," ")</f>
        <v>100</v>
      </c>
      <c r="BJ5" s="248" t="str">
        <f>_xlfn.IFS(AND((COUNTIF($BH$5:BH5,"Directamente"))&gt;=(COUNTIF(BH5:BH5,"Indirectamente")),(COUNTIF(BH5:BH5,"Directamente"))&gt;=(COUNTIF(BH5:BH5,"No Disminuye"))),"Directamente",AND((COUNTIF(BH5:BH5,"Indirectamente"))&gt;(COUNTIF(BH5:BH5,"Directamente")),(COUNTIF(BH5:BH5,"Indirectamente"))&gt;(COUNTIF(BH5:BH5,"No Disminuye"))),"Indirectamente",SUM(COUNTIF(BH5:BH5,"Directamente"),COUNTIF(BH5:BH5,"Indirectamente"))&gt;=COUNTIF(BH5:BH5,"No Disminuye"),"Directamente",AND((COUNTIF(BH5:BH5,"No Disminuye"))&gt;(COUNTIF(BH5:BH5,"Directamente")),(COUNTIF(BH5:BH5,"No Disminuye"))&gt;(COUNTIF(BH5:BH5,"Indirectamente"))),"No Disminuye")</f>
        <v>Directamente</v>
      </c>
      <c r="BK5" s="245">
        <f t="shared" ref="BK5:BK25" si="19">IFERROR(_xlfn.IFS(AND(BC5="MODERADO",BG5="Directamente"),1,AND(BC5="FUERTE",BG5="Directamente"),2),"0")</f>
        <v>2</v>
      </c>
      <c r="BL5" s="245">
        <f t="shared" ref="BL5:BL25" si="20">IFERROR(_xlfn.IFS(BJ5="Directamente",2,BJ5="Indirectamente",1),"0")</f>
        <v>2</v>
      </c>
      <c r="BM5" s="21" t="s">
        <v>90</v>
      </c>
      <c r="BN5" s="26" t="s">
        <v>91</v>
      </c>
      <c r="BO5" s="142" t="str">
        <f t="shared" ref="BO5:BO25" si="21">_xlfn.IFS(AND(BM5=$BZ$80,BN5=$CA$80),$CB$80,AND(BM5=$BZ$80,BN5=$CA$81),$CB$80,AND(BM5=$BZ$80,BN5=$CA$82),$CB$81,AND(BM5=$BZ$80,BN5=$CA$83),$CB$82,AND(BM5=$BZ$80,BN5=$CA$84),$CB$83,AND(BM5=$BZ$81,BN5=$CA$80),$CB$80,AND(BM5=$BZ$81,BN5=$CA$81),$CB$80,AND(BM5=$BZ$81,BN5=$CA$82),$CB$81,AND(BM5=$BZ$81,BN5=$CA$83),$CB$82,AND(BM5=$BZ$81,BN5=$CA$84),$CB$83,AND(BM5=$BZ$82,BN5=$CA$80),$CB$80,AND(BM5=$BZ$82,BN5=$CA$81),$CB$81,AND(BM5=$BZ$82,BN5=$CA$82),$CB$82,AND(BM5=$BZ$82,BN5=$CA$83),$CB$83,AND(BM5=$BZ$82,BN5=$CA$84),$CB$83,AND(BM5=$BZ$83,BN5=$CA$80),$CB$81,AND(BM5=$BZ$83,BN5=$CA$81),$CB$82,AND(BM5=$BZ$83,BN5=$CA$82),$CB$82,AND(BM5=$BZ$83,BN5=$CA$83),$CB$83,AND(BM5=$BZ$83,BN5=$CA$84),$CB$83,AND(BM5=$BZ$84,BN5=$CA$80),$CB$82,AND(BM5=$BZ$84,BN5=$CA$81),$CB$82,AND(BM5=$BZ$84,BN5=$CA$82),$CB$83,AND(BM5=$BZ$84,BN5=$CA$83),$CB$83,AND(BM5=$BZ$84,BN5=$CA$84),$CB$83)</f>
        <v>Alto</v>
      </c>
      <c r="BP5" s="268" t="s">
        <v>92</v>
      </c>
      <c r="BQ5" s="143" t="s">
        <v>457</v>
      </c>
      <c r="BR5" s="143" t="s">
        <v>458</v>
      </c>
      <c r="BS5" s="144" t="s">
        <v>459</v>
      </c>
      <c r="BT5" s="145" t="d">
        <v>2021-01-02</v>
      </c>
      <c r="BU5" s="145" t="d">
        <v>2021-12-30</v>
      </c>
      <c r="BV5" s="143" t="s">
        <v>460</v>
      </c>
      <c r="BW5" s="223" t="s">
        <v>756</v>
      </c>
      <c r="BX5" s="143" t="s">
        <v>757</v>
      </c>
      <c r="BY5" s="221" t="s">
        <v>747</v>
      </c>
      <c r="BZ5" s="275" t="s">
        <v>758</v>
      </c>
      <c r="CA5" s="275" t="s">
        <v>759</v>
      </c>
    </row>
    <row r="6" spans="2:79" ht="107.5" hidden="1" customHeight="1" thickTop="1" thickBot="1">
      <c r="B6" s="425" t="s">
        <v>175</v>
      </c>
      <c r="C6" s="419" t="s">
        <v>199</v>
      </c>
      <c r="D6" s="431" t="s">
        <v>451</v>
      </c>
      <c r="E6" s="419" t="s">
        <v>461</v>
      </c>
      <c r="F6" s="419" t="s">
        <v>462</v>
      </c>
      <c r="G6" s="419" t="s">
        <v>195</v>
      </c>
      <c r="H6" s="419" t="s">
        <v>463</v>
      </c>
      <c r="I6" s="419" t="s">
        <v>464</v>
      </c>
      <c r="J6" s="15"/>
      <c r="K6" s="15"/>
      <c r="L6" s="15"/>
      <c r="M6" s="15"/>
      <c r="N6" s="15"/>
      <c r="O6" s="15"/>
      <c r="P6" s="15"/>
      <c r="Q6" s="15"/>
      <c r="R6" s="15"/>
      <c r="S6" s="15"/>
      <c r="T6" s="15"/>
      <c r="U6" s="15"/>
      <c r="V6" s="15"/>
      <c r="W6" s="15"/>
      <c r="X6" s="15"/>
      <c r="Y6" s="15"/>
      <c r="Z6" s="15"/>
      <c r="AA6" s="15"/>
      <c r="AB6" s="247"/>
      <c r="AC6" s="247">
        <f t="shared" si="0"/>
        <v>0</v>
      </c>
      <c r="AD6" s="311" t="s">
        <v>77</v>
      </c>
      <c r="AE6" s="372" t="s">
        <v>187</v>
      </c>
      <c r="AF6" s="378" t="str">
        <f t="shared" si="2"/>
        <v>Extremo</v>
      </c>
      <c r="AG6" s="199" t="s">
        <v>465</v>
      </c>
      <c r="AH6" s="11" t="s">
        <v>242</v>
      </c>
      <c r="AI6" s="247" t="s">
        <v>81</v>
      </c>
      <c r="AJ6" s="12">
        <f t="shared" ref="AJ6:AJ9" si="22">IF(AI6=$CD$80,ASIGNADO,IF(AI6=$CD$81,NO_ASIGNADO,""))</f>
        <v>15</v>
      </c>
      <c r="AK6" s="247" t="s">
        <v>82</v>
      </c>
      <c r="AL6" s="12">
        <f t="shared" ref="AL6:AL9" si="23">IF(AK6=$CG$80,ADECUADO,IF(AK6=$CG$81,INADECUADO,""))</f>
        <v>15</v>
      </c>
      <c r="AM6" s="247" t="s">
        <v>83</v>
      </c>
      <c r="AN6" s="12">
        <f t="shared" ref="AN6:AN9" si="24">IF(AM6=$CJ$80,ASIGNADO,IF(AM6=$CJ$81,NO_ASIGNADO,""))</f>
        <v>15</v>
      </c>
      <c r="AO6" s="247" t="s">
        <v>84</v>
      </c>
      <c r="AP6" s="12">
        <f t="shared" ref="AP6:AP9" si="25">IF(AO6=$CM$80,PREVENIR,IF(AO6=$CM$81,DETECTAR,IF(AO6=$CM$82,NO_ES_CONTROL,"")))</f>
        <v>15</v>
      </c>
      <c r="AQ6" s="247" t="s">
        <v>85</v>
      </c>
      <c r="AR6" s="12">
        <f t="shared" ref="AR6:AR9" si="26">IF(AQ6=$CQ$80,CONFIABLE,IF(AQ6=$CQ$81,NO_CONFIABLE,""))</f>
        <v>15</v>
      </c>
      <c r="AS6" s="247" t="s">
        <v>86</v>
      </c>
      <c r="AT6" s="12">
        <f t="shared" ref="AT6:AT9" si="27">IF(AS6=$CT$80,SE_INVESTIGAN,IF(AS6=$CT$81,NO_SE_INVESTIGAN,""))</f>
        <v>15</v>
      </c>
      <c r="AU6" s="247" t="s">
        <v>87</v>
      </c>
      <c r="AV6" s="12">
        <f t="shared" ref="AV6:AV9" si="28">IF(AU6=$CW$80,COMPLETA,IF(AU6=$CW$81,INCOMPLETA,IF(AU6=$CW$82,NO_EXISTE,"")))</f>
        <v>10</v>
      </c>
      <c r="AW6" s="12">
        <f t="shared" si="10"/>
        <v>100</v>
      </c>
      <c r="AX6" s="13" t="str">
        <f t="shared" si="11"/>
        <v>FUERTE</v>
      </c>
      <c r="AY6" s="14" t="s">
        <v>88</v>
      </c>
      <c r="AZ6" s="13" t="str">
        <f t="shared" si="12"/>
        <v>FUERTE</v>
      </c>
      <c r="BA6" s="250">
        <f t="shared" si="13"/>
        <v>100</v>
      </c>
      <c r="BB6" s="245" t="str">
        <f t="shared" si="14"/>
        <v>NO</v>
      </c>
      <c r="BC6" s="249" t="str">
        <f t="shared" si="15"/>
        <v>FUERTE</v>
      </c>
      <c r="BD6" s="24">
        <f t="shared" ref="BD6:BD25" si="29">+SUM(BA6:BA7)/(COUNT(BA6:BA7))</f>
        <v>100</v>
      </c>
      <c r="BE6" s="15" t="s">
        <v>89</v>
      </c>
      <c r="BF6" s="16">
        <f>IF(BE6="Directamente",100/COUNTA(#REF!),0)</f>
        <v>100</v>
      </c>
      <c r="BG6" s="25" t="str">
        <f t="shared" si="17"/>
        <v>Directamente</v>
      </c>
      <c r="BH6" s="15" t="s">
        <v>89</v>
      </c>
      <c r="BI6" s="17">
        <f t="shared" si="18"/>
        <v>100</v>
      </c>
      <c r="BJ6" s="248" t="str">
        <f>_xlfn.IFS(AND((COUNTIF($BH$5:BH6,"Directamente"))&gt;=(COUNTIF(BH6:BH6,"Indirectamente")),(COUNTIF(BH6:BH6,"Directamente"))&gt;=(COUNTIF(BH6:BH6,"No Disminuye"))),"Directamente",AND((COUNTIF(BH6:BH6,"Indirectamente"))&gt;(COUNTIF(BH6:BH6,"Directamente")),(COUNTIF(BH6:BH6,"Indirectamente"))&gt;(COUNTIF(BH6:BH6,"No Disminuye"))),"Indirectamente",SUM(COUNTIF(BH6:BH6,"Directamente"),COUNTIF(BH6:BH6,"Indirectamente"))&gt;=COUNTIF(BH6:BH6,"No Disminuye"),"Directamente",AND((COUNTIF(BH6:BH6,"No Disminuye"))&gt;(COUNTIF(BH6:BH6,"Directamente")),(COUNTIF(BH6:BH6,"No Disminuye"))&gt;(COUNTIF(BH6:BH6,"Indirectamente"))),"No Disminuye")</f>
        <v>Directamente</v>
      </c>
      <c r="BK6" s="245">
        <f t="shared" si="19"/>
        <v>2</v>
      </c>
      <c r="BL6" s="245">
        <f t="shared" si="20"/>
        <v>2</v>
      </c>
      <c r="BM6" s="311" t="s">
        <v>90</v>
      </c>
      <c r="BN6" s="372" t="s">
        <v>160</v>
      </c>
      <c r="BO6" s="311" t="str">
        <f t="shared" si="21"/>
        <v>Moderado</v>
      </c>
      <c r="BP6" s="416" t="s">
        <v>92</v>
      </c>
      <c r="BQ6" s="10" t="str">
        <f>AG6</f>
        <v>C:1 - Reporte estado mensual del SDQS (CA:3 /CA:5)</v>
      </c>
      <c r="BR6" s="10" t="s">
        <v>466</v>
      </c>
      <c r="BS6" s="144" t="s">
        <v>459</v>
      </c>
      <c r="BT6" s="145" t="d">
        <v>2021-01-02</v>
      </c>
      <c r="BU6" s="145" t="d">
        <v>2021-12-30</v>
      </c>
      <c r="BV6" s="252" t="s">
        <v>467</v>
      </c>
      <c r="BW6" s="200"/>
      <c r="BX6" s="201"/>
      <c r="BY6" s="20"/>
      <c r="BZ6" s="252"/>
      <c r="CA6" s="252"/>
    </row>
    <row r="7" spans="2:79" ht="107.5" hidden="1" customHeight="1" thickTop="1" thickBot="1">
      <c r="B7" s="426"/>
      <c r="C7" s="420"/>
      <c r="D7" s="437"/>
      <c r="E7" s="420"/>
      <c r="F7" s="420"/>
      <c r="G7" s="420"/>
      <c r="H7" s="420"/>
      <c r="I7" s="420"/>
      <c r="J7" s="15"/>
      <c r="K7" s="15"/>
      <c r="L7" s="15"/>
      <c r="M7" s="15"/>
      <c r="N7" s="15"/>
      <c r="O7" s="15"/>
      <c r="P7" s="15"/>
      <c r="Q7" s="15"/>
      <c r="R7" s="15"/>
      <c r="S7" s="15"/>
      <c r="T7" s="15"/>
      <c r="U7" s="15"/>
      <c r="V7" s="15"/>
      <c r="W7" s="15"/>
      <c r="X7" s="15"/>
      <c r="Y7" s="15"/>
      <c r="Z7" s="15"/>
      <c r="AA7" s="15"/>
      <c r="AB7" s="247"/>
      <c r="AC7" s="247">
        <f t="shared" si="0"/>
        <v>0</v>
      </c>
      <c r="AD7" s="312"/>
      <c r="AE7" s="373"/>
      <c r="AF7" s="379"/>
      <c r="AG7" s="199" t="s">
        <v>468</v>
      </c>
      <c r="AH7" s="11" t="s">
        <v>242</v>
      </c>
      <c r="AI7" s="247" t="s">
        <v>81</v>
      </c>
      <c r="AJ7" s="12">
        <f t="shared" si="22"/>
        <v>15</v>
      </c>
      <c r="AK7" s="247" t="s">
        <v>82</v>
      </c>
      <c r="AL7" s="12">
        <f t="shared" si="23"/>
        <v>15</v>
      </c>
      <c r="AM7" s="247" t="s">
        <v>83</v>
      </c>
      <c r="AN7" s="12">
        <f t="shared" si="24"/>
        <v>15</v>
      </c>
      <c r="AO7" s="247" t="s">
        <v>84</v>
      </c>
      <c r="AP7" s="12">
        <f t="shared" si="25"/>
        <v>15</v>
      </c>
      <c r="AQ7" s="247" t="s">
        <v>85</v>
      </c>
      <c r="AR7" s="12">
        <f t="shared" si="26"/>
        <v>15</v>
      </c>
      <c r="AS7" s="247" t="s">
        <v>86</v>
      </c>
      <c r="AT7" s="12">
        <f t="shared" si="27"/>
        <v>15</v>
      </c>
      <c r="AU7" s="247" t="s">
        <v>87</v>
      </c>
      <c r="AV7" s="12">
        <f t="shared" si="28"/>
        <v>10</v>
      </c>
      <c r="AW7" s="12">
        <f t="shared" si="10"/>
        <v>100</v>
      </c>
      <c r="AX7" s="13" t="str">
        <f t="shared" si="11"/>
        <v>FUERTE</v>
      </c>
      <c r="AY7" s="14" t="s">
        <v>88</v>
      </c>
      <c r="AZ7" s="13" t="str">
        <f t="shared" si="12"/>
        <v>FUERTE</v>
      </c>
      <c r="BA7" s="250">
        <f t="shared" si="13"/>
        <v>100</v>
      </c>
      <c r="BB7" s="245" t="str">
        <f t="shared" si="14"/>
        <v>NO</v>
      </c>
      <c r="BC7" s="249" t="str">
        <f t="shared" si="15"/>
        <v>FUERTE</v>
      </c>
      <c r="BD7" s="24">
        <f t="shared" si="29"/>
        <v>100</v>
      </c>
      <c r="BE7" s="15" t="s">
        <v>89</v>
      </c>
      <c r="BF7" s="16">
        <f>IF(BE7="Directamente",100/COUNTA(#REF!),0)</f>
        <v>100</v>
      </c>
      <c r="BG7" s="25" t="str">
        <f t="shared" si="17"/>
        <v>Directamente</v>
      </c>
      <c r="BH7" s="15" t="s">
        <v>89</v>
      </c>
      <c r="BI7" s="17">
        <f t="shared" si="18"/>
        <v>100</v>
      </c>
      <c r="BJ7" s="248" t="str">
        <f>_xlfn.IFS(AND((COUNTIF($BH$5:BH7,"Directamente"))&gt;=(COUNTIF(BH7:BH7,"Indirectamente")),(COUNTIF(BH7:BH7,"Directamente"))&gt;=(COUNTIF(BH7:BH7,"No Disminuye"))),"Directamente",AND((COUNTIF(BH7:BH7,"Indirectamente"))&gt;(COUNTIF(BH7:BH7,"Directamente")),(COUNTIF(BH7:BH7,"Indirectamente"))&gt;(COUNTIF(BH7:BH7,"No Disminuye"))),"Indirectamente",SUM(COUNTIF(BH7:BH7,"Directamente"),COUNTIF(BH7:BH7,"Indirectamente"))&gt;=COUNTIF(BH7:BH7,"No Disminuye"),"Directamente",AND((COUNTIF(BH7:BH7,"No Disminuye"))&gt;(COUNTIF(BH7:BH7,"Directamente")),(COUNTIF(BH7:BH7,"No Disminuye"))&gt;(COUNTIF(BH7:BH7,"Indirectamente"))),"No Disminuye")</f>
        <v>Directamente</v>
      </c>
      <c r="BK7" s="245">
        <f t="shared" si="19"/>
        <v>2</v>
      </c>
      <c r="BL7" s="245">
        <f t="shared" si="20"/>
        <v>2</v>
      </c>
      <c r="BM7" s="312"/>
      <c r="BN7" s="373"/>
      <c r="BO7" s="312"/>
      <c r="BP7" s="417"/>
      <c r="BQ7" s="10" t="str">
        <f>AG7</f>
        <v>C:2 - Informe de Seguimiento a las áreas (CA:5) (CA:2)</v>
      </c>
      <c r="BR7" s="10" t="s">
        <v>466</v>
      </c>
      <c r="BS7" s="144" t="s">
        <v>459</v>
      </c>
      <c r="BT7" s="145" t="d">
        <v>2021-01-02</v>
      </c>
      <c r="BU7" s="145" t="d">
        <v>2021-12-30</v>
      </c>
      <c r="BV7" s="252" t="s">
        <v>469</v>
      </c>
      <c r="BW7" s="200"/>
      <c r="BX7" s="201"/>
      <c r="BY7" s="20"/>
      <c r="BZ7" s="252"/>
      <c r="CA7" s="252"/>
    </row>
    <row r="8" spans="2:79" ht="107.5" hidden="1" customHeight="1" thickTop="1" thickBot="1">
      <c r="B8" s="426"/>
      <c r="C8" s="420"/>
      <c r="D8" s="437"/>
      <c r="E8" s="420"/>
      <c r="F8" s="420"/>
      <c r="G8" s="420"/>
      <c r="H8" s="420"/>
      <c r="I8" s="420"/>
      <c r="J8" s="15"/>
      <c r="K8" s="15"/>
      <c r="L8" s="15"/>
      <c r="M8" s="15"/>
      <c r="N8" s="15"/>
      <c r="O8" s="15"/>
      <c r="P8" s="15"/>
      <c r="Q8" s="15"/>
      <c r="R8" s="15"/>
      <c r="S8" s="15"/>
      <c r="T8" s="15"/>
      <c r="U8" s="15"/>
      <c r="V8" s="15"/>
      <c r="W8" s="15"/>
      <c r="X8" s="15"/>
      <c r="Y8" s="15"/>
      <c r="Z8" s="15"/>
      <c r="AA8" s="15"/>
      <c r="AB8" s="247"/>
      <c r="AC8" s="247">
        <f t="shared" si="0"/>
        <v>0</v>
      </c>
      <c r="AD8" s="312"/>
      <c r="AE8" s="373"/>
      <c r="AF8" s="379"/>
      <c r="AG8" s="199" t="s">
        <v>470</v>
      </c>
      <c r="AH8" s="11" t="s">
        <v>242</v>
      </c>
      <c r="AI8" s="247" t="s">
        <v>81</v>
      </c>
      <c r="AJ8" s="12">
        <f t="shared" si="22"/>
        <v>15</v>
      </c>
      <c r="AK8" s="247" t="s">
        <v>82</v>
      </c>
      <c r="AL8" s="12">
        <f t="shared" si="23"/>
        <v>15</v>
      </c>
      <c r="AM8" s="247" t="s">
        <v>83</v>
      </c>
      <c r="AN8" s="12">
        <f t="shared" si="24"/>
        <v>15</v>
      </c>
      <c r="AO8" s="247" t="s">
        <v>84</v>
      </c>
      <c r="AP8" s="12">
        <f t="shared" si="25"/>
        <v>15</v>
      </c>
      <c r="AQ8" s="247" t="s">
        <v>85</v>
      </c>
      <c r="AR8" s="12">
        <f t="shared" si="26"/>
        <v>15</v>
      </c>
      <c r="AS8" s="247" t="s">
        <v>86</v>
      </c>
      <c r="AT8" s="12">
        <f t="shared" si="27"/>
        <v>15</v>
      </c>
      <c r="AU8" s="247" t="s">
        <v>87</v>
      </c>
      <c r="AV8" s="12">
        <f t="shared" si="28"/>
        <v>10</v>
      </c>
      <c r="AW8" s="12">
        <f t="shared" si="10"/>
        <v>100</v>
      </c>
      <c r="AX8" s="13" t="str">
        <f t="shared" si="11"/>
        <v>FUERTE</v>
      </c>
      <c r="AY8" s="14" t="s">
        <v>88</v>
      </c>
      <c r="AZ8" s="13" t="str">
        <f t="shared" si="12"/>
        <v>FUERTE</v>
      </c>
      <c r="BA8" s="250">
        <f t="shared" si="13"/>
        <v>100</v>
      </c>
      <c r="BB8" s="245" t="str">
        <f t="shared" si="14"/>
        <v>NO</v>
      </c>
      <c r="BC8" s="249" t="str">
        <f t="shared" si="15"/>
        <v>FUERTE</v>
      </c>
      <c r="BD8" s="24">
        <f t="shared" si="29"/>
        <v>100</v>
      </c>
      <c r="BE8" s="15" t="s">
        <v>89</v>
      </c>
      <c r="BF8" s="16">
        <f>IF(BE8="Directamente",100/COUNTA(#REF!),0)</f>
        <v>100</v>
      </c>
      <c r="BG8" s="25" t="str">
        <f t="shared" si="17"/>
        <v>Directamente</v>
      </c>
      <c r="BH8" s="15" t="s">
        <v>89</v>
      </c>
      <c r="BI8" s="17">
        <f t="shared" si="18"/>
        <v>100</v>
      </c>
      <c r="BJ8" s="248" t="str">
        <f>_xlfn.IFS(AND((COUNTIF($BH$5:BH8,"Directamente"))&gt;=(COUNTIF(BH8:BH8,"Indirectamente")),(COUNTIF(BH8:BH8,"Directamente"))&gt;=(COUNTIF(BH8:BH8,"No Disminuye"))),"Directamente",AND((COUNTIF(BH8:BH8,"Indirectamente"))&gt;(COUNTIF(BH8:BH8,"Directamente")),(COUNTIF(BH8:BH8,"Indirectamente"))&gt;(COUNTIF(BH8:BH8,"No Disminuye"))),"Indirectamente",SUM(COUNTIF(BH8:BH8,"Directamente"),COUNTIF(BH8:BH8,"Indirectamente"))&gt;=COUNTIF(BH8:BH8,"No Disminuye"),"Directamente",AND((COUNTIF(BH8:BH8,"No Disminuye"))&gt;(COUNTIF(BH8:BH8,"Directamente")),(COUNTIF(BH8:BH8,"No Disminuye"))&gt;(COUNTIF(BH8:BH8,"Indirectamente"))),"No Disminuye")</f>
        <v>Directamente</v>
      </c>
      <c r="BK8" s="245">
        <f t="shared" si="19"/>
        <v>2</v>
      </c>
      <c r="BL8" s="245">
        <f t="shared" si="20"/>
        <v>2</v>
      </c>
      <c r="BM8" s="312"/>
      <c r="BN8" s="373"/>
      <c r="BO8" s="312"/>
      <c r="BP8" s="417"/>
      <c r="BQ8" s="10" t="str">
        <f>AG8</f>
        <v>C:3 - Indicador de Gestión del PQRSD (CA:5)</v>
      </c>
      <c r="BR8" s="10" t="s">
        <v>471</v>
      </c>
      <c r="BS8" s="144" t="s">
        <v>459</v>
      </c>
      <c r="BT8" s="145" t="d">
        <v>2021-01-02</v>
      </c>
      <c r="BU8" s="145" t="d">
        <v>2021-12-30</v>
      </c>
      <c r="BV8" s="252" t="s">
        <v>472</v>
      </c>
      <c r="BW8" s="200"/>
      <c r="BX8" s="201"/>
      <c r="BY8" s="20"/>
      <c r="BZ8" s="252"/>
      <c r="CA8" s="252"/>
    </row>
    <row r="9" spans="2:79" ht="107.5" hidden="1" customHeight="1" thickTop="1" thickBot="1">
      <c r="B9" s="427"/>
      <c r="C9" s="421"/>
      <c r="D9" s="432"/>
      <c r="E9" s="421"/>
      <c r="F9" s="421"/>
      <c r="G9" s="421"/>
      <c r="H9" s="421"/>
      <c r="I9" s="421"/>
      <c r="J9" s="15"/>
      <c r="K9" s="15"/>
      <c r="L9" s="15"/>
      <c r="M9" s="15"/>
      <c r="N9" s="15"/>
      <c r="O9" s="15"/>
      <c r="P9" s="15"/>
      <c r="Q9" s="15"/>
      <c r="R9" s="15"/>
      <c r="S9" s="15"/>
      <c r="T9" s="15"/>
      <c r="U9" s="15"/>
      <c r="V9" s="15"/>
      <c r="W9" s="15"/>
      <c r="X9" s="15"/>
      <c r="Y9" s="15"/>
      <c r="Z9" s="15"/>
      <c r="AA9" s="15"/>
      <c r="AB9" s="247"/>
      <c r="AC9" s="247">
        <f t="shared" si="0"/>
        <v>0</v>
      </c>
      <c r="AD9" s="313"/>
      <c r="AE9" s="374"/>
      <c r="AF9" s="380"/>
      <c r="AG9" s="199" t="s">
        <v>473</v>
      </c>
      <c r="AH9" s="11" t="s">
        <v>242</v>
      </c>
      <c r="AI9" s="247" t="s">
        <v>81</v>
      </c>
      <c r="AJ9" s="12">
        <f t="shared" si="22"/>
        <v>15</v>
      </c>
      <c r="AK9" s="247" t="s">
        <v>82</v>
      </c>
      <c r="AL9" s="12">
        <f t="shared" si="23"/>
        <v>15</v>
      </c>
      <c r="AM9" s="247" t="s">
        <v>83</v>
      </c>
      <c r="AN9" s="12">
        <f t="shared" si="24"/>
        <v>15</v>
      </c>
      <c r="AO9" s="247" t="s">
        <v>84</v>
      </c>
      <c r="AP9" s="12">
        <f t="shared" si="25"/>
        <v>15</v>
      </c>
      <c r="AQ9" s="247" t="s">
        <v>85</v>
      </c>
      <c r="AR9" s="12">
        <f t="shared" si="26"/>
        <v>15</v>
      </c>
      <c r="AS9" s="247" t="s">
        <v>86</v>
      </c>
      <c r="AT9" s="12">
        <f t="shared" si="27"/>
        <v>15</v>
      </c>
      <c r="AU9" s="247" t="s">
        <v>87</v>
      </c>
      <c r="AV9" s="12">
        <f t="shared" si="28"/>
        <v>10</v>
      </c>
      <c r="AW9" s="12">
        <f t="shared" si="10"/>
        <v>100</v>
      </c>
      <c r="AX9" s="13" t="str">
        <f t="shared" si="11"/>
        <v>FUERTE</v>
      </c>
      <c r="AY9" s="14" t="s">
        <v>88</v>
      </c>
      <c r="AZ9" s="13" t="str">
        <f t="shared" si="12"/>
        <v>FUERTE</v>
      </c>
      <c r="BA9" s="250">
        <f t="shared" si="13"/>
        <v>100</v>
      </c>
      <c r="BB9" s="245" t="str">
        <f t="shared" si="14"/>
        <v>NO</v>
      </c>
      <c r="BC9" s="249" t="str">
        <f t="shared" si="15"/>
        <v>FUERTE</v>
      </c>
      <c r="BD9" s="24">
        <f t="shared" si="29"/>
        <v>100</v>
      </c>
      <c r="BE9" s="15" t="s">
        <v>89</v>
      </c>
      <c r="BF9" s="16">
        <f>IF(BE9="Directamente",100/COUNTA(#REF!),0)</f>
        <v>100</v>
      </c>
      <c r="BG9" s="25" t="str">
        <f t="shared" si="17"/>
        <v>Directamente</v>
      </c>
      <c r="BH9" s="15" t="s">
        <v>89</v>
      </c>
      <c r="BI9" s="17">
        <f t="shared" si="18"/>
        <v>100</v>
      </c>
      <c r="BJ9" s="248" t="str">
        <f>_xlfn.IFS(AND((COUNTIF($BH$5:BH9,"Directamente"))&gt;=(COUNTIF(BH9:BH9,"Indirectamente")),(COUNTIF(BH9:BH9,"Directamente"))&gt;=(COUNTIF(BH9:BH9,"No Disminuye"))),"Directamente",AND((COUNTIF(BH9:BH9,"Indirectamente"))&gt;(COUNTIF(BH9:BH9,"Directamente")),(COUNTIF(BH9:BH9,"Indirectamente"))&gt;(COUNTIF(BH9:BH9,"No Disminuye"))),"Indirectamente",SUM(COUNTIF(BH9:BH9,"Directamente"),COUNTIF(BH9:BH9,"Indirectamente"))&gt;=COUNTIF(BH9:BH9,"No Disminuye"),"Directamente",AND((COUNTIF(BH9:BH9,"No Disminuye"))&gt;(COUNTIF(BH9:BH9,"Directamente")),(COUNTIF(BH9:BH9,"No Disminuye"))&gt;(COUNTIF(BH9:BH9,"Indirectamente"))),"No Disminuye")</f>
        <v>Directamente</v>
      </c>
      <c r="BK9" s="245">
        <f t="shared" si="19"/>
        <v>2</v>
      </c>
      <c r="BL9" s="245">
        <f t="shared" si="20"/>
        <v>2</v>
      </c>
      <c r="BM9" s="313"/>
      <c r="BN9" s="374"/>
      <c r="BO9" s="313"/>
      <c r="BP9" s="418"/>
      <c r="BQ9" s="10" t="str">
        <f>AG9</f>
        <v>C:4 - Informe de Percepción ciudadana (CA:1)</v>
      </c>
      <c r="BR9" s="10" t="s">
        <v>474</v>
      </c>
      <c r="BS9" s="144" t="s">
        <v>459</v>
      </c>
      <c r="BT9" s="145" t="d">
        <v>2021-01-02</v>
      </c>
      <c r="BU9" s="145" t="d">
        <v>2021-12-30</v>
      </c>
      <c r="BV9" s="252" t="s">
        <v>475</v>
      </c>
      <c r="BW9" s="200"/>
      <c r="BX9" s="201"/>
      <c r="BY9" s="20"/>
      <c r="BZ9" s="252"/>
      <c r="CA9" s="252"/>
    </row>
    <row r="10" spans="2:79" ht="75.900000000000006" hidden="1" thickTop="1" thickBot="1">
      <c r="B10" s="253"/>
      <c r="C10" s="10"/>
      <c r="D10" s="10"/>
      <c r="E10" s="10"/>
      <c r="F10" s="10"/>
      <c r="G10" s="10"/>
      <c r="H10" s="10"/>
      <c r="I10" s="10"/>
      <c r="J10" s="15"/>
      <c r="K10" s="15"/>
      <c r="L10" s="15"/>
      <c r="M10" s="15"/>
      <c r="N10" s="15"/>
      <c r="O10" s="15"/>
      <c r="P10" s="15"/>
      <c r="Q10" s="15"/>
      <c r="R10" s="15"/>
      <c r="S10" s="15"/>
      <c r="T10" s="15"/>
      <c r="U10" s="15"/>
      <c r="V10" s="15"/>
      <c r="W10" s="15"/>
      <c r="X10" s="15"/>
      <c r="Y10" s="15"/>
      <c r="Z10" s="15"/>
      <c r="AA10" s="15"/>
      <c r="AB10" s="247"/>
      <c r="AC10" s="247">
        <f t="shared" si="0"/>
        <v>0</v>
      </c>
      <c r="AD10" s="21" t="s">
        <v>118</v>
      </c>
      <c r="AE10" s="22" t="str">
        <f t="shared" si="1"/>
        <v>Moderado</v>
      </c>
      <c r="AF10" s="23" t="str">
        <f t="shared" si="2"/>
        <v>Moderado</v>
      </c>
      <c r="AG10" s="10"/>
      <c r="AH10" s="11"/>
      <c r="AI10" s="247"/>
      <c r="AJ10" s="12" t="str">
        <f t="shared" si="3"/>
        <v/>
      </c>
      <c r="AK10" s="247"/>
      <c r="AL10" s="12" t="str">
        <f t="shared" si="4"/>
        <v/>
      </c>
      <c r="AM10" s="247"/>
      <c r="AN10" s="12" t="str">
        <f t="shared" si="5"/>
        <v/>
      </c>
      <c r="AO10" s="247"/>
      <c r="AP10" s="12" t="str">
        <f t="shared" si="6"/>
        <v/>
      </c>
      <c r="AQ10" s="247"/>
      <c r="AR10" s="12" t="str">
        <f t="shared" si="7"/>
        <v/>
      </c>
      <c r="AS10" s="247"/>
      <c r="AT10" s="12" t="str">
        <f t="shared" si="8"/>
        <v/>
      </c>
      <c r="AU10" s="247"/>
      <c r="AV10" s="12" t="str">
        <f t="shared" si="9"/>
        <v/>
      </c>
      <c r="AW10" s="12" t="str">
        <f t="shared" si="10"/>
        <v xml:space="preserve"> </v>
      </c>
      <c r="AX10" s="13" t="str">
        <f t="shared" si="11"/>
        <v>FUERTE</v>
      </c>
      <c r="AY10" s="14" t="s">
        <v>88</v>
      </c>
      <c r="AZ10" s="13" t="str">
        <f t="shared" si="12"/>
        <v>FUERTE</v>
      </c>
      <c r="BA10" s="250">
        <f t="shared" si="13"/>
        <v>100</v>
      </c>
      <c r="BB10" s="245" t="str">
        <f t="shared" si="14"/>
        <v>NO</v>
      </c>
      <c r="BC10" s="249" t="str">
        <f t="shared" si="15"/>
        <v>FUERTE</v>
      </c>
      <c r="BD10" s="24">
        <f t="shared" si="29"/>
        <v>100</v>
      </c>
      <c r="BE10" s="15"/>
      <c r="BF10" s="16">
        <f>IF(BE10="Directamente",100/COUNTA(#REF!),0)</f>
        <v>0</v>
      </c>
      <c r="BG10" s="25" t="str">
        <f t="shared" si="17"/>
        <v>No Disminuye</v>
      </c>
      <c r="BH10" s="15"/>
      <c r="BI10" s="17" t="str">
        <f t="shared" si="18"/>
        <v xml:space="preserve"> </v>
      </c>
      <c r="BJ10" s="248" t="str">
        <f>_xlfn.IFS(AND((COUNTIF($BH$5:BH10,"Directamente"))&gt;=(COUNTIF(BH10:BH10,"Indirectamente")),(COUNTIF(BH10:BH10,"Directamente"))&gt;=(COUNTIF(BH10:BH10,"No Disminuye"))),"Directamente",AND((COUNTIF(BH10:BH10,"Indirectamente"))&gt;(COUNTIF(BH10:BH10,"Directamente")),(COUNTIF(BH10:BH10,"Indirectamente"))&gt;(COUNTIF(BH10:BH10,"No Disminuye"))),"Indirectamente",SUM(COUNTIF(BH10:BH10,"Directamente"),COUNTIF(BH10:BH10,"Indirectamente"))&gt;=COUNTIF(BH10:BH10,"No Disminuye"),"Directamente",AND((COUNTIF(BH10:BH10,"No Disminuye"))&gt;(COUNTIF(BH10:BH10,"Directamente")),(COUNTIF(BH10:BH10,"No Disminuye"))&gt;(COUNTIF(BH10:BH10,"Indirectamente"))),"No Disminuye")</f>
        <v>Directamente</v>
      </c>
      <c r="BK10" s="245" t="str">
        <f t="shared" si="19"/>
        <v>0</v>
      </c>
      <c r="BL10" s="245">
        <f t="shared" si="20"/>
        <v>2</v>
      </c>
      <c r="BM10" s="21" t="s">
        <v>119</v>
      </c>
      <c r="BN10" s="26" t="s">
        <v>91</v>
      </c>
      <c r="BO10" s="21" t="str">
        <f t="shared" si="21"/>
        <v>Moderado</v>
      </c>
      <c r="BP10" s="254"/>
      <c r="BQ10" s="10"/>
      <c r="BR10" s="10"/>
      <c r="BS10" s="252"/>
      <c r="BT10" s="20"/>
      <c r="BU10" s="20"/>
      <c r="BV10" s="252"/>
      <c r="BW10" s="20"/>
      <c r="BX10" s="252"/>
      <c r="BY10" s="20"/>
      <c r="BZ10" s="252"/>
      <c r="CA10" s="252"/>
    </row>
    <row r="11" spans="2:79" ht="75.900000000000006" hidden="1" thickTop="1" thickBot="1">
      <c r="B11" s="253"/>
      <c r="C11" s="10"/>
      <c r="D11" s="10"/>
      <c r="E11" s="10"/>
      <c r="F11" s="10"/>
      <c r="G11" s="10"/>
      <c r="H11" s="10"/>
      <c r="I11" s="10"/>
      <c r="J11" s="15"/>
      <c r="K11" s="15"/>
      <c r="L11" s="15"/>
      <c r="M11" s="15"/>
      <c r="N11" s="15"/>
      <c r="O11" s="15"/>
      <c r="P11" s="15"/>
      <c r="Q11" s="15"/>
      <c r="R11" s="15"/>
      <c r="S11" s="15"/>
      <c r="T11" s="15"/>
      <c r="U11" s="15"/>
      <c r="V11" s="15"/>
      <c r="W11" s="15"/>
      <c r="X11" s="15"/>
      <c r="Y11" s="15"/>
      <c r="Z11" s="15"/>
      <c r="AA11" s="15"/>
      <c r="AB11" s="247"/>
      <c r="AC11" s="247">
        <f t="shared" si="0"/>
        <v>0</v>
      </c>
      <c r="AD11" s="21" t="s">
        <v>118</v>
      </c>
      <c r="AE11" s="22" t="str">
        <f t="shared" si="1"/>
        <v>Moderado</v>
      </c>
      <c r="AF11" s="23" t="str">
        <f t="shared" si="2"/>
        <v>Moderado</v>
      </c>
      <c r="AG11" s="10"/>
      <c r="AH11" s="11"/>
      <c r="AI11" s="247"/>
      <c r="AJ11" s="12" t="str">
        <f t="shared" si="3"/>
        <v/>
      </c>
      <c r="AK11" s="247"/>
      <c r="AL11" s="12" t="str">
        <f t="shared" si="4"/>
        <v/>
      </c>
      <c r="AM11" s="247"/>
      <c r="AN11" s="12" t="str">
        <f t="shared" si="5"/>
        <v/>
      </c>
      <c r="AO11" s="247"/>
      <c r="AP11" s="12" t="str">
        <f t="shared" si="6"/>
        <v/>
      </c>
      <c r="AQ11" s="247"/>
      <c r="AR11" s="12" t="str">
        <f t="shared" si="7"/>
        <v/>
      </c>
      <c r="AS11" s="247"/>
      <c r="AT11" s="12" t="str">
        <f t="shared" si="8"/>
        <v/>
      </c>
      <c r="AU11" s="247"/>
      <c r="AV11" s="12" t="str">
        <f t="shared" si="9"/>
        <v/>
      </c>
      <c r="AW11" s="12" t="str">
        <f t="shared" si="10"/>
        <v xml:space="preserve"> </v>
      </c>
      <c r="AX11" s="13" t="str">
        <f t="shared" si="11"/>
        <v>FUERTE</v>
      </c>
      <c r="AY11" s="14" t="s">
        <v>88</v>
      </c>
      <c r="AZ11" s="13" t="str">
        <f t="shared" si="12"/>
        <v>FUERTE</v>
      </c>
      <c r="BA11" s="250">
        <f t="shared" si="13"/>
        <v>100</v>
      </c>
      <c r="BB11" s="245" t="str">
        <f t="shared" si="14"/>
        <v>NO</v>
      </c>
      <c r="BC11" s="249" t="str">
        <f t="shared" si="15"/>
        <v>FUERTE</v>
      </c>
      <c r="BD11" s="24">
        <f t="shared" si="29"/>
        <v>100</v>
      </c>
      <c r="BE11" s="15"/>
      <c r="BF11" s="16">
        <f>IF(BE11="Directamente",100/COUNTA(#REF!),0)</f>
        <v>0</v>
      </c>
      <c r="BG11" s="25" t="str">
        <f t="shared" si="17"/>
        <v>No Disminuye</v>
      </c>
      <c r="BH11" s="15"/>
      <c r="BI11" s="17" t="str">
        <f t="shared" si="18"/>
        <v xml:space="preserve"> </v>
      </c>
      <c r="BJ11" s="248" t="str">
        <f>_xlfn.IFS(AND((COUNTIF($BH$5:BH11,"Directamente"))&gt;=(COUNTIF(BH11:BH11,"Indirectamente")),(COUNTIF(BH11:BH11,"Directamente"))&gt;=(COUNTIF(BH11:BH11,"No Disminuye"))),"Directamente",AND((COUNTIF(BH11:BH11,"Indirectamente"))&gt;(COUNTIF(BH11:BH11,"Directamente")),(COUNTIF(BH11:BH11,"Indirectamente"))&gt;(COUNTIF(BH11:BH11,"No Disminuye"))),"Indirectamente",SUM(COUNTIF(BH11:BH11,"Directamente"),COUNTIF(BH11:BH11,"Indirectamente"))&gt;=COUNTIF(BH11:BH11,"No Disminuye"),"Directamente",AND((COUNTIF(BH11:BH11,"No Disminuye"))&gt;(COUNTIF(BH11:BH11,"Directamente")),(COUNTIF(BH11:BH11,"No Disminuye"))&gt;(COUNTIF(BH11:BH11,"Indirectamente"))),"No Disminuye")</f>
        <v>Directamente</v>
      </c>
      <c r="BK11" s="245" t="str">
        <f t="shared" si="19"/>
        <v>0</v>
      </c>
      <c r="BL11" s="245">
        <f t="shared" si="20"/>
        <v>2</v>
      </c>
      <c r="BM11" s="21" t="s">
        <v>119</v>
      </c>
      <c r="BN11" s="26" t="s">
        <v>91</v>
      </c>
      <c r="BO11" s="21" t="str">
        <f t="shared" si="21"/>
        <v>Moderado</v>
      </c>
      <c r="BP11" s="254"/>
      <c r="BQ11" s="10"/>
      <c r="BR11" s="10"/>
      <c r="BS11" s="252"/>
      <c r="BT11" s="20"/>
      <c r="BU11" s="20"/>
      <c r="BV11" s="252"/>
      <c r="BW11" s="20"/>
      <c r="BX11" s="252"/>
      <c r="BY11" s="20"/>
      <c r="BZ11" s="252"/>
      <c r="CA11" s="252"/>
    </row>
    <row r="12" spans="2:79" ht="75.900000000000006" hidden="1" thickTop="1" thickBot="1">
      <c r="B12" s="253"/>
      <c r="C12" s="10"/>
      <c r="D12" s="10"/>
      <c r="E12" s="10"/>
      <c r="F12" s="10"/>
      <c r="G12" s="10"/>
      <c r="H12" s="10"/>
      <c r="I12" s="10"/>
      <c r="J12" s="15"/>
      <c r="K12" s="15"/>
      <c r="L12" s="15"/>
      <c r="M12" s="15"/>
      <c r="N12" s="15"/>
      <c r="O12" s="15"/>
      <c r="P12" s="15"/>
      <c r="Q12" s="15"/>
      <c r="R12" s="15"/>
      <c r="S12" s="15"/>
      <c r="T12" s="15"/>
      <c r="U12" s="15"/>
      <c r="V12" s="15"/>
      <c r="W12" s="15"/>
      <c r="X12" s="15"/>
      <c r="Y12" s="15"/>
      <c r="Z12" s="15"/>
      <c r="AA12" s="15"/>
      <c r="AB12" s="247"/>
      <c r="AC12" s="247">
        <f t="shared" si="0"/>
        <v>0</v>
      </c>
      <c r="AD12" s="21" t="s">
        <v>118</v>
      </c>
      <c r="AE12" s="22" t="str">
        <f t="shared" si="1"/>
        <v>Moderado</v>
      </c>
      <c r="AF12" s="23" t="str">
        <f t="shared" si="2"/>
        <v>Moderado</v>
      </c>
      <c r="AG12" s="10"/>
      <c r="AH12" s="11"/>
      <c r="AI12" s="247"/>
      <c r="AJ12" s="12" t="str">
        <f t="shared" si="3"/>
        <v/>
      </c>
      <c r="AK12" s="247"/>
      <c r="AL12" s="12" t="str">
        <f t="shared" si="4"/>
        <v/>
      </c>
      <c r="AM12" s="247"/>
      <c r="AN12" s="12" t="str">
        <f t="shared" si="5"/>
        <v/>
      </c>
      <c r="AO12" s="247"/>
      <c r="AP12" s="12" t="str">
        <f t="shared" si="6"/>
        <v/>
      </c>
      <c r="AQ12" s="247"/>
      <c r="AR12" s="12" t="str">
        <f t="shared" si="7"/>
        <v/>
      </c>
      <c r="AS12" s="247"/>
      <c r="AT12" s="12" t="str">
        <f t="shared" si="8"/>
        <v/>
      </c>
      <c r="AU12" s="247"/>
      <c r="AV12" s="12" t="str">
        <f t="shared" si="9"/>
        <v/>
      </c>
      <c r="AW12" s="12" t="str">
        <f t="shared" si="10"/>
        <v xml:space="preserve"> </v>
      </c>
      <c r="AX12" s="13" t="str">
        <f t="shared" si="11"/>
        <v>FUERTE</v>
      </c>
      <c r="AY12" s="14" t="s">
        <v>88</v>
      </c>
      <c r="AZ12" s="13" t="str">
        <f t="shared" si="12"/>
        <v>FUERTE</v>
      </c>
      <c r="BA12" s="250">
        <f t="shared" si="13"/>
        <v>100</v>
      </c>
      <c r="BB12" s="245" t="str">
        <f t="shared" si="14"/>
        <v>NO</v>
      </c>
      <c r="BC12" s="249" t="str">
        <f t="shared" si="15"/>
        <v>FUERTE</v>
      </c>
      <c r="BD12" s="24">
        <f t="shared" si="29"/>
        <v>100</v>
      </c>
      <c r="BE12" s="15"/>
      <c r="BF12" s="16">
        <f>IF(BE12="Directamente",100/COUNTA(#REF!),0)</f>
        <v>0</v>
      </c>
      <c r="BG12" s="25" t="str">
        <f t="shared" si="17"/>
        <v>No Disminuye</v>
      </c>
      <c r="BH12" s="15"/>
      <c r="BI12" s="17" t="str">
        <f t="shared" si="18"/>
        <v xml:space="preserve"> </v>
      </c>
      <c r="BJ12" s="248" t="str">
        <f>_xlfn.IFS(AND((COUNTIF($BH$5:BH12,"Directamente"))&gt;=(COUNTIF(BH12:BH12,"Indirectamente")),(COUNTIF(BH12:BH12,"Directamente"))&gt;=(COUNTIF(BH12:BH12,"No Disminuye"))),"Directamente",AND((COUNTIF(BH12:BH12,"Indirectamente"))&gt;(COUNTIF(BH12:BH12,"Directamente")),(COUNTIF(BH12:BH12,"Indirectamente"))&gt;(COUNTIF(BH12:BH12,"No Disminuye"))),"Indirectamente",SUM(COUNTIF(BH12:BH12,"Directamente"),COUNTIF(BH12:BH12,"Indirectamente"))&gt;=COUNTIF(BH12:BH12,"No Disminuye"),"Directamente",AND((COUNTIF(BH12:BH12,"No Disminuye"))&gt;(COUNTIF(BH12:BH12,"Directamente")),(COUNTIF(BH12:BH12,"No Disminuye"))&gt;(COUNTIF(BH12:BH12,"Indirectamente"))),"No Disminuye")</f>
        <v>Directamente</v>
      </c>
      <c r="BK12" s="245" t="str">
        <f t="shared" si="19"/>
        <v>0</v>
      </c>
      <c r="BL12" s="245">
        <f t="shared" si="20"/>
        <v>2</v>
      </c>
      <c r="BM12" s="21" t="s">
        <v>119</v>
      </c>
      <c r="BN12" s="26" t="s">
        <v>91</v>
      </c>
      <c r="BO12" s="21" t="str">
        <f t="shared" si="21"/>
        <v>Moderado</v>
      </c>
      <c r="BP12" s="254"/>
      <c r="BQ12" s="10"/>
      <c r="BR12" s="10"/>
      <c r="BS12" s="252"/>
      <c r="BT12" s="20"/>
      <c r="BU12" s="20"/>
      <c r="BV12" s="252"/>
      <c r="BW12" s="20"/>
      <c r="BX12" s="252"/>
      <c r="BY12" s="20"/>
      <c r="BZ12" s="252"/>
      <c r="CA12" s="252"/>
    </row>
    <row r="13" spans="2:79" ht="75.900000000000006" hidden="1" thickTop="1" thickBot="1">
      <c r="B13" s="253"/>
      <c r="C13" s="10"/>
      <c r="D13" s="10"/>
      <c r="E13" s="10"/>
      <c r="F13" s="10"/>
      <c r="G13" s="10"/>
      <c r="H13" s="10"/>
      <c r="I13" s="10"/>
      <c r="J13" s="15"/>
      <c r="K13" s="15"/>
      <c r="L13" s="15"/>
      <c r="M13" s="15"/>
      <c r="N13" s="15"/>
      <c r="O13" s="15"/>
      <c r="P13" s="15"/>
      <c r="Q13" s="15"/>
      <c r="R13" s="15"/>
      <c r="S13" s="15"/>
      <c r="T13" s="15"/>
      <c r="U13" s="15"/>
      <c r="V13" s="15"/>
      <c r="W13" s="15"/>
      <c r="X13" s="15"/>
      <c r="Y13" s="15"/>
      <c r="Z13" s="15"/>
      <c r="AA13" s="15"/>
      <c r="AB13" s="247"/>
      <c r="AC13" s="247">
        <f t="shared" si="0"/>
        <v>0</v>
      </c>
      <c r="AD13" s="21" t="s">
        <v>118</v>
      </c>
      <c r="AE13" s="22" t="str">
        <f t="shared" si="1"/>
        <v>Moderado</v>
      </c>
      <c r="AF13" s="23" t="str">
        <f t="shared" si="2"/>
        <v>Moderado</v>
      </c>
      <c r="AG13" s="10"/>
      <c r="AH13" s="11"/>
      <c r="AI13" s="247"/>
      <c r="AJ13" s="12" t="str">
        <f t="shared" si="3"/>
        <v/>
      </c>
      <c r="AK13" s="247"/>
      <c r="AL13" s="12" t="str">
        <f t="shared" si="4"/>
        <v/>
      </c>
      <c r="AM13" s="247"/>
      <c r="AN13" s="12" t="str">
        <f t="shared" si="5"/>
        <v/>
      </c>
      <c r="AO13" s="247"/>
      <c r="AP13" s="12" t="str">
        <f t="shared" si="6"/>
        <v/>
      </c>
      <c r="AQ13" s="247"/>
      <c r="AR13" s="12" t="str">
        <f t="shared" si="7"/>
        <v/>
      </c>
      <c r="AS13" s="247"/>
      <c r="AT13" s="12" t="str">
        <f t="shared" si="8"/>
        <v/>
      </c>
      <c r="AU13" s="247"/>
      <c r="AV13" s="12" t="str">
        <f t="shared" si="9"/>
        <v/>
      </c>
      <c r="AW13" s="12" t="str">
        <f t="shared" si="10"/>
        <v xml:space="preserve"> </v>
      </c>
      <c r="AX13" s="13" t="str">
        <f t="shared" si="11"/>
        <v>FUERTE</v>
      </c>
      <c r="AY13" s="14" t="s">
        <v>88</v>
      </c>
      <c r="AZ13" s="13" t="str">
        <f t="shared" si="12"/>
        <v>FUERTE</v>
      </c>
      <c r="BA13" s="250">
        <f t="shared" si="13"/>
        <v>100</v>
      </c>
      <c r="BB13" s="245" t="str">
        <f t="shared" si="14"/>
        <v>NO</v>
      </c>
      <c r="BC13" s="249" t="str">
        <f t="shared" si="15"/>
        <v>FUERTE</v>
      </c>
      <c r="BD13" s="24">
        <f t="shared" si="29"/>
        <v>100</v>
      </c>
      <c r="BE13" s="15"/>
      <c r="BF13" s="16">
        <f>IF(BE13="Directamente",100/COUNTA(#REF!),0)</f>
        <v>0</v>
      </c>
      <c r="BG13" s="25" t="str">
        <f t="shared" si="17"/>
        <v>No Disminuye</v>
      </c>
      <c r="BH13" s="15"/>
      <c r="BI13" s="17" t="str">
        <f t="shared" si="18"/>
        <v xml:space="preserve"> </v>
      </c>
      <c r="BJ13" s="248" t="str">
        <f>_xlfn.IFS(AND((COUNTIF($BH$5:BH13,"Directamente"))&gt;=(COUNTIF(BH13:BH13,"Indirectamente")),(COUNTIF(BH13:BH13,"Directamente"))&gt;=(COUNTIF(BH13:BH13,"No Disminuye"))),"Directamente",AND((COUNTIF(BH13:BH13,"Indirectamente"))&gt;(COUNTIF(BH13:BH13,"Directamente")),(COUNTIF(BH13:BH13,"Indirectamente"))&gt;(COUNTIF(BH13:BH13,"No Disminuye"))),"Indirectamente",SUM(COUNTIF(BH13:BH13,"Directamente"),COUNTIF(BH13:BH13,"Indirectamente"))&gt;=COUNTIF(BH13:BH13,"No Disminuye"),"Directamente",AND((COUNTIF(BH13:BH13,"No Disminuye"))&gt;(COUNTIF(BH13:BH13,"Directamente")),(COUNTIF(BH13:BH13,"No Disminuye"))&gt;(COUNTIF(BH13:BH13,"Indirectamente"))),"No Disminuye")</f>
        <v>Directamente</v>
      </c>
      <c r="BK13" s="245" t="str">
        <f t="shared" si="19"/>
        <v>0</v>
      </c>
      <c r="BL13" s="245">
        <f t="shared" si="20"/>
        <v>2</v>
      </c>
      <c r="BM13" s="21" t="s">
        <v>119</v>
      </c>
      <c r="BN13" s="26" t="s">
        <v>91</v>
      </c>
      <c r="BO13" s="21" t="str">
        <f t="shared" si="21"/>
        <v>Moderado</v>
      </c>
      <c r="BP13" s="254"/>
      <c r="BQ13" s="10"/>
      <c r="BR13" s="10"/>
      <c r="BS13" s="252"/>
      <c r="BT13" s="20"/>
      <c r="BU13" s="20"/>
      <c r="BV13" s="252"/>
      <c r="BW13" s="20"/>
      <c r="BX13" s="252"/>
      <c r="BY13" s="20"/>
      <c r="BZ13" s="252"/>
      <c r="CA13" s="252"/>
    </row>
    <row r="14" spans="2:79" ht="75.900000000000006" hidden="1" thickTop="1" thickBot="1">
      <c r="B14" s="253"/>
      <c r="C14" s="10"/>
      <c r="D14" s="10"/>
      <c r="E14" s="10"/>
      <c r="F14" s="10"/>
      <c r="G14" s="10"/>
      <c r="H14" s="10"/>
      <c r="I14" s="10"/>
      <c r="J14" s="15"/>
      <c r="K14" s="15"/>
      <c r="L14" s="15"/>
      <c r="M14" s="15"/>
      <c r="N14" s="15"/>
      <c r="O14" s="15"/>
      <c r="P14" s="15"/>
      <c r="Q14" s="15"/>
      <c r="R14" s="15"/>
      <c r="S14" s="15"/>
      <c r="T14" s="15"/>
      <c r="U14" s="15"/>
      <c r="V14" s="15"/>
      <c r="W14" s="15"/>
      <c r="X14" s="15"/>
      <c r="Y14" s="15"/>
      <c r="Z14" s="15"/>
      <c r="AA14" s="15"/>
      <c r="AB14" s="247"/>
      <c r="AC14" s="247">
        <f t="shared" si="0"/>
        <v>0</v>
      </c>
      <c r="AD14" s="21" t="s">
        <v>118</v>
      </c>
      <c r="AE14" s="22" t="str">
        <f t="shared" si="1"/>
        <v>Moderado</v>
      </c>
      <c r="AF14" s="23" t="str">
        <f t="shared" si="2"/>
        <v>Moderado</v>
      </c>
      <c r="AG14" s="10"/>
      <c r="AH14" s="11"/>
      <c r="AI14" s="247"/>
      <c r="AJ14" s="12" t="str">
        <f t="shared" si="3"/>
        <v/>
      </c>
      <c r="AK14" s="247"/>
      <c r="AL14" s="12" t="str">
        <f t="shared" si="4"/>
        <v/>
      </c>
      <c r="AM14" s="247"/>
      <c r="AN14" s="12" t="str">
        <f t="shared" si="5"/>
        <v/>
      </c>
      <c r="AO14" s="247"/>
      <c r="AP14" s="12" t="str">
        <f t="shared" si="6"/>
        <v/>
      </c>
      <c r="AQ14" s="247"/>
      <c r="AR14" s="12" t="str">
        <f t="shared" si="7"/>
        <v/>
      </c>
      <c r="AS14" s="247"/>
      <c r="AT14" s="12" t="str">
        <f t="shared" si="8"/>
        <v/>
      </c>
      <c r="AU14" s="247"/>
      <c r="AV14" s="12" t="str">
        <f t="shared" si="9"/>
        <v/>
      </c>
      <c r="AW14" s="12" t="str">
        <f t="shared" si="10"/>
        <v xml:space="preserve"> </v>
      </c>
      <c r="AX14" s="13" t="str">
        <f t="shared" si="11"/>
        <v>FUERTE</v>
      </c>
      <c r="AY14" s="14" t="s">
        <v>88</v>
      </c>
      <c r="AZ14" s="13" t="str">
        <f t="shared" si="12"/>
        <v>FUERTE</v>
      </c>
      <c r="BA14" s="250">
        <f t="shared" si="13"/>
        <v>100</v>
      </c>
      <c r="BB14" s="245" t="str">
        <f t="shared" si="14"/>
        <v>NO</v>
      </c>
      <c r="BC14" s="249" t="str">
        <f t="shared" si="15"/>
        <v>FUERTE</v>
      </c>
      <c r="BD14" s="24">
        <f t="shared" si="29"/>
        <v>100</v>
      </c>
      <c r="BE14" s="15"/>
      <c r="BF14" s="16">
        <f>IF(BE14="Directamente",100/COUNTA(#REF!),0)</f>
        <v>0</v>
      </c>
      <c r="BG14" s="25" t="str">
        <f t="shared" si="17"/>
        <v>No Disminuye</v>
      </c>
      <c r="BH14" s="15"/>
      <c r="BI14" s="17" t="str">
        <f t="shared" si="18"/>
        <v xml:space="preserve"> </v>
      </c>
      <c r="BJ14" s="248" t="str">
        <f>_xlfn.IFS(AND((COUNTIF($BH$5:BH14,"Directamente"))&gt;=(COUNTIF(BH14:BH14,"Indirectamente")),(COUNTIF(BH14:BH14,"Directamente"))&gt;=(COUNTIF(BH14:BH14,"No Disminuye"))),"Directamente",AND((COUNTIF(BH14:BH14,"Indirectamente"))&gt;(COUNTIF(BH14:BH14,"Directamente")),(COUNTIF(BH14:BH14,"Indirectamente"))&gt;(COUNTIF(BH14:BH14,"No Disminuye"))),"Indirectamente",SUM(COUNTIF(BH14:BH14,"Directamente"),COUNTIF(BH14:BH14,"Indirectamente"))&gt;=COUNTIF(BH14:BH14,"No Disminuye"),"Directamente",AND((COUNTIF(BH14:BH14,"No Disminuye"))&gt;(COUNTIF(BH14:BH14,"Directamente")),(COUNTIF(BH14:BH14,"No Disminuye"))&gt;(COUNTIF(BH14:BH14,"Indirectamente"))),"No Disminuye")</f>
        <v>Directamente</v>
      </c>
      <c r="BK14" s="245" t="str">
        <f t="shared" si="19"/>
        <v>0</v>
      </c>
      <c r="BL14" s="245">
        <f t="shared" si="20"/>
        <v>2</v>
      </c>
      <c r="BM14" s="21" t="s">
        <v>119</v>
      </c>
      <c r="BN14" s="26" t="s">
        <v>91</v>
      </c>
      <c r="BO14" s="21" t="str">
        <f t="shared" si="21"/>
        <v>Moderado</v>
      </c>
      <c r="BP14" s="254"/>
      <c r="BQ14" s="10"/>
      <c r="BR14" s="10"/>
      <c r="BS14" s="252"/>
      <c r="BT14" s="20"/>
      <c r="BU14" s="20"/>
      <c r="BV14" s="252"/>
      <c r="BW14" s="20"/>
      <c r="BX14" s="252"/>
      <c r="BY14" s="20"/>
      <c r="BZ14" s="252"/>
      <c r="CA14" s="252"/>
    </row>
    <row r="15" spans="2:79" ht="75.900000000000006" hidden="1" thickTop="1" thickBot="1">
      <c r="B15" s="253"/>
      <c r="C15" s="10"/>
      <c r="D15" s="10"/>
      <c r="E15" s="10"/>
      <c r="F15" s="10"/>
      <c r="G15" s="10"/>
      <c r="H15" s="10"/>
      <c r="I15" s="10"/>
      <c r="J15" s="15"/>
      <c r="K15" s="15"/>
      <c r="L15" s="15"/>
      <c r="M15" s="15"/>
      <c r="N15" s="15"/>
      <c r="O15" s="15"/>
      <c r="P15" s="15"/>
      <c r="Q15" s="15"/>
      <c r="R15" s="15"/>
      <c r="S15" s="15"/>
      <c r="T15" s="15"/>
      <c r="U15" s="15"/>
      <c r="V15" s="15"/>
      <c r="W15" s="15"/>
      <c r="X15" s="15"/>
      <c r="Y15" s="15"/>
      <c r="Z15" s="15"/>
      <c r="AA15" s="15"/>
      <c r="AB15" s="247"/>
      <c r="AC15" s="247">
        <f t="shared" si="0"/>
        <v>0</v>
      </c>
      <c r="AD15" s="21" t="s">
        <v>118</v>
      </c>
      <c r="AE15" s="22" t="str">
        <f t="shared" si="1"/>
        <v>Moderado</v>
      </c>
      <c r="AF15" s="23" t="str">
        <f t="shared" si="2"/>
        <v>Moderado</v>
      </c>
      <c r="AG15" s="10"/>
      <c r="AH15" s="11"/>
      <c r="AI15" s="247"/>
      <c r="AJ15" s="12" t="str">
        <f t="shared" si="3"/>
        <v/>
      </c>
      <c r="AK15" s="247"/>
      <c r="AL15" s="12" t="str">
        <f t="shared" si="4"/>
        <v/>
      </c>
      <c r="AM15" s="247"/>
      <c r="AN15" s="12" t="str">
        <f t="shared" si="5"/>
        <v/>
      </c>
      <c r="AO15" s="247"/>
      <c r="AP15" s="12" t="str">
        <f t="shared" si="6"/>
        <v/>
      </c>
      <c r="AQ15" s="247"/>
      <c r="AR15" s="12" t="str">
        <f t="shared" si="7"/>
        <v/>
      </c>
      <c r="AS15" s="247"/>
      <c r="AT15" s="12" t="str">
        <f t="shared" si="8"/>
        <v/>
      </c>
      <c r="AU15" s="247"/>
      <c r="AV15" s="12" t="str">
        <f t="shared" si="9"/>
        <v/>
      </c>
      <c r="AW15" s="12" t="str">
        <f t="shared" si="10"/>
        <v xml:space="preserve"> </v>
      </c>
      <c r="AX15" s="13" t="str">
        <f t="shared" si="11"/>
        <v>FUERTE</v>
      </c>
      <c r="AY15" s="14" t="s">
        <v>88</v>
      </c>
      <c r="AZ15" s="13" t="str">
        <f t="shared" si="12"/>
        <v>FUERTE</v>
      </c>
      <c r="BA15" s="250">
        <f t="shared" si="13"/>
        <v>100</v>
      </c>
      <c r="BB15" s="245" t="str">
        <f t="shared" si="14"/>
        <v>NO</v>
      </c>
      <c r="BC15" s="249" t="str">
        <f t="shared" si="15"/>
        <v>FUERTE</v>
      </c>
      <c r="BD15" s="24">
        <f t="shared" si="29"/>
        <v>100</v>
      </c>
      <c r="BE15" s="15"/>
      <c r="BF15" s="16">
        <f>IF(BE15="Directamente",100/COUNTA(#REF!),0)</f>
        <v>0</v>
      </c>
      <c r="BG15" s="25" t="str">
        <f t="shared" si="17"/>
        <v>No Disminuye</v>
      </c>
      <c r="BH15" s="15"/>
      <c r="BI15" s="17" t="str">
        <f t="shared" si="18"/>
        <v xml:space="preserve"> </v>
      </c>
      <c r="BJ15" s="248" t="str">
        <f>_xlfn.IFS(AND((COUNTIF($BH$5:BH15,"Directamente"))&gt;=(COUNTIF(BH15:BH15,"Indirectamente")),(COUNTIF(BH15:BH15,"Directamente"))&gt;=(COUNTIF(BH15:BH15,"No Disminuye"))),"Directamente",AND((COUNTIF(BH15:BH15,"Indirectamente"))&gt;(COUNTIF(BH15:BH15,"Directamente")),(COUNTIF(BH15:BH15,"Indirectamente"))&gt;(COUNTIF(BH15:BH15,"No Disminuye"))),"Indirectamente",SUM(COUNTIF(BH15:BH15,"Directamente"),COUNTIF(BH15:BH15,"Indirectamente"))&gt;=COUNTIF(BH15:BH15,"No Disminuye"),"Directamente",AND((COUNTIF(BH15:BH15,"No Disminuye"))&gt;(COUNTIF(BH15:BH15,"Directamente")),(COUNTIF(BH15:BH15,"No Disminuye"))&gt;(COUNTIF(BH15:BH15,"Indirectamente"))),"No Disminuye")</f>
        <v>Directamente</v>
      </c>
      <c r="BK15" s="245" t="str">
        <f t="shared" si="19"/>
        <v>0</v>
      </c>
      <c r="BL15" s="245">
        <f t="shared" si="20"/>
        <v>2</v>
      </c>
      <c r="BM15" s="21" t="s">
        <v>119</v>
      </c>
      <c r="BN15" s="26" t="s">
        <v>91</v>
      </c>
      <c r="BO15" s="21" t="str">
        <f t="shared" si="21"/>
        <v>Moderado</v>
      </c>
      <c r="BP15" s="254"/>
      <c r="BQ15" s="10"/>
      <c r="BR15" s="10"/>
      <c r="BS15" s="252"/>
      <c r="BT15" s="20"/>
      <c r="BU15" s="20"/>
      <c r="BV15" s="252"/>
      <c r="BW15" s="20"/>
      <c r="BX15" s="252"/>
      <c r="BY15" s="20"/>
      <c r="BZ15" s="252"/>
      <c r="CA15" s="252"/>
    </row>
    <row r="16" spans="2:79" ht="75.900000000000006" hidden="1" thickTop="1" thickBot="1">
      <c r="B16" s="253"/>
      <c r="C16" s="10"/>
      <c r="D16" s="10"/>
      <c r="E16" s="10"/>
      <c r="F16" s="10"/>
      <c r="G16" s="10"/>
      <c r="H16" s="10"/>
      <c r="I16" s="10"/>
      <c r="J16" s="15"/>
      <c r="K16" s="15"/>
      <c r="L16" s="15"/>
      <c r="M16" s="15"/>
      <c r="N16" s="15"/>
      <c r="O16" s="15"/>
      <c r="P16" s="15"/>
      <c r="Q16" s="15"/>
      <c r="R16" s="15"/>
      <c r="S16" s="15"/>
      <c r="T16" s="15"/>
      <c r="U16" s="15"/>
      <c r="V16" s="15"/>
      <c r="W16" s="15"/>
      <c r="X16" s="15"/>
      <c r="Y16" s="15"/>
      <c r="Z16" s="15"/>
      <c r="AA16" s="15"/>
      <c r="AB16" s="247"/>
      <c r="AC16" s="247">
        <f t="shared" si="0"/>
        <v>0</v>
      </c>
      <c r="AD16" s="21" t="s">
        <v>118</v>
      </c>
      <c r="AE16" s="22" t="str">
        <f t="shared" si="1"/>
        <v>Moderado</v>
      </c>
      <c r="AF16" s="23" t="str">
        <f t="shared" si="2"/>
        <v>Moderado</v>
      </c>
      <c r="AG16" s="10"/>
      <c r="AH16" s="11"/>
      <c r="AI16" s="247"/>
      <c r="AJ16" s="12" t="str">
        <f t="shared" si="3"/>
        <v/>
      </c>
      <c r="AK16" s="247"/>
      <c r="AL16" s="12" t="str">
        <f t="shared" si="4"/>
        <v/>
      </c>
      <c r="AM16" s="247"/>
      <c r="AN16" s="12" t="str">
        <f t="shared" si="5"/>
        <v/>
      </c>
      <c r="AO16" s="247"/>
      <c r="AP16" s="12" t="str">
        <f t="shared" si="6"/>
        <v/>
      </c>
      <c r="AQ16" s="247"/>
      <c r="AR16" s="12" t="str">
        <f t="shared" si="7"/>
        <v/>
      </c>
      <c r="AS16" s="247"/>
      <c r="AT16" s="12" t="str">
        <f t="shared" si="8"/>
        <v/>
      </c>
      <c r="AU16" s="247"/>
      <c r="AV16" s="12" t="str">
        <f t="shared" si="9"/>
        <v/>
      </c>
      <c r="AW16" s="12" t="str">
        <f t="shared" si="10"/>
        <v xml:space="preserve"> </v>
      </c>
      <c r="AX16" s="13" t="str">
        <f t="shared" si="11"/>
        <v>FUERTE</v>
      </c>
      <c r="AY16" s="14" t="s">
        <v>88</v>
      </c>
      <c r="AZ16" s="13" t="str">
        <f t="shared" si="12"/>
        <v>FUERTE</v>
      </c>
      <c r="BA16" s="250">
        <f t="shared" si="13"/>
        <v>100</v>
      </c>
      <c r="BB16" s="245" t="str">
        <f t="shared" si="14"/>
        <v>NO</v>
      </c>
      <c r="BC16" s="249" t="str">
        <f t="shared" si="15"/>
        <v>FUERTE</v>
      </c>
      <c r="BD16" s="24">
        <f t="shared" si="29"/>
        <v>100</v>
      </c>
      <c r="BE16" s="15"/>
      <c r="BF16" s="16">
        <f>IF(BE16="Directamente",100/COUNTA(#REF!),0)</f>
        <v>0</v>
      </c>
      <c r="BG16" s="25" t="str">
        <f t="shared" si="17"/>
        <v>No Disminuye</v>
      </c>
      <c r="BH16" s="15"/>
      <c r="BI16" s="17" t="str">
        <f t="shared" si="18"/>
        <v xml:space="preserve"> </v>
      </c>
      <c r="BJ16" s="248" t="str">
        <f>_xlfn.IFS(AND((COUNTIF($BH$5:BH16,"Directamente"))&gt;=(COUNTIF(BH16:BH16,"Indirectamente")),(COUNTIF(BH16:BH16,"Directamente"))&gt;=(COUNTIF(BH16:BH16,"No Disminuye"))),"Directamente",AND((COUNTIF(BH16:BH16,"Indirectamente"))&gt;(COUNTIF(BH16:BH16,"Directamente")),(COUNTIF(BH16:BH16,"Indirectamente"))&gt;(COUNTIF(BH16:BH16,"No Disminuye"))),"Indirectamente",SUM(COUNTIF(BH16:BH16,"Directamente"),COUNTIF(BH16:BH16,"Indirectamente"))&gt;=COUNTIF(BH16:BH16,"No Disminuye"),"Directamente",AND((COUNTIF(BH16:BH16,"No Disminuye"))&gt;(COUNTIF(BH16:BH16,"Directamente")),(COUNTIF(BH16:BH16,"No Disminuye"))&gt;(COUNTIF(BH16:BH16,"Indirectamente"))),"No Disminuye")</f>
        <v>Directamente</v>
      </c>
      <c r="BK16" s="245" t="str">
        <f t="shared" si="19"/>
        <v>0</v>
      </c>
      <c r="BL16" s="245">
        <f t="shared" si="20"/>
        <v>2</v>
      </c>
      <c r="BM16" s="21" t="s">
        <v>119</v>
      </c>
      <c r="BN16" s="26" t="s">
        <v>91</v>
      </c>
      <c r="BO16" s="21" t="str">
        <f t="shared" si="21"/>
        <v>Moderado</v>
      </c>
      <c r="BP16" s="254"/>
      <c r="BQ16" s="10"/>
      <c r="BR16" s="10"/>
      <c r="BS16" s="252"/>
      <c r="BT16" s="20"/>
      <c r="BU16" s="20"/>
      <c r="BV16" s="252"/>
      <c r="BW16" s="20"/>
      <c r="BX16" s="252"/>
      <c r="BY16" s="20"/>
      <c r="BZ16" s="252"/>
      <c r="CA16" s="252"/>
    </row>
    <row r="17" spans="2:79" ht="75.900000000000006" hidden="1" thickTop="1" thickBot="1">
      <c r="B17" s="253"/>
      <c r="C17" s="10"/>
      <c r="D17" s="10"/>
      <c r="E17" s="10"/>
      <c r="F17" s="10"/>
      <c r="G17" s="10"/>
      <c r="H17" s="10"/>
      <c r="I17" s="10"/>
      <c r="J17" s="15"/>
      <c r="K17" s="15"/>
      <c r="L17" s="15"/>
      <c r="M17" s="15"/>
      <c r="N17" s="15"/>
      <c r="O17" s="15"/>
      <c r="P17" s="15"/>
      <c r="Q17" s="15"/>
      <c r="R17" s="15"/>
      <c r="S17" s="15"/>
      <c r="T17" s="15"/>
      <c r="U17" s="15"/>
      <c r="V17" s="15"/>
      <c r="W17" s="15"/>
      <c r="X17" s="15"/>
      <c r="Y17" s="15"/>
      <c r="Z17" s="15"/>
      <c r="AA17" s="15"/>
      <c r="AB17" s="247"/>
      <c r="AC17" s="247">
        <f t="shared" si="0"/>
        <v>0</v>
      </c>
      <c r="AD17" s="21" t="s">
        <v>118</v>
      </c>
      <c r="AE17" s="22" t="str">
        <f t="shared" si="1"/>
        <v>Moderado</v>
      </c>
      <c r="AF17" s="23" t="str">
        <f t="shared" si="2"/>
        <v>Moderado</v>
      </c>
      <c r="AG17" s="10"/>
      <c r="AH17" s="11"/>
      <c r="AI17" s="247"/>
      <c r="AJ17" s="12" t="str">
        <f t="shared" ref="AJ17:AJ25" si="30">IF(AI17=$CD$80,ASIGNADO,IF(AI17=$CD$81,NO_ASIGNADO,""))</f>
        <v/>
      </c>
      <c r="AK17" s="247"/>
      <c r="AL17" s="12" t="str">
        <f t="shared" ref="AL17:AL25" si="31">IF(AK17=$CG$80,ADECUADO,IF(AK17=$CG$81,INADECUADO,""))</f>
        <v/>
      </c>
      <c r="AM17" s="247"/>
      <c r="AN17" s="12" t="str">
        <f t="shared" ref="AN17:AN25" si="32">IF(AM17=$CJ$80,ASIGNADO,IF(AM17=$CJ$81,NO_ASIGNADO,""))</f>
        <v/>
      </c>
      <c r="AO17" s="247"/>
      <c r="AP17" s="12" t="str">
        <f t="shared" ref="AP17:AP25" si="33">IF(AO17=$CM$80,PREVENIR,IF(AO17=$CM$81,DETECTAR,IF(AO17=$CM$82,NO_ES_CONTROL,"")))</f>
        <v/>
      </c>
      <c r="AQ17" s="247"/>
      <c r="AR17" s="12" t="str">
        <f t="shared" ref="AR17:AR25" si="34">IF(AQ17=$CQ$80,CONFIABLE,IF(AQ17=$CQ$81,NO_CONFIABLE,""))</f>
        <v/>
      </c>
      <c r="AS17" s="247"/>
      <c r="AT17" s="12" t="str">
        <f t="shared" ref="AT17:AT25" si="35">IF(AS17=$CT$80,SE_INVESTIGAN,IF(AS17=$CT$81,NO_SE_INVESTIGAN,""))</f>
        <v/>
      </c>
      <c r="AU17" s="247"/>
      <c r="AV17" s="12" t="str">
        <f t="shared" ref="AV17:AV25" si="36">IF(AU17=$CW$80,COMPLETA,IF(AU17=$CW$81,INCOMPLETA,IF(AU17=$CW$82,NO_EXISTE,"")))</f>
        <v/>
      </c>
      <c r="AW17" s="12" t="str">
        <f t="shared" si="10"/>
        <v xml:space="preserve"> </v>
      </c>
      <c r="AX17" s="13" t="str">
        <f t="shared" si="11"/>
        <v>FUERTE</v>
      </c>
      <c r="AY17" s="14" t="s">
        <v>88</v>
      </c>
      <c r="AZ17" s="13" t="str">
        <f t="shared" si="12"/>
        <v>FUERTE</v>
      </c>
      <c r="BA17" s="250">
        <f t="shared" ref="BA17:BA25" si="37">_xlfn.IFS(AZ17=$DB$80,FUERTE,AZ17=$DB$81,MODERADO,AZ17=$DB$82,DEBIL)</f>
        <v>100</v>
      </c>
      <c r="BB17" s="245" t="str">
        <f t="shared" si="14"/>
        <v>NO</v>
      </c>
      <c r="BC17" s="249" t="str">
        <f t="shared" si="15"/>
        <v>FUERTE</v>
      </c>
      <c r="BD17" s="24">
        <f t="shared" si="29"/>
        <v>100</v>
      </c>
      <c r="BE17" s="15"/>
      <c r="BF17" s="16">
        <f>IF(BE17="Directamente",100/COUNTA(#REF!),0)</f>
        <v>0</v>
      </c>
      <c r="BG17" s="25" t="str">
        <f t="shared" si="17"/>
        <v>No Disminuye</v>
      </c>
      <c r="BH17" s="15"/>
      <c r="BI17" s="17" t="str">
        <f t="shared" si="18"/>
        <v xml:space="preserve"> </v>
      </c>
      <c r="BJ17" s="248" t="str">
        <f>_xlfn.IFS(AND((COUNTIF($BH$5:BH17,"Directamente"))&gt;=(COUNTIF(BH17:BH17,"Indirectamente")),(COUNTIF(BH17:BH17,"Directamente"))&gt;=(COUNTIF(BH17:BH17,"No Disminuye"))),"Directamente",AND((COUNTIF(BH17:BH17,"Indirectamente"))&gt;(COUNTIF(BH17:BH17,"Directamente")),(COUNTIF(BH17:BH17,"Indirectamente"))&gt;(COUNTIF(BH17:BH17,"No Disminuye"))),"Indirectamente",SUM(COUNTIF(BH17:BH17,"Directamente"),COUNTIF(BH17:BH17,"Indirectamente"))&gt;=COUNTIF(BH17:BH17,"No Disminuye"),"Directamente",AND((COUNTIF(BH17:BH17,"No Disminuye"))&gt;(COUNTIF(BH17:BH17,"Directamente")),(COUNTIF(BH17:BH17,"No Disminuye"))&gt;(COUNTIF(BH17:BH17,"Indirectamente"))),"No Disminuye")</f>
        <v>Directamente</v>
      </c>
      <c r="BK17" s="245" t="str">
        <f t="shared" si="19"/>
        <v>0</v>
      </c>
      <c r="BL17" s="245">
        <f t="shared" si="20"/>
        <v>2</v>
      </c>
      <c r="BM17" s="21" t="s">
        <v>119</v>
      </c>
      <c r="BN17" s="26" t="s">
        <v>91</v>
      </c>
      <c r="BO17" s="21" t="str">
        <f t="shared" si="21"/>
        <v>Moderado</v>
      </c>
      <c r="BP17" s="254"/>
      <c r="BQ17" s="10"/>
      <c r="BR17" s="10"/>
      <c r="BS17" s="252"/>
      <c r="BT17" s="20"/>
      <c r="BU17" s="20"/>
      <c r="BV17" s="252"/>
      <c r="BW17" s="20"/>
      <c r="BX17" s="252"/>
      <c r="BY17" s="20"/>
      <c r="BZ17" s="252"/>
      <c r="CA17" s="252"/>
    </row>
    <row r="18" spans="2:79" ht="75.900000000000006" hidden="1" thickTop="1" thickBot="1">
      <c r="B18" s="253"/>
      <c r="C18" s="10"/>
      <c r="D18" s="10"/>
      <c r="E18" s="10"/>
      <c r="F18" s="10"/>
      <c r="G18" s="10"/>
      <c r="H18" s="10"/>
      <c r="I18" s="10"/>
      <c r="J18" s="15"/>
      <c r="K18" s="15"/>
      <c r="L18" s="15"/>
      <c r="M18" s="15"/>
      <c r="N18" s="15"/>
      <c r="O18" s="15"/>
      <c r="P18" s="15"/>
      <c r="Q18" s="15"/>
      <c r="R18" s="15"/>
      <c r="S18" s="15"/>
      <c r="T18" s="15"/>
      <c r="U18" s="15"/>
      <c r="V18" s="15"/>
      <c r="W18" s="15"/>
      <c r="X18" s="15"/>
      <c r="Y18" s="15"/>
      <c r="Z18" s="15"/>
      <c r="AA18" s="15"/>
      <c r="AB18" s="247"/>
      <c r="AC18" s="247">
        <f t="shared" si="0"/>
        <v>0</v>
      </c>
      <c r="AD18" s="21" t="s">
        <v>118</v>
      </c>
      <c r="AE18" s="22" t="str">
        <f t="shared" si="1"/>
        <v>Moderado</v>
      </c>
      <c r="AF18" s="23" t="str">
        <f t="shared" si="2"/>
        <v>Moderado</v>
      </c>
      <c r="AG18" s="10"/>
      <c r="AH18" s="11"/>
      <c r="AI18" s="247"/>
      <c r="AJ18" s="12" t="str">
        <f t="shared" si="30"/>
        <v/>
      </c>
      <c r="AK18" s="247"/>
      <c r="AL18" s="12" t="str">
        <f t="shared" si="31"/>
        <v/>
      </c>
      <c r="AM18" s="247"/>
      <c r="AN18" s="12" t="str">
        <f t="shared" si="32"/>
        <v/>
      </c>
      <c r="AO18" s="247"/>
      <c r="AP18" s="12" t="str">
        <f t="shared" si="33"/>
        <v/>
      </c>
      <c r="AQ18" s="247"/>
      <c r="AR18" s="12" t="str">
        <f t="shared" si="34"/>
        <v/>
      </c>
      <c r="AS18" s="247"/>
      <c r="AT18" s="12" t="str">
        <f t="shared" si="35"/>
        <v/>
      </c>
      <c r="AU18" s="247"/>
      <c r="AV18" s="12" t="str">
        <f t="shared" si="36"/>
        <v/>
      </c>
      <c r="AW18" s="12" t="str">
        <f t="shared" si="10"/>
        <v xml:space="preserve"> </v>
      </c>
      <c r="AX18" s="13" t="str">
        <f t="shared" si="11"/>
        <v>FUERTE</v>
      </c>
      <c r="AY18" s="14" t="s">
        <v>88</v>
      </c>
      <c r="AZ18" s="13" t="str">
        <f t="shared" si="12"/>
        <v>FUERTE</v>
      </c>
      <c r="BA18" s="250">
        <f t="shared" si="37"/>
        <v>100</v>
      </c>
      <c r="BB18" s="245" t="str">
        <f t="shared" si="14"/>
        <v>NO</v>
      </c>
      <c r="BC18" s="249" t="str">
        <f t="shared" si="15"/>
        <v>FUERTE</v>
      </c>
      <c r="BD18" s="24">
        <f t="shared" si="29"/>
        <v>100</v>
      </c>
      <c r="BE18" s="15"/>
      <c r="BF18" s="16">
        <f>IF(BE18="Directamente",100/COUNTA(#REF!),0)</f>
        <v>0</v>
      </c>
      <c r="BG18" s="25" t="str">
        <f t="shared" si="17"/>
        <v>No Disminuye</v>
      </c>
      <c r="BH18" s="15"/>
      <c r="BI18" s="17" t="str">
        <f t="shared" si="18"/>
        <v xml:space="preserve"> </v>
      </c>
      <c r="BJ18" s="248" t="str">
        <f>_xlfn.IFS(AND((COUNTIF($BH$5:BH18,"Directamente"))&gt;=(COUNTIF(BH18:BH18,"Indirectamente")),(COUNTIF(BH18:BH18,"Directamente"))&gt;=(COUNTIF(BH18:BH18,"No Disminuye"))),"Directamente",AND((COUNTIF(BH18:BH18,"Indirectamente"))&gt;(COUNTIF(BH18:BH18,"Directamente")),(COUNTIF(BH18:BH18,"Indirectamente"))&gt;(COUNTIF(BH18:BH18,"No Disminuye"))),"Indirectamente",SUM(COUNTIF(BH18:BH18,"Directamente"),COUNTIF(BH18:BH18,"Indirectamente"))&gt;=COUNTIF(BH18:BH18,"No Disminuye"),"Directamente",AND((COUNTIF(BH18:BH18,"No Disminuye"))&gt;(COUNTIF(BH18:BH18,"Directamente")),(COUNTIF(BH18:BH18,"No Disminuye"))&gt;(COUNTIF(BH18:BH18,"Indirectamente"))),"No Disminuye")</f>
        <v>Directamente</v>
      </c>
      <c r="BK18" s="245" t="str">
        <f t="shared" si="19"/>
        <v>0</v>
      </c>
      <c r="BL18" s="245">
        <f t="shared" si="20"/>
        <v>2</v>
      </c>
      <c r="BM18" s="21" t="s">
        <v>119</v>
      </c>
      <c r="BN18" s="26" t="s">
        <v>91</v>
      </c>
      <c r="BO18" s="21" t="str">
        <f t="shared" si="21"/>
        <v>Moderado</v>
      </c>
      <c r="BP18" s="254"/>
      <c r="BQ18" s="10"/>
      <c r="BR18" s="10"/>
      <c r="BS18" s="252"/>
      <c r="BT18" s="20"/>
      <c r="BU18" s="20"/>
      <c r="BV18" s="252"/>
      <c r="BW18" s="20"/>
      <c r="BX18" s="252"/>
      <c r="BY18" s="20"/>
      <c r="BZ18" s="252"/>
      <c r="CA18" s="252"/>
    </row>
    <row r="19" spans="2:79" ht="75.900000000000006" hidden="1" thickTop="1" thickBot="1">
      <c r="B19" s="253"/>
      <c r="C19" s="10"/>
      <c r="D19" s="10"/>
      <c r="E19" s="10"/>
      <c r="F19" s="10"/>
      <c r="G19" s="10"/>
      <c r="H19" s="10"/>
      <c r="I19" s="10"/>
      <c r="J19" s="15"/>
      <c r="K19" s="15"/>
      <c r="L19" s="15"/>
      <c r="M19" s="15"/>
      <c r="N19" s="15"/>
      <c r="O19" s="15"/>
      <c r="P19" s="15"/>
      <c r="Q19" s="15"/>
      <c r="R19" s="15"/>
      <c r="S19" s="15"/>
      <c r="T19" s="15"/>
      <c r="U19" s="15"/>
      <c r="V19" s="15"/>
      <c r="W19" s="15"/>
      <c r="X19" s="15"/>
      <c r="Y19" s="15"/>
      <c r="Z19" s="15"/>
      <c r="AA19" s="15"/>
      <c r="AB19" s="247"/>
      <c r="AC19" s="247">
        <f t="shared" si="0"/>
        <v>0</v>
      </c>
      <c r="AD19" s="21" t="s">
        <v>118</v>
      </c>
      <c r="AE19" s="22" t="str">
        <f t="shared" si="1"/>
        <v>Moderado</v>
      </c>
      <c r="AF19" s="23" t="str">
        <f t="shared" si="2"/>
        <v>Moderado</v>
      </c>
      <c r="AG19" s="10"/>
      <c r="AH19" s="11"/>
      <c r="AI19" s="247"/>
      <c r="AJ19" s="12" t="str">
        <f t="shared" si="30"/>
        <v/>
      </c>
      <c r="AK19" s="247"/>
      <c r="AL19" s="12" t="str">
        <f t="shared" si="31"/>
        <v/>
      </c>
      <c r="AM19" s="247"/>
      <c r="AN19" s="12" t="str">
        <f t="shared" si="32"/>
        <v/>
      </c>
      <c r="AO19" s="247"/>
      <c r="AP19" s="12" t="str">
        <f t="shared" si="33"/>
        <v/>
      </c>
      <c r="AQ19" s="247"/>
      <c r="AR19" s="12" t="str">
        <f t="shared" si="34"/>
        <v/>
      </c>
      <c r="AS19" s="247"/>
      <c r="AT19" s="12" t="str">
        <f t="shared" si="35"/>
        <v/>
      </c>
      <c r="AU19" s="247"/>
      <c r="AV19" s="12" t="str">
        <f t="shared" si="36"/>
        <v/>
      </c>
      <c r="AW19" s="12" t="str">
        <f t="shared" si="10"/>
        <v xml:space="preserve"> </v>
      </c>
      <c r="AX19" s="13" t="str">
        <f t="shared" si="11"/>
        <v>FUERTE</v>
      </c>
      <c r="AY19" s="14" t="s">
        <v>88</v>
      </c>
      <c r="AZ19" s="13" t="str">
        <f t="shared" si="12"/>
        <v>FUERTE</v>
      </c>
      <c r="BA19" s="250">
        <f t="shared" si="37"/>
        <v>100</v>
      </c>
      <c r="BB19" s="245" t="str">
        <f t="shared" si="14"/>
        <v>NO</v>
      </c>
      <c r="BC19" s="249" t="str">
        <f t="shared" si="15"/>
        <v>FUERTE</v>
      </c>
      <c r="BD19" s="24">
        <f t="shared" si="29"/>
        <v>100</v>
      </c>
      <c r="BE19" s="15"/>
      <c r="BF19" s="16">
        <f>IF(BE19="Directamente",100/COUNTA(#REF!),0)</f>
        <v>0</v>
      </c>
      <c r="BG19" s="25" t="str">
        <f t="shared" si="17"/>
        <v>No Disminuye</v>
      </c>
      <c r="BH19" s="15"/>
      <c r="BI19" s="17" t="str">
        <f t="shared" si="18"/>
        <v xml:space="preserve"> </v>
      </c>
      <c r="BJ19" s="248" t="str">
        <f>_xlfn.IFS(AND((COUNTIF($BH$5:BH19,"Directamente"))&gt;=(COUNTIF(BH19:BH19,"Indirectamente")),(COUNTIF(BH19:BH19,"Directamente"))&gt;=(COUNTIF(BH19:BH19,"No Disminuye"))),"Directamente",AND((COUNTIF(BH19:BH19,"Indirectamente"))&gt;(COUNTIF(BH19:BH19,"Directamente")),(COUNTIF(BH19:BH19,"Indirectamente"))&gt;(COUNTIF(BH19:BH19,"No Disminuye"))),"Indirectamente",SUM(COUNTIF(BH19:BH19,"Directamente"),COUNTIF(BH19:BH19,"Indirectamente"))&gt;=COUNTIF(BH19:BH19,"No Disminuye"),"Directamente",AND((COUNTIF(BH19:BH19,"No Disminuye"))&gt;(COUNTIF(BH19:BH19,"Directamente")),(COUNTIF(BH19:BH19,"No Disminuye"))&gt;(COUNTIF(BH19:BH19,"Indirectamente"))),"No Disminuye")</f>
        <v>Directamente</v>
      </c>
      <c r="BK19" s="245" t="str">
        <f t="shared" si="19"/>
        <v>0</v>
      </c>
      <c r="BL19" s="245">
        <f t="shared" si="20"/>
        <v>2</v>
      </c>
      <c r="BM19" s="21" t="s">
        <v>119</v>
      </c>
      <c r="BN19" s="26" t="s">
        <v>91</v>
      </c>
      <c r="BO19" s="21" t="str">
        <f t="shared" si="21"/>
        <v>Moderado</v>
      </c>
      <c r="BP19" s="254"/>
      <c r="BQ19" s="10"/>
      <c r="BR19" s="10"/>
      <c r="BS19" s="252"/>
      <c r="BT19" s="20"/>
      <c r="BU19" s="20"/>
      <c r="BV19" s="252"/>
      <c r="BW19" s="20"/>
      <c r="BX19" s="252"/>
      <c r="BY19" s="20"/>
      <c r="BZ19" s="252"/>
      <c r="CA19" s="252"/>
    </row>
    <row r="20" spans="2:79" ht="75.900000000000006" hidden="1" thickTop="1" thickBot="1">
      <c r="B20" s="253"/>
      <c r="C20" s="10"/>
      <c r="D20" s="10"/>
      <c r="E20" s="10"/>
      <c r="F20" s="10"/>
      <c r="G20" s="10"/>
      <c r="H20" s="10"/>
      <c r="I20" s="10"/>
      <c r="J20" s="15"/>
      <c r="K20" s="15"/>
      <c r="L20" s="15"/>
      <c r="M20" s="15"/>
      <c r="N20" s="15"/>
      <c r="O20" s="15"/>
      <c r="P20" s="15"/>
      <c r="Q20" s="15"/>
      <c r="R20" s="15"/>
      <c r="S20" s="15"/>
      <c r="T20" s="15"/>
      <c r="U20" s="15"/>
      <c r="V20" s="15"/>
      <c r="W20" s="15"/>
      <c r="X20" s="15"/>
      <c r="Y20" s="15"/>
      <c r="Z20" s="15"/>
      <c r="AA20" s="15"/>
      <c r="AB20" s="247"/>
      <c r="AC20" s="247">
        <f t="shared" si="0"/>
        <v>0</v>
      </c>
      <c r="AD20" s="21" t="s">
        <v>118</v>
      </c>
      <c r="AE20" s="22" t="str">
        <f t="shared" si="1"/>
        <v>Moderado</v>
      </c>
      <c r="AF20" s="23" t="str">
        <f t="shared" si="2"/>
        <v>Moderado</v>
      </c>
      <c r="AG20" s="10"/>
      <c r="AH20" s="11"/>
      <c r="AI20" s="247"/>
      <c r="AJ20" s="12" t="str">
        <f t="shared" si="30"/>
        <v/>
      </c>
      <c r="AK20" s="247"/>
      <c r="AL20" s="12" t="str">
        <f t="shared" si="31"/>
        <v/>
      </c>
      <c r="AM20" s="247"/>
      <c r="AN20" s="12" t="str">
        <f t="shared" si="32"/>
        <v/>
      </c>
      <c r="AO20" s="247"/>
      <c r="AP20" s="12" t="str">
        <f t="shared" si="33"/>
        <v/>
      </c>
      <c r="AQ20" s="247"/>
      <c r="AR20" s="12" t="str">
        <f t="shared" si="34"/>
        <v/>
      </c>
      <c r="AS20" s="247"/>
      <c r="AT20" s="12" t="str">
        <f t="shared" si="35"/>
        <v/>
      </c>
      <c r="AU20" s="247"/>
      <c r="AV20" s="12" t="str">
        <f t="shared" si="36"/>
        <v/>
      </c>
      <c r="AW20" s="12" t="str">
        <f t="shared" si="10"/>
        <v xml:space="preserve"> </v>
      </c>
      <c r="AX20" s="13" t="str">
        <f t="shared" si="11"/>
        <v>FUERTE</v>
      </c>
      <c r="AY20" s="14" t="s">
        <v>88</v>
      </c>
      <c r="AZ20" s="13" t="str">
        <f t="shared" si="12"/>
        <v>FUERTE</v>
      </c>
      <c r="BA20" s="250">
        <f t="shared" si="37"/>
        <v>100</v>
      </c>
      <c r="BB20" s="245" t="str">
        <f t="shared" si="14"/>
        <v>NO</v>
      </c>
      <c r="BC20" s="249" t="str">
        <f t="shared" si="15"/>
        <v>FUERTE</v>
      </c>
      <c r="BD20" s="24">
        <f t="shared" si="29"/>
        <v>100</v>
      </c>
      <c r="BE20" s="15"/>
      <c r="BF20" s="16">
        <f>IF(BE20="Directamente",100/COUNTA(#REF!),0)</f>
        <v>0</v>
      </c>
      <c r="BG20" s="25" t="str">
        <f t="shared" si="17"/>
        <v>No Disminuye</v>
      </c>
      <c r="BH20" s="15"/>
      <c r="BI20" s="17" t="str">
        <f t="shared" si="18"/>
        <v xml:space="preserve"> </v>
      </c>
      <c r="BJ20" s="248" t="str">
        <f>_xlfn.IFS(AND((COUNTIF($BH$5:BH20,"Directamente"))&gt;=(COUNTIF(BH20:BH20,"Indirectamente")),(COUNTIF(BH20:BH20,"Directamente"))&gt;=(COUNTIF(BH20:BH20,"No Disminuye"))),"Directamente",AND((COUNTIF(BH20:BH20,"Indirectamente"))&gt;(COUNTIF(BH20:BH20,"Directamente")),(COUNTIF(BH20:BH20,"Indirectamente"))&gt;(COUNTIF(BH20:BH20,"No Disminuye"))),"Indirectamente",SUM(COUNTIF(BH20:BH20,"Directamente"),COUNTIF(BH20:BH20,"Indirectamente"))&gt;=COUNTIF(BH20:BH20,"No Disminuye"),"Directamente",AND((COUNTIF(BH20:BH20,"No Disminuye"))&gt;(COUNTIF(BH20:BH20,"Directamente")),(COUNTIF(BH20:BH20,"No Disminuye"))&gt;(COUNTIF(BH20:BH20,"Indirectamente"))),"No Disminuye")</f>
        <v>Directamente</v>
      </c>
      <c r="BK20" s="245" t="str">
        <f t="shared" si="19"/>
        <v>0</v>
      </c>
      <c r="BL20" s="245">
        <f t="shared" si="20"/>
        <v>2</v>
      </c>
      <c r="BM20" s="21" t="s">
        <v>119</v>
      </c>
      <c r="BN20" s="26" t="s">
        <v>91</v>
      </c>
      <c r="BO20" s="21" t="str">
        <f t="shared" si="21"/>
        <v>Moderado</v>
      </c>
      <c r="BP20" s="254"/>
      <c r="BQ20" s="10"/>
      <c r="BR20" s="10"/>
      <c r="BS20" s="252"/>
      <c r="BT20" s="20"/>
      <c r="BU20" s="20"/>
      <c r="BV20" s="252"/>
      <c r="BW20" s="20"/>
      <c r="BX20" s="252"/>
      <c r="BY20" s="20"/>
      <c r="BZ20" s="252"/>
      <c r="CA20" s="252"/>
    </row>
    <row r="21" spans="2:79" ht="75.900000000000006" hidden="1" thickTop="1" thickBot="1">
      <c r="B21" s="253"/>
      <c r="C21" s="10"/>
      <c r="D21" s="10"/>
      <c r="E21" s="10"/>
      <c r="F21" s="10"/>
      <c r="G21" s="10"/>
      <c r="H21" s="10"/>
      <c r="I21" s="10"/>
      <c r="J21" s="15"/>
      <c r="K21" s="15"/>
      <c r="L21" s="15"/>
      <c r="M21" s="15"/>
      <c r="N21" s="15"/>
      <c r="O21" s="15"/>
      <c r="P21" s="15"/>
      <c r="Q21" s="15"/>
      <c r="R21" s="15"/>
      <c r="S21" s="15"/>
      <c r="T21" s="15"/>
      <c r="U21" s="15"/>
      <c r="V21" s="15"/>
      <c r="W21" s="15"/>
      <c r="X21" s="15"/>
      <c r="Y21" s="15"/>
      <c r="Z21" s="15"/>
      <c r="AA21" s="15"/>
      <c r="AB21" s="247"/>
      <c r="AC21" s="247">
        <f t="shared" si="0"/>
        <v>0</v>
      </c>
      <c r="AD21" s="21" t="s">
        <v>118</v>
      </c>
      <c r="AE21" s="22" t="str">
        <f t="shared" si="1"/>
        <v>Moderado</v>
      </c>
      <c r="AF21" s="23" t="str">
        <f t="shared" si="2"/>
        <v>Moderado</v>
      </c>
      <c r="AG21" s="10"/>
      <c r="AH21" s="11"/>
      <c r="AI21" s="247"/>
      <c r="AJ21" s="12" t="str">
        <f t="shared" si="30"/>
        <v/>
      </c>
      <c r="AK21" s="247"/>
      <c r="AL21" s="12" t="str">
        <f t="shared" si="31"/>
        <v/>
      </c>
      <c r="AM21" s="247"/>
      <c r="AN21" s="12" t="str">
        <f t="shared" si="32"/>
        <v/>
      </c>
      <c r="AO21" s="247"/>
      <c r="AP21" s="12" t="str">
        <f t="shared" si="33"/>
        <v/>
      </c>
      <c r="AQ21" s="247"/>
      <c r="AR21" s="12" t="str">
        <f t="shared" si="34"/>
        <v/>
      </c>
      <c r="AS21" s="247"/>
      <c r="AT21" s="12" t="str">
        <f t="shared" si="35"/>
        <v/>
      </c>
      <c r="AU21" s="247"/>
      <c r="AV21" s="12" t="str">
        <f t="shared" si="36"/>
        <v/>
      </c>
      <c r="AW21" s="12" t="str">
        <f t="shared" si="10"/>
        <v xml:space="preserve"> </v>
      </c>
      <c r="AX21" s="13" t="str">
        <f t="shared" si="11"/>
        <v>FUERTE</v>
      </c>
      <c r="AY21" s="14" t="s">
        <v>88</v>
      </c>
      <c r="AZ21" s="13" t="str">
        <f t="shared" si="12"/>
        <v>FUERTE</v>
      </c>
      <c r="BA21" s="250">
        <f t="shared" si="37"/>
        <v>100</v>
      </c>
      <c r="BB21" s="245" t="str">
        <f t="shared" si="14"/>
        <v>NO</v>
      </c>
      <c r="BC21" s="249" t="str">
        <f t="shared" si="15"/>
        <v>FUERTE</v>
      </c>
      <c r="BD21" s="24">
        <f t="shared" si="29"/>
        <v>100</v>
      </c>
      <c r="BE21" s="15"/>
      <c r="BF21" s="16">
        <f>IF(BE21="Directamente",100/COUNTA(#REF!),0)</f>
        <v>0</v>
      </c>
      <c r="BG21" s="25" t="str">
        <f t="shared" si="17"/>
        <v>No Disminuye</v>
      </c>
      <c r="BH21" s="15"/>
      <c r="BI21" s="17" t="str">
        <f t="shared" si="18"/>
        <v xml:space="preserve"> </v>
      </c>
      <c r="BJ21" s="248" t="str">
        <f>_xlfn.IFS(AND((COUNTIF($BH$5:BH21,"Directamente"))&gt;=(COUNTIF(BH21:BH21,"Indirectamente")),(COUNTIF(BH21:BH21,"Directamente"))&gt;=(COUNTIF(BH21:BH21,"No Disminuye"))),"Directamente",AND((COUNTIF(BH21:BH21,"Indirectamente"))&gt;(COUNTIF(BH21:BH21,"Directamente")),(COUNTIF(BH21:BH21,"Indirectamente"))&gt;(COUNTIF(BH21:BH21,"No Disminuye"))),"Indirectamente",SUM(COUNTIF(BH21:BH21,"Directamente"),COUNTIF(BH21:BH21,"Indirectamente"))&gt;=COUNTIF(BH21:BH21,"No Disminuye"),"Directamente",AND((COUNTIF(BH21:BH21,"No Disminuye"))&gt;(COUNTIF(BH21:BH21,"Directamente")),(COUNTIF(BH21:BH21,"No Disminuye"))&gt;(COUNTIF(BH21:BH21,"Indirectamente"))),"No Disminuye")</f>
        <v>Directamente</v>
      </c>
      <c r="BK21" s="245" t="str">
        <f t="shared" si="19"/>
        <v>0</v>
      </c>
      <c r="BL21" s="245">
        <f t="shared" si="20"/>
        <v>2</v>
      </c>
      <c r="BM21" s="21" t="s">
        <v>119</v>
      </c>
      <c r="BN21" s="26" t="s">
        <v>91</v>
      </c>
      <c r="BO21" s="21" t="str">
        <f t="shared" si="21"/>
        <v>Moderado</v>
      </c>
      <c r="BP21" s="254"/>
      <c r="BQ21" s="10"/>
      <c r="BR21" s="10"/>
      <c r="BS21" s="252"/>
      <c r="BT21" s="20"/>
      <c r="BU21" s="20"/>
      <c r="BV21" s="252"/>
      <c r="BW21" s="20"/>
      <c r="BX21" s="252"/>
      <c r="BY21" s="20"/>
      <c r="BZ21" s="252"/>
      <c r="CA21" s="252"/>
    </row>
    <row r="22" spans="2:79" ht="75.900000000000006" hidden="1" thickTop="1" thickBot="1">
      <c r="B22" s="253"/>
      <c r="C22" s="10"/>
      <c r="D22" s="10"/>
      <c r="E22" s="10"/>
      <c r="F22" s="10"/>
      <c r="G22" s="10"/>
      <c r="H22" s="10"/>
      <c r="I22" s="10"/>
      <c r="J22" s="15"/>
      <c r="K22" s="15"/>
      <c r="L22" s="15"/>
      <c r="M22" s="15"/>
      <c r="N22" s="15"/>
      <c r="O22" s="15"/>
      <c r="P22" s="15"/>
      <c r="Q22" s="15"/>
      <c r="R22" s="15"/>
      <c r="S22" s="15"/>
      <c r="T22" s="15"/>
      <c r="U22" s="15"/>
      <c r="V22" s="15"/>
      <c r="W22" s="15"/>
      <c r="X22" s="15"/>
      <c r="Y22" s="15"/>
      <c r="Z22" s="15"/>
      <c r="AA22" s="15"/>
      <c r="AB22" s="247"/>
      <c r="AC22" s="247">
        <f t="shared" si="0"/>
        <v>0</v>
      </c>
      <c r="AD22" s="21" t="s">
        <v>118</v>
      </c>
      <c r="AE22" s="22" t="str">
        <f t="shared" si="1"/>
        <v>Moderado</v>
      </c>
      <c r="AF22" s="23" t="str">
        <f t="shared" si="2"/>
        <v>Moderado</v>
      </c>
      <c r="AG22" s="10"/>
      <c r="AH22" s="11"/>
      <c r="AI22" s="247"/>
      <c r="AJ22" s="12" t="str">
        <f t="shared" si="30"/>
        <v/>
      </c>
      <c r="AK22" s="247"/>
      <c r="AL22" s="12" t="str">
        <f t="shared" si="31"/>
        <v/>
      </c>
      <c r="AM22" s="247"/>
      <c r="AN22" s="12" t="str">
        <f t="shared" si="32"/>
        <v/>
      </c>
      <c r="AO22" s="247"/>
      <c r="AP22" s="12" t="str">
        <f t="shared" si="33"/>
        <v/>
      </c>
      <c r="AQ22" s="247"/>
      <c r="AR22" s="12" t="str">
        <f t="shared" si="34"/>
        <v/>
      </c>
      <c r="AS22" s="247"/>
      <c r="AT22" s="12" t="str">
        <f t="shared" si="35"/>
        <v/>
      </c>
      <c r="AU22" s="247"/>
      <c r="AV22" s="12" t="str">
        <f t="shared" si="36"/>
        <v/>
      </c>
      <c r="AW22" s="12" t="str">
        <f t="shared" si="10"/>
        <v xml:space="preserve"> </v>
      </c>
      <c r="AX22" s="13" t="str">
        <f t="shared" si="11"/>
        <v>FUERTE</v>
      </c>
      <c r="AY22" s="14" t="s">
        <v>88</v>
      </c>
      <c r="AZ22" s="13" t="str">
        <f t="shared" si="12"/>
        <v>FUERTE</v>
      </c>
      <c r="BA22" s="250">
        <f t="shared" si="37"/>
        <v>100</v>
      </c>
      <c r="BB22" s="245" t="str">
        <f t="shared" si="14"/>
        <v>NO</v>
      </c>
      <c r="BC22" s="249" t="str">
        <f t="shared" si="15"/>
        <v>FUERTE</v>
      </c>
      <c r="BD22" s="24">
        <f t="shared" si="29"/>
        <v>100</v>
      </c>
      <c r="BE22" s="15"/>
      <c r="BF22" s="16">
        <f>IF(BE22="Directamente",100/COUNTA(#REF!),0)</f>
        <v>0</v>
      </c>
      <c r="BG22" s="25" t="str">
        <f t="shared" si="17"/>
        <v>No Disminuye</v>
      </c>
      <c r="BH22" s="15"/>
      <c r="BI22" s="17" t="str">
        <f t="shared" si="18"/>
        <v xml:space="preserve"> </v>
      </c>
      <c r="BJ22" s="248" t="str">
        <f>_xlfn.IFS(AND((COUNTIF($BH$5:BH22,"Directamente"))&gt;=(COUNTIF(BH22:BH22,"Indirectamente")),(COUNTIF(BH22:BH22,"Directamente"))&gt;=(COUNTIF(BH22:BH22,"No Disminuye"))),"Directamente",AND((COUNTIF(BH22:BH22,"Indirectamente"))&gt;(COUNTIF(BH22:BH22,"Directamente")),(COUNTIF(BH22:BH22,"Indirectamente"))&gt;(COUNTIF(BH22:BH22,"No Disminuye"))),"Indirectamente",SUM(COUNTIF(BH22:BH22,"Directamente"),COUNTIF(BH22:BH22,"Indirectamente"))&gt;=COUNTIF(BH22:BH22,"No Disminuye"),"Directamente",AND((COUNTIF(BH22:BH22,"No Disminuye"))&gt;(COUNTIF(BH22:BH22,"Directamente")),(COUNTIF(BH22:BH22,"No Disminuye"))&gt;(COUNTIF(BH22:BH22,"Indirectamente"))),"No Disminuye")</f>
        <v>Directamente</v>
      </c>
      <c r="BK22" s="245" t="str">
        <f t="shared" si="19"/>
        <v>0</v>
      </c>
      <c r="BL22" s="245">
        <f t="shared" si="20"/>
        <v>2</v>
      </c>
      <c r="BM22" s="21" t="s">
        <v>119</v>
      </c>
      <c r="BN22" s="26" t="s">
        <v>91</v>
      </c>
      <c r="BO22" s="21" t="str">
        <f t="shared" si="21"/>
        <v>Moderado</v>
      </c>
      <c r="BP22" s="254"/>
      <c r="BQ22" s="10"/>
      <c r="BR22" s="10"/>
      <c r="BS22" s="252"/>
      <c r="BT22" s="20"/>
      <c r="BU22" s="20"/>
      <c r="BV22" s="252"/>
      <c r="BW22" s="20"/>
      <c r="BX22" s="252"/>
      <c r="BY22" s="20"/>
      <c r="BZ22" s="252"/>
      <c r="CA22" s="252"/>
    </row>
    <row r="23" spans="2:79" ht="75.900000000000006" hidden="1" thickTop="1" thickBot="1">
      <c r="B23" s="253"/>
      <c r="C23" s="10"/>
      <c r="D23" s="10"/>
      <c r="E23" s="10"/>
      <c r="F23" s="10"/>
      <c r="G23" s="10"/>
      <c r="H23" s="10"/>
      <c r="I23" s="10"/>
      <c r="J23" s="15"/>
      <c r="K23" s="15"/>
      <c r="L23" s="15"/>
      <c r="M23" s="15"/>
      <c r="N23" s="15"/>
      <c r="O23" s="15"/>
      <c r="P23" s="15"/>
      <c r="Q23" s="15"/>
      <c r="R23" s="15"/>
      <c r="S23" s="15"/>
      <c r="T23" s="15"/>
      <c r="U23" s="15"/>
      <c r="V23" s="15"/>
      <c r="W23" s="15"/>
      <c r="X23" s="15"/>
      <c r="Y23" s="15"/>
      <c r="Z23" s="15"/>
      <c r="AA23" s="15"/>
      <c r="AB23" s="247"/>
      <c r="AC23" s="247">
        <f t="shared" si="0"/>
        <v>0</v>
      </c>
      <c r="AD23" s="21" t="s">
        <v>118</v>
      </c>
      <c r="AE23" s="22" t="str">
        <f t="shared" si="1"/>
        <v>Moderado</v>
      </c>
      <c r="AF23" s="23" t="str">
        <f t="shared" si="2"/>
        <v>Moderado</v>
      </c>
      <c r="AG23" s="10"/>
      <c r="AH23" s="11"/>
      <c r="AI23" s="247"/>
      <c r="AJ23" s="12" t="str">
        <f t="shared" si="30"/>
        <v/>
      </c>
      <c r="AK23" s="247"/>
      <c r="AL23" s="12" t="str">
        <f t="shared" si="31"/>
        <v/>
      </c>
      <c r="AM23" s="247"/>
      <c r="AN23" s="12" t="str">
        <f t="shared" si="32"/>
        <v/>
      </c>
      <c r="AO23" s="247"/>
      <c r="AP23" s="12" t="str">
        <f t="shared" si="33"/>
        <v/>
      </c>
      <c r="AQ23" s="247"/>
      <c r="AR23" s="12" t="str">
        <f t="shared" si="34"/>
        <v/>
      </c>
      <c r="AS23" s="247"/>
      <c r="AT23" s="12" t="str">
        <f t="shared" si="35"/>
        <v/>
      </c>
      <c r="AU23" s="247"/>
      <c r="AV23" s="12" t="str">
        <f t="shared" si="36"/>
        <v/>
      </c>
      <c r="AW23" s="12" t="str">
        <f t="shared" si="10"/>
        <v xml:space="preserve"> </v>
      </c>
      <c r="AX23" s="13" t="str">
        <f t="shared" si="11"/>
        <v>FUERTE</v>
      </c>
      <c r="AY23" s="14" t="s">
        <v>88</v>
      </c>
      <c r="AZ23" s="13" t="str">
        <f t="shared" si="12"/>
        <v>FUERTE</v>
      </c>
      <c r="BA23" s="250">
        <f t="shared" si="37"/>
        <v>100</v>
      </c>
      <c r="BB23" s="245" t="str">
        <f t="shared" si="14"/>
        <v>NO</v>
      </c>
      <c r="BC23" s="249" t="str">
        <f t="shared" si="15"/>
        <v>FUERTE</v>
      </c>
      <c r="BD23" s="24">
        <f t="shared" si="29"/>
        <v>100</v>
      </c>
      <c r="BE23" s="15"/>
      <c r="BF23" s="16">
        <f>IF(BE23="Directamente",100/COUNTA(#REF!),0)</f>
        <v>0</v>
      </c>
      <c r="BG23" s="25" t="str">
        <f t="shared" si="17"/>
        <v>No Disminuye</v>
      </c>
      <c r="BH23" s="15"/>
      <c r="BI23" s="17" t="str">
        <f t="shared" si="18"/>
        <v xml:space="preserve"> </v>
      </c>
      <c r="BJ23" s="248" t="str">
        <f>_xlfn.IFS(AND((COUNTIF($BH$5:BH23,"Directamente"))&gt;=(COUNTIF(BH23:BH23,"Indirectamente")),(COUNTIF(BH23:BH23,"Directamente"))&gt;=(COUNTIF(BH23:BH23,"No Disminuye"))),"Directamente",AND((COUNTIF(BH23:BH23,"Indirectamente"))&gt;(COUNTIF(BH23:BH23,"Directamente")),(COUNTIF(BH23:BH23,"Indirectamente"))&gt;(COUNTIF(BH23:BH23,"No Disminuye"))),"Indirectamente",SUM(COUNTIF(BH23:BH23,"Directamente"),COUNTIF(BH23:BH23,"Indirectamente"))&gt;=COUNTIF(BH23:BH23,"No Disminuye"),"Directamente",AND((COUNTIF(BH23:BH23,"No Disminuye"))&gt;(COUNTIF(BH23:BH23,"Directamente")),(COUNTIF(BH23:BH23,"No Disminuye"))&gt;(COUNTIF(BH23:BH23,"Indirectamente"))),"No Disminuye")</f>
        <v>Directamente</v>
      </c>
      <c r="BK23" s="245" t="str">
        <f t="shared" si="19"/>
        <v>0</v>
      </c>
      <c r="BL23" s="245">
        <f t="shared" si="20"/>
        <v>2</v>
      </c>
      <c r="BM23" s="21" t="s">
        <v>119</v>
      </c>
      <c r="BN23" s="26" t="s">
        <v>91</v>
      </c>
      <c r="BO23" s="21" t="str">
        <f t="shared" si="21"/>
        <v>Moderado</v>
      </c>
      <c r="BP23" s="254"/>
      <c r="BQ23" s="10"/>
      <c r="BR23" s="10"/>
      <c r="BS23" s="252"/>
      <c r="BT23" s="20"/>
      <c r="BU23" s="20"/>
      <c r="BV23" s="252"/>
      <c r="BW23" s="20"/>
      <c r="BX23" s="252"/>
      <c r="BY23" s="20"/>
      <c r="BZ23" s="252"/>
      <c r="CA23" s="252"/>
    </row>
    <row r="24" spans="2:79" ht="75.900000000000006" hidden="1" thickTop="1" thickBot="1">
      <c r="B24" s="253"/>
      <c r="C24" s="10"/>
      <c r="D24" s="10"/>
      <c r="E24" s="10"/>
      <c r="F24" s="10"/>
      <c r="G24" s="10"/>
      <c r="H24" s="10"/>
      <c r="I24" s="10"/>
      <c r="J24" s="15"/>
      <c r="K24" s="15"/>
      <c r="L24" s="15"/>
      <c r="M24" s="15"/>
      <c r="N24" s="15"/>
      <c r="O24" s="15"/>
      <c r="P24" s="15"/>
      <c r="Q24" s="15"/>
      <c r="R24" s="15"/>
      <c r="S24" s="15"/>
      <c r="T24" s="15"/>
      <c r="U24" s="15"/>
      <c r="V24" s="15"/>
      <c r="W24" s="15"/>
      <c r="X24" s="15"/>
      <c r="Y24" s="15"/>
      <c r="Z24" s="15"/>
      <c r="AA24" s="15"/>
      <c r="AB24" s="247"/>
      <c r="AC24" s="247">
        <f t="shared" si="0"/>
        <v>0</v>
      </c>
      <c r="AD24" s="21" t="s">
        <v>118</v>
      </c>
      <c r="AE24" s="22" t="str">
        <f t="shared" si="1"/>
        <v>Moderado</v>
      </c>
      <c r="AF24" s="23" t="str">
        <f t="shared" si="2"/>
        <v>Moderado</v>
      </c>
      <c r="AG24" s="10"/>
      <c r="AH24" s="11"/>
      <c r="AI24" s="247"/>
      <c r="AJ24" s="12" t="str">
        <f t="shared" si="30"/>
        <v/>
      </c>
      <c r="AK24" s="247"/>
      <c r="AL24" s="12" t="str">
        <f t="shared" si="31"/>
        <v/>
      </c>
      <c r="AM24" s="247"/>
      <c r="AN24" s="12" t="str">
        <f t="shared" si="32"/>
        <v/>
      </c>
      <c r="AO24" s="247"/>
      <c r="AP24" s="12" t="str">
        <f t="shared" si="33"/>
        <v/>
      </c>
      <c r="AQ24" s="247"/>
      <c r="AR24" s="12" t="str">
        <f t="shared" si="34"/>
        <v/>
      </c>
      <c r="AS24" s="247"/>
      <c r="AT24" s="12" t="str">
        <f t="shared" si="35"/>
        <v/>
      </c>
      <c r="AU24" s="247"/>
      <c r="AV24" s="12" t="str">
        <f t="shared" si="36"/>
        <v/>
      </c>
      <c r="AW24" s="12" t="str">
        <f t="shared" si="10"/>
        <v xml:space="preserve"> </v>
      </c>
      <c r="AX24" s="13" t="str">
        <f t="shared" si="11"/>
        <v>FUERTE</v>
      </c>
      <c r="AY24" s="14" t="s">
        <v>88</v>
      </c>
      <c r="AZ24" s="13" t="str">
        <f t="shared" si="12"/>
        <v>FUERTE</v>
      </c>
      <c r="BA24" s="250">
        <f t="shared" si="37"/>
        <v>100</v>
      </c>
      <c r="BB24" s="245" t="str">
        <f t="shared" si="14"/>
        <v>NO</v>
      </c>
      <c r="BC24" s="249" t="str">
        <f t="shared" si="15"/>
        <v>FUERTE</v>
      </c>
      <c r="BD24" s="24">
        <f t="shared" si="29"/>
        <v>100</v>
      </c>
      <c r="BE24" s="15"/>
      <c r="BF24" s="16">
        <f>IF(BE24="Directamente",100/COUNTA(#REF!),0)</f>
        <v>0</v>
      </c>
      <c r="BG24" s="25" t="str">
        <f t="shared" si="17"/>
        <v>No Disminuye</v>
      </c>
      <c r="BH24" s="15"/>
      <c r="BI24" s="17" t="str">
        <f t="shared" si="18"/>
        <v xml:space="preserve"> </v>
      </c>
      <c r="BJ24" s="248" t="str">
        <f>_xlfn.IFS(AND((COUNTIF($BH$5:BH24,"Directamente"))&gt;=(COUNTIF(BH24:BH24,"Indirectamente")),(COUNTIF(BH24:BH24,"Directamente"))&gt;=(COUNTIF(BH24:BH24,"No Disminuye"))),"Directamente",AND((COUNTIF(BH24:BH24,"Indirectamente"))&gt;(COUNTIF(BH24:BH24,"Directamente")),(COUNTIF(BH24:BH24,"Indirectamente"))&gt;(COUNTIF(BH24:BH24,"No Disminuye"))),"Indirectamente",SUM(COUNTIF(BH24:BH24,"Directamente"),COUNTIF(BH24:BH24,"Indirectamente"))&gt;=COUNTIF(BH24:BH24,"No Disminuye"),"Directamente",AND((COUNTIF(BH24:BH24,"No Disminuye"))&gt;(COUNTIF(BH24:BH24,"Directamente")),(COUNTIF(BH24:BH24,"No Disminuye"))&gt;(COUNTIF(BH24:BH24,"Indirectamente"))),"No Disminuye")</f>
        <v>Directamente</v>
      </c>
      <c r="BK24" s="245" t="str">
        <f t="shared" si="19"/>
        <v>0</v>
      </c>
      <c r="BL24" s="245">
        <f t="shared" si="20"/>
        <v>2</v>
      </c>
      <c r="BM24" s="21" t="s">
        <v>119</v>
      </c>
      <c r="BN24" s="26" t="s">
        <v>91</v>
      </c>
      <c r="BO24" s="21" t="str">
        <f t="shared" si="21"/>
        <v>Moderado</v>
      </c>
      <c r="BP24" s="254"/>
      <c r="BQ24" s="10"/>
      <c r="BR24" s="10"/>
      <c r="BS24" s="252"/>
      <c r="BT24" s="20"/>
      <c r="BU24" s="20"/>
      <c r="BV24" s="252"/>
      <c r="BW24" s="20"/>
      <c r="BX24" s="252"/>
      <c r="BY24" s="20"/>
      <c r="BZ24" s="252"/>
      <c r="CA24" s="252"/>
    </row>
    <row r="25" spans="2:79" ht="75.900000000000006" hidden="1" thickTop="1" thickBot="1">
      <c r="B25" s="253"/>
      <c r="C25" s="10"/>
      <c r="D25" s="10"/>
      <c r="E25" s="10"/>
      <c r="F25" s="10"/>
      <c r="G25" s="10"/>
      <c r="H25" s="10"/>
      <c r="I25" s="10"/>
      <c r="J25" s="15"/>
      <c r="K25" s="15"/>
      <c r="L25" s="15"/>
      <c r="M25" s="15"/>
      <c r="N25" s="15"/>
      <c r="O25" s="15"/>
      <c r="P25" s="15"/>
      <c r="Q25" s="15"/>
      <c r="R25" s="15"/>
      <c r="S25" s="15"/>
      <c r="T25" s="15"/>
      <c r="U25" s="15"/>
      <c r="V25" s="15"/>
      <c r="W25" s="15"/>
      <c r="X25" s="15"/>
      <c r="Y25" s="15"/>
      <c r="Z25" s="15"/>
      <c r="AA25" s="15"/>
      <c r="AB25" s="247"/>
      <c r="AC25" s="247">
        <f t="shared" si="0"/>
        <v>0</v>
      </c>
      <c r="AD25" s="21" t="s">
        <v>118</v>
      </c>
      <c r="AE25" s="22" t="str">
        <f t="shared" si="1"/>
        <v>Moderado</v>
      </c>
      <c r="AF25" s="23" t="str">
        <f t="shared" si="2"/>
        <v>Moderado</v>
      </c>
      <c r="AG25" s="10"/>
      <c r="AH25" s="11"/>
      <c r="AI25" s="247"/>
      <c r="AJ25" s="12" t="str">
        <f t="shared" si="30"/>
        <v/>
      </c>
      <c r="AK25" s="247"/>
      <c r="AL25" s="12" t="str">
        <f t="shared" si="31"/>
        <v/>
      </c>
      <c r="AM25" s="247"/>
      <c r="AN25" s="12" t="str">
        <f t="shared" si="32"/>
        <v/>
      </c>
      <c r="AO25" s="247"/>
      <c r="AP25" s="12" t="str">
        <f t="shared" si="33"/>
        <v/>
      </c>
      <c r="AQ25" s="247"/>
      <c r="AR25" s="12" t="str">
        <f t="shared" si="34"/>
        <v/>
      </c>
      <c r="AS25" s="247"/>
      <c r="AT25" s="12" t="str">
        <f t="shared" si="35"/>
        <v/>
      </c>
      <c r="AU25" s="247"/>
      <c r="AV25" s="12" t="str">
        <f t="shared" si="36"/>
        <v/>
      </c>
      <c r="AW25" s="12" t="str">
        <f t="shared" si="10"/>
        <v xml:space="preserve"> </v>
      </c>
      <c r="AX25" s="13" t="str">
        <f t="shared" si="11"/>
        <v>FUERTE</v>
      </c>
      <c r="AY25" s="14" t="s">
        <v>88</v>
      </c>
      <c r="AZ25" s="13" t="str">
        <f t="shared" si="12"/>
        <v>FUERTE</v>
      </c>
      <c r="BA25" s="250">
        <f t="shared" si="37"/>
        <v>100</v>
      </c>
      <c r="BB25" s="245" t="str">
        <f t="shared" si="14"/>
        <v>NO</v>
      </c>
      <c r="BC25" s="249" t="str">
        <f t="shared" si="15"/>
        <v>FUERTE</v>
      </c>
      <c r="BD25" s="24">
        <f t="shared" si="29"/>
        <v>100</v>
      </c>
      <c r="BE25" s="15"/>
      <c r="BF25" s="16">
        <f>IF(BE25="Directamente",100/COUNTA(#REF!),0)</f>
        <v>0</v>
      </c>
      <c r="BG25" s="25" t="str">
        <f t="shared" si="17"/>
        <v>No Disminuye</v>
      </c>
      <c r="BH25" s="15"/>
      <c r="BI25" s="17" t="str">
        <f t="shared" si="18"/>
        <v xml:space="preserve"> </v>
      </c>
      <c r="BJ25" s="248" t="str">
        <f>_xlfn.IFS(AND((COUNTIF($BH$5:BH25,"Directamente"))&gt;=(COUNTIF(BH25:BH25,"Indirectamente")),(COUNTIF(BH25:BH25,"Directamente"))&gt;=(COUNTIF(BH25:BH25,"No Disminuye"))),"Directamente",AND((COUNTIF(BH25:BH25,"Indirectamente"))&gt;(COUNTIF(BH25:BH25,"Directamente")),(COUNTIF(BH25:BH25,"Indirectamente"))&gt;(COUNTIF(BH25:BH25,"No Disminuye"))),"Indirectamente",SUM(COUNTIF(BH25:BH25,"Directamente"),COUNTIF(BH25:BH25,"Indirectamente"))&gt;=COUNTIF(BH25:BH25,"No Disminuye"),"Directamente",AND((COUNTIF(BH25:BH25,"No Disminuye"))&gt;(COUNTIF(BH25:BH25,"Directamente")),(COUNTIF(BH25:BH25,"No Disminuye"))&gt;(COUNTIF(BH25:BH25,"Indirectamente"))),"No Disminuye")</f>
        <v>Directamente</v>
      </c>
      <c r="BK25" s="245" t="str">
        <f t="shared" si="19"/>
        <v>0</v>
      </c>
      <c r="BL25" s="245">
        <f t="shared" si="20"/>
        <v>2</v>
      </c>
      <c r="BM25" s="21" t="s">
        <v>119</v>
      </c>
      <c r="BN25" s="26" t="s">
        <v>91</v>
      </c>
      <c r="BO25" s="21" t="str">
        <f t="shared" si="21"/>
        <v>Moderado</v>
      </c>
      <c r="BP25" s="254"/>
      <c r="BQ25" s="10"/>
      <c r="BR25" s="10"/>
      <c r="BS25" s="252"/>
      <c r="BT25" s="20"/>
      <c r="BU25" s="20"/>
      <c r="BV25" s="252"/>
      <c r="BW25" s="20"/>
      <c r="BX25" s="252"/>
      <c r="BY25" s="20"/>
      <c r="BZ25" s="252"/>
      <c r="CA25" s="252"/>
    </row>
    <row r="26" spans="2:79" hidden="1" thickTop="1" thickBot="1">
      <c r="AD26" s="246"/>
      <c r="BG26" s="28"/>
      <c r="BN26" s="29"/>
      <c r="BP26" s="30"/>
    </row>
    <row r="27" spans="2:79" hidden="1" thickTop="1" thickBot="1">
      <c r="AD27" s="246"/>
      <c r="BG27" s="28"/>
      <c r="BN27" s="29"/>
      <c r="BP27" s="30"/>
    </row>
    <row r="28" spans="2:79" hidden="1" thickTop="1" thickBot="1">
      <c r="AD28" s="246"/>
      <c r="BG28" s="28"/>
      <c r="BN28" s="29"/>
      <c r="BP28" s="30"/>
    </row>
    <row r="29" spans="2:79" hidden="1" thickTop="1" thickBot="1">
      <c r="AD29" s="246"/>
      <c r="BG29" s="28"/>
      <c r="BN29" s="29"/>
      <c r="BP29" s="30"/>
    </row>
    <row r="30" spans="2:79" hidden="1" thickTop="1" thickBot="1">
      <c r="AD30" s="246"/>
      <c r="BG30" s="28"/>
      <c r="BN30" s="29"/>
      <c r="BP30" s="30"/>
    </row>
    <row r="31" spans="2:79" hidden="1" thickTop="1" thickBot="1">
      <c r="AD31" s="246"/>
      <c r="BG31" s="28"/>
      <c r="BN31" s="29"/>
      <c r="BP31" s="30"/>
    </row>
    <row r="32" spans="2:79" hidden="1" thickTop="1" thickBot="1">
      <c r="AD32" s="246"/>
      <c r="BG32" s="28"/>
      <c r="BN32" s="29"/>
      <c r="BP32" s="30"/>
    </row>
    <row r="33" spans="30:68" hidden="1" thickTop="1" thickBot="1">
      <c r="AD33" s="246"/>
      <c r="BG33" s="28"/>
      <c r="BN33" s="29"/>
      <c r="BP33" s="30"/>
    </row>
    <row r="34" spans="30:68" hidden="1" thickTop="1" thickBot="1">
      <c r="AD34" s="246"/>
      <c r="BG34" s="28"/>
      <c r="BN34" s="29"/>
      <c r="BP34" s="30"/>
    </row>
    <row r="35" spans="30:68" hidden="1" thickTop="1" thickBot="1">
      <c r="AD35" s="246"/>
      <c r="BG35" s="28"/>
      <c r="BN35" s="29"/>
      <c r="BP35" s="30"/>
    </row>
    <row r="36" spans="30:68" hidden="1" thickTop="1" thickBot="1">
      <c r="AD36" s="246"/>
      <c r="BG36" s="28"/>
      <c r="BN36" s="29"/>
      <c r="BP36" s="30"/>
    </row>
    <row r="37" spans="30:68" hidden="1" thickTop="1" thickBot="1">
      <c r="AD37" s="246"/>
      <c r="BG37" s="28"/>
      <c r="BN37" s="29"/>
      <c r="BP37" s="30"/>
    </row>
    <row r="38" spans="30:68" hidden="1" thickTop="1" thickBot="1">
      <c r="AD38" s="246"/>
      <c r="BG38" s="28"/>
      <c r="BN38" s="29"/>
      <c r="BP38" s="30"/>
    </row>
    <row r="39" spans="30:68" hidden="1" thickTop="1" thickBot="1">
      <c r="AD39" s="246"/>
      <c r="BG39" s="28"/>
      <c r="BN39" s="29"/>
      <c r="BP39" s="30"/>
    </row>
    <row r="40" spans="30:68" hidden="1" thickTop="1" thickBot="1">
      <c r="AD40" s="246"/>
      <c r="BG40" s="28"/>
      <c r="BN40" s="29"/>
      <c r="BP40" s="30"/>
    </row>
    <row r="41" spans="30:68" hidden="1" thickTop="1" thickBot="1">
      <c r="AD41" s="246"/>
      <c r="BG41" s="28"/>
      <c r="BN41" s="29"/>
      <c r="BP41" s="30"/>
    </row>
    <row r="42" spans="30:68" hidden="1" thickTop="1" thickBot="1">
      <c r="AD42" s="246"/>
      <c r="BG42" s="28"/>
      <c r="BN42" s="29"/>
      <c r="BP42" s="30"/>
    </row>
    <row r="43" spans="30:68" hidden="1" thickTop="1" thickBot="1">
      <c r="AD43" s="246"/>
      <c r="BG43" s="28"/>
      <c r="BN43" s="29"/>
      <c r="BP43" s="30"/>
    </row>
    <row r="44" spans="30:68" hidden="1" thickTop="1" thickBot="1">
      <c r="AD44" s="246"/>
      <c r="BG44" s="28"/>
      <c r="BN44" s="29"/>
      <c r="BP44" s="30"/>
    </row>
    <row r="45" spans="30:68" hidden="1" thickTop="1" thickBot="1">
      <c r="AD45" s="246"/>
      <c r="BG45" s="28"/>
      <c r="BN45" s="29"/>
      <c r="BP45" s="30"/>
    </row>
    <row r="46" spans="30:68" hidden="1" thickTop="1" thickBot="1">
      <c r="AD46" s="246"/>
      <c r="BG46" s="28"/>
      <c r="BN46" s="29"/>
      <c r="BP46" s="30"/>
    </row>
    <row r="47" spans="30:68" hidden="1" thickTop="1" thickBot="1">
      <c r="AD47" s="246"/>
      <c r="BG47" s="28"/>
      <c r="BN47" s="29"/>
      <c r="BP47" s="30"/>
    </row>
    <row r="48" spans="30:68" hidden="1" thickTop="1" thickBot="1">
      <c r="AD48" s="246"/>
      <c r="BG48" s="28"/>
      <c r="BN48" s="29"/>
      <c r="BP48" s="30"/>
    </row>
    <row r="49" spans="30:68" hidden="1" thickTop="1" thickBot="1">
      <c r="AD49" s="246"/>
      <c r="BG49" s="28"/>
      <c r="BN49" s="29"/>
      <c r="BP49" s="30"/>
    </row>
    <row r="50" spans="30:68" hidden="1" thickTop="1" thickBot="1">
      <c r="AD50" s="246"/>
      <c r="BG50" s="28"/>
      <c r="BN50" s="29"/>
      <c r="BP50" s="30"/>
    </row>
    <row r="51" spans="30:68" hidden="1" thickTop="1" thickBot="1">
      <c r="AD51" s="246"/>
      <c r="BG51" s="28"/>
      <c r="BN51" s="29"/>
      <c r="BP51" s="30"/>
    </row>
    <row r="52" spans="30:68" hidden="1" thickTop="1" thickBot="1">
      <c r="AD52" s="246"/>
      <c r="BG52" s="28"/>
      <c r="BN52" s="29"/>
      <c r="BP52" s="30"/>
    </row>
    <row r="53" spans="30:68" hidden="1" thickTop="1" thickBot="1">
      <c r="AD53" s="246"/>
      <c r="BG53" s="28"/>
      <c r="BN53" s="29"/>
      <c r="BP53" s="30"/>
    </row>
    <row r="54" spans="30:68" hidden="1" thickTop="1" thickBot="1">
      <c r="AD54" s="246"/>
      <c r="BG54" s="28"/>
      <c r="BN54" s="29"/>
      <c r="BP54" s="30"/>
    </row>
    <row r="55" spans="30:68" hidden="1" thickTop="1" thickBot="1">
      <c r="AD55" s="246"/>
      <c r="BG55" s="28"/>
      <c r="BN55" s="29"/>
      <c r="BP55" s="30"/>
    </row>
    <row r="56" spans="30:68" hidden="1" thickTop="1" thickBot="1">
      <c r="AD56" s="246"/>
      <c r="BG56" s="28"/>
      <c r="BN56" s="29"/>
      <c r="BP56" s="30"/>
    </row>
    <row r="57" spans="30:68" hidden="1" thickTop="1" thickBot="1">
      <c r="AD57" s="246"/>
      <c r="BG57" s="28"/>
      <c r="BN57" s="29"/>
      <c r="BP57" s="30"/>
    </row>
    <row r="58" spans="30:68" hidden="1" thickTop="1" thickBot="1">
      <c r="AD58" s="246"/>
      <c r="BG58" s="28"/>
      <c r="BN58" s="29"/>
      <c r="BP58" s="30"/>
    </row>
    <row r="59" spans="30:68" hidden="1" thickTop="1" thickBot="1">
      <c r="AD59" s="246"/>
      <c r="BG59" s="28"/>
      <c r="BN59" s="29"/>
      <c r="BP59" s="30"/>
    </row>
    <row r="60" spans="30:68" hidden="1" thickTop="1" thickBot="1">
      <c r="AD60" s="246"/>
      <c r="BG60" s="28"/>
      <c r="BN60" s="29"/>
      <c r="BP60" s="30"/>
    </row>
    <row r="61" spans="30:68" hidden="1" thickTop="1" thickBot="1">
      <c r="AD61" s="246"/>
      <c r="BG61" s="28"/>
      <c r="BN61" s="29"/>
      <c r="BP61" s="30"/>
    </row>
    <row r="62" spans="30:68" hidden="1" thickTop="1" thickBot="1">
      <c r="AD62" s="246"/>
      <c r="BG62" s="28"/>
      <c r="BN62" s="29"/>
      <c r="BP62" s="30"/>
    </row>
    <row r="63" spans="30:68" hidden="1" thickTop="1" thickBot="1">
      <c r="AD63" s="246"/>
      <c r="BG63" s="28"/>
      <c r="BN63" s="29"/>
      <c r="BP63" s="30"/>
    </row>
    <row r="64" spans="30:68" hidden="1" thickTop="1" thickBot="1">
      <c r="AD64" s="246"/>
      <c r="BG64" s="28"/>
      <c r="BN64" s="29"/>
      <c r="BP64" s="30"/>
    </row>
    <row r="65" spans="30:113" hidden="1" thickTop="1" thickBot="1">
      <c r="AD65" s="246"/>
      <c r="BG65" s="28"/>
      <c r="BN65" s="29"/>
      <c r="BP65" s="30"/>
    </row>
    <row r="66" spans="30:113" hidden="1" thickTop="1" thickBot="1">
      <c r="AD66" s="246"/>
      <c r="BG66" s="28"/>
      <c r="BN66" s="29"/>
      <c r="BP66" s="30"/>
    </row>
    <row r="67" spans="30:113" hidden="1" thickTop="1" thickBot="1">
      <c r="AD67" s="246"/>
      <c r="BG67" s="28"/>
      <c r="BN67" s="29"/>
      <c r="BP67" s="30"/>
    </row>
    <row r="68" spans="30:113" hidden="1" thickTop="1" thickBot="1">
      <c r="AD68" s="246"/>
      <c r="BG68" s="28"/>
      <c r="BN68" s="29"/>
      <c r="BP68" s="30"/>
    </row>
    <row r="69" spans="30:113" hidden="1" thickTop="1" thickBot="1">
      <c r="AD69" s="246"/>
      <c r="BG69" s="28"/>
      <c r="BN69" s="29"/>
      <c r="BP69" s="30"/>
    </row>
    <row r="70" spans="30:113" hidden="1" thickTop="1" thickBot="1">
      <c r="AD70" s="246"/>
      <c r="BG70" s="28"/>
      <c r="BN70" s="29"/>
      <c r="BP70" s="30"/>
    </row>
    <row r="71" spans="30:113" hidden="1" thickTop="1" thickBot="1">
      <c r="AD71" s="246"/>
      <c r="BG71" s="28"/>
      <c r="BN71" s="29"/>
      <c r="BP71" s="30"/>
    </row>
    <row r="72" spans="30:113" hidden="1" thickTop="1" thickBot="1">
      <c r="AD72" s="246"/>
      <c r="BG72" s="28"/>
      <c r="BN72" s="29"/>
      <c r="BP72" s="30"/>
    </row>
    <row r="73" spans="30:113" hidden="1" thickTop="1" thickBot="1">
      <c r="AD73" s="246"/>
      <c r="BG73" s="28"/>
      <c r="BN73" s="29"/>
      <c r="BP73" s="30"/>
    </row>
    <row r="74" spans="30:113" hidden="1" thickTop="1" thickBot="1"/>
    <row r="75" spans="30:113" hidden="1" thickTop="1" thickBot="1"/>
    <row r="76" spans="30:113" hidden="1" thickTop="1" thickBot="1"/>
    <row r="77" spans="30:113" hidden="1" thickTop="1" thickBot="1"/>
    <row r="78" spans="30:113" hidden="1" thickTop="1" thickBot="1"/>
    <row r="79" spans="30:113" ht="47.1" hidden="1" customHeight="1">
      <c r="BQ79" s="31" t="s">
        <v>10</v>
      </c>
      <c r="BR79" s="31" t="s">
        <v>120</v>
      </c>
      <c r="BS79" s="31" t="s">
        <v>14</v>
      </c>
      <c r="BT79" s="32" t="s">
        <v>37</v>
      </c>
      <c r="BU79" s="32" t="s">
        <v>38</v>
      </c>
      <c r="BV79" s="31" t="s">
        <v>121</v>
      </c>
      <c r="BW79" s="31" t="s">
        <v>10</v>
      </c>
      <c r="BX79" s="31" t="s">
        <v>120</v>
      </c>
      <c r="BY79" s="31" t="s">
        <v>14</v>
      </c>
      <c r="BZ79" s="32" t="s">
        <v>37</v>
      </c>
      <c r="CA79" s="32" t="s">
        <v>38</v>
      </c>
      <c r="CB79" s="32" t="s">
        <v>122</v>
      </c>
      <c r="CC79" s="32" t="s">
        <v>123</v>
      </c>
      <c r="CD79" s="32" t="s">
        <v>62</v>
      </c>
      <c r="CE79" s="32" t="s">
        <v>124</v>
      </c>
      <c r="CF79" s="32" t="s">
        <v>125</v>
      </c>
      <c r="CG79" s="32" t="s">
        <v>126</v>
      </c>
      <c r="CH79" s="32" t="s">
        <v>127</v>
      </c>
      <c r="CI79" s="32" t="s">
        <v>128</v>
      </c>
      <c r="CJ79" s="32" t="s">
        <v>129</v>
      </c>
      <c r="CK79" s="32" t="s">
        <v>130</v>
      </c>
      <c r="CL79" s="32" t="s">
        <v>131</v>
      </c>
      <c r="CM79" s="32" t="s">
        <v>132</v>
      </c>
      <c r="CN79" s="32" t="s">
        <v>133</v>
      </c>
      <c r="CO79" s="32" t="s">
        <v>134</v>
      </c>
      <c r="CP79" s="32" t="s">
        <v>135</v>
      </c>
      <c r="CQ79" s="32" t="s">
        <v>136</v>
      </c>
      <c r="CR79" s="32" t="s">
        <v>137</v>
      </c>
      <c r="CS79" s="32" t="s">
        <v>138</v>
      </c>
      <c r="CT79" s="32" t="s">
        <v>139</v>
      </c>
      <c r="CU79" s="32" t="s">
        <v>140</v>
      </c>
      <c r="CV79" s="32" t="s">
        <v>141</v>
      </c>
      <c r="CW79" s="32" t="s">
        <v>142</v>
      </c>
      <c r="CX79" s="32" t="s">
        <v>143</v>
      </c>
      <c r="CY79" s="32" t="s">
        <v>144</v>
      </c>
      <c r="CZ79" s="32" t="s">
        <v>145</v>
      </c>
      <c r="DA79" s="32" t="s">
        <v>146</v>
      </c>
      <c r="DB79" s="32" t="s">
        <v>147</v>
      </c>
      <c r="DC79" s="32" t="s">
        <v>88</v>
      </c>
      <c r="DD79" s="32" t="s">
        <v>148</v>
      </c>
      <c r="DE79" s="32" t="s">
        <v>149</v>
      </c>
      <c r="DF79" s="32" t="s">
        <v>150</v>
      </c>
      <c r="DG79" s="32" t="s">
        <v>151</v>
      </c>
      <c r="DH79" s="32" t="s">
        <v>152</v>
      </c>
      <c r="DI79" s="32" t="s">
        <v>153</v>
      </c>
    </row>
    <row r="80" spans="30:113" ht="27" hidden="1" customHeight="1">
      <c r="BQ80" s="33" t="s">
        <v>154</v>
      </c>
      <c r="BR80" s="33" t="s">
        <v>70</v>
      </c>
      <c r="BS80" s="33" t="s">
        <v>74</v>
      </c>
      <c r="BT80" s="34" t="s">
        <v>119</v>
      </c>
      <c r="BU80" s="34" t="s">
        <v>155</v>
      </c>
      <c r="BV80" s="33" t="s">
        <v>113</v>
      </c>
      <c r="BW80" s="33" t="s">
        <v>69</v>
      </c>
      <c r="BX80" s="33" t="s">
        <v>70</v>
      </c>
      <c r="BY80" s="33" t="s">
        <v>74</v>
      </c>
      <c r="BZ80" s="34" t="s">
        <v>119</v>
      </c>
      <c r="CA80" s="34" t="s">
        <v>155</v>
      </c>
      <c r="CB80" s="34" t="s">
        <v>156</v>
      </c>
      <c r="CC80" s="33" t="s">
        <v>80</v>
      </c>
      <c r="CD80" s="33" t="s">
        <v>81</v>
      </c>
      <c r="CE80" s="33">
        <v>15</v>
      </c>
      <c r="CF80" s="33">
        <v>0</v>
      </c>
      <c r="CG80" s="33" t="s">
        <v>82</v>
      </c>
      <c r="CH80" s="33">
        <v>15</v>
      </c>
      <c r="CI80" s="33">
        <v>0</v>
      </c>
      <c r="CJ80" s="33" t="s">
        <v>83</v>
      </c>
      <c r="CK80" s="33">
        <v>15</v>
      </c>
      <c r="CL80" s="33">
        <v>0</v>
      </c>
      <c r="CM80" s="33" t="s">
        <v>84</v>
      </c>
      <c r="CN80" s="33">
        <v>15</v>
      </c>
      <c r="CO80" s="33">
        <v>10</v>
      </c>
      <c r="CP80" s="33">
        <v>0</v>
      </c>
      <c r="CQ80" s="33" t="s">
        <v>85</v>
      </c>
      <c r="CR80" s="33">
        <v>15</v>
      </c>
      <c r="CS80" s="33">
        <v>0</v>
      </c>
      <c r="CT80" s="33" t="s">
        <v>86</v>
      </c>
      <c r="CU80" s="33">
        <v>15</v>
      </c>
      <c r="CV80" s="33">
        <v>0</v>
      </c>
      <c r="CW80" s="33" t="s">
        <v>87</v>
      </c>
      <c r="CX80" s="33">
        <v>10</v>
      </c>
      <c r="CY80" s="33">
        <v>5</v>
      </c>
      <c r="CZ80" s="33">
        <v>0</v>
      </c>
      <c r="DA80" s="33" t="s">
        <v>88</v>
      </c>
      <c r="DB80" s="33" t="s">
        <v>88</v>
      </c>
      <c r="DC80" s="33">
        <v>100</v>
      </c>
      <c r="DD80" s="33">
        <v>50</v>
      </c>
      <c r="DE80" s="33">
        <v>0</v>
      </c>
      <c r="DF80" s="33" t="s">
        <v>89</v>
      </c>
      <c r="DG80" s="33" t="s">
        <v>89</v>
      </c>
      <c r="DH80" s="33">
        <v>0</v>
      </c>
      <c r="DI80" s="33">
        <v>0</v>
      </c>
    </row>
    <row r="81" spans="69:113" ht="27" hidden="1" customHeight="1">
      <c r="BQ81" s="33" t="s">
        <v>157</v>
      </c>
      <c r="BR81" s="33" t="s">
        <v>158</v>
      </c>
      <c r="BS81" s="33" t="s">
        <v>159</v>
      </c>
      <c r="BT81" s="237" t="s">
        <v>118</v>
      </c>
      <c r="BU81" s="237" t="s">
        <v>160</v>
      </c>
      <c r="BV81" s="33" t="s">
        <v>114</v>
      </c>
      <c r="BW81" s="33" t="s">
        <v>161</v>
      </c>
      <c r="BX81" s="33" t="s">
        <v>158</v>
      </c>
      <c r="BY81" s="33" t="s">
        <v>159</v>
      </c>
      <c r="BZ81" s="237" t="s">
        <v>118</v>
      </c>
      <c r="CA81" s="237" t="s">
        <v>160</v>
      </c>
      <c r="CB81" s="238" t="s">
        <v>91</v>
      </c>
      <c r="CC81" s="239" t="s">
        <v>162</v>
      </c>
      <c r="CD81" s="239" t="s">
        <v>163</v>
      </c>
      <c r="CE81" s="239"/>
      <c r="CF81" s="239"/>
      <c r="CG81" s="239" t="s">
        <v>164</v>
      </c>
      <c r="CH81" s="239"/>
      <c r="CI81" s="239"/>
      <c r="CJ81" s="239" t="s">
        <v>165</v>
      </c>
      <c r="CK81" s="239"/>
      <c r="CL81" s="239"/>
      <c r="CM81" s="239" t="s">
        <v>166</v>
      </c>
      <c r="CN81" s="239"/>
      <c r="CO81" s="239"/>
      <c r="CP81" s="239"/>
      <c r="CQ81" s="239" t="s">
        <v>167</v>
      </c>
      <c r="CR81" s="239"/>
      <c r="CS81" s="239"/>
      <c r="CT81" s="239" t="s">
        <v>168</v>
      </c>
      <c r="CU81" s="239"/>
      <c r="CV81" s="239"/>
      <c r="CW81" s="239" t="s">
        <v>169</v>
      </c>
      <c r="CX81" s="239"/>
      <c r="CY81" s="239"/>
      <c r="CZ81" s="239"/>
      <c r="DA81" s="239" t="s">
        <v>148</v>
      </c>
      <c r="DB81" s="239" t="s">
        <v>148</v>
      </c>
      <c r="DC81" s="239"/>
      <c r="DD81" s="239"/>
      <c r="DE81" s="239"/>
      <c r="DF81" s="239" t="s">
        <v>170</v>
      </c>
      <c r="DG81" s="239" t="s">
        <v>171</v>
      </c>
      <c r="DH81" s="239">
        <v>1</v>
      </c>
      <c r="DI81" s="239">
        <v>1</v>
      </c>
    </row>
    <row r="82" spans="69:113" ht="27" hidden="1" customHeight="1">
      <c r="BQ82" s="33" t="s">
        <v>172</v>
      </c>
      <c r="BR82" s="33" t="s">
        <v>173</v>
      </c>
      <c r="BS82" s="33" t="s">
        <v>174</v>
      </c>
      <c r="BT82" s="239"/>
      <c r="BU82" s="239"/>
      <c r="BW82" s="33" t="s">
        <v>175</v>
      </c>
      <c r="BX82" s="33" t="s">
        <v>176</v>
      </c>
      <c r="BY82" s="33" t="s">
        <v>177</v>
      </c>
      <c r="BZ82" s="237" t="s">
        <v>90</v>
      </c>
      <c r="CA82" s="238" t="s">
        <v>91</v>
      </c>
      <c r="CB82" s="240" t="s">
        <v>178</v>
      </c>
      <c r="CC82" s="239"/>
      <c r="CD82" s="239"/>
      <c r="CE82" s="239"/>
      <c r="CF82" s="239"/>
      <c r="CG82" s="239"/>
      <c r="CH82" s="239"/>
      <c r="CI82" s="239"/>
      <c r="CJ82" s="239"/>
      <c r="CK82" s="239"/>
      <c r="CL82" s="239"/>
      <c r="CM82" s="239" t="s">
        <v>179</v>
      </c>
      <c r="CN82" s="239"/>
      <c r="CO82" s="239"/>
      <c r="CP82" s="239"/>
      <c r="CQ82" s="239"/>
      <c r="CR82" s="239"/>
      <c r="CS82" s="239"/>
      <c r="CT82" s="239"/>
      <c r="CU82" s="239"/>
      <c r="CV82" s="239"/>
      <c r="CW82" s="239" t="s">
        <v>180</v>
      </c>
      <c r="CX82" s="239"/>
      <c r="CY82" s="239"/>
      <c r="CZ82" s="239"/>
      <c r="DA82" s="239" t="s">
        <v>149</v>
      </c>
      <c r="DB82" s="239" t="s">
        <v>149</v>
      </c>
      <c r="DC82" s="239"/>
      <c r="DD82" s="239"/>
      <c r="DE82" s="239"/>
      <c r="DF82" s="239"/>
      <c r="DG82" s="239" t="s">
        <v>170</v>
      </c>
      <c r="DH82" s="239">
        <v>2</v>
      </c>
      <c r="DI82" s="239">
        <v>2</v>
      </c>
    </row>
    <row r="83" spans="69:113" ht="27" hidden="1" customHeight="1">
      <c r="BQ83" s="33" t="s">
        <v>181</v>
      </c>
      <c r="BR83" s="33" t="s">
        <v>182</v>
      </c>
      <c r="BS83" s="33" t="s">
        <v>110</v>
      </c>
      <c r="BT83" s="239"/>
      <c r="BU83" s="239"/>
      <c r="BW83" s="33" t="s">
        <v>183</v>
      </c>
      <c r="BX83" s="33" t="s">
        <v>184</v>
      </c>
      <c r="BY83" s="33" t="s">
        <v>185</v>
      </c>
      <c r="BZ83" s="238" t="s">
        <v>186</v>
      </c>
      <c r="CA83" s="240" t="s">
        <v>187</v>
      </c>
      <c r="CB83" s="35" t="s">
        <v>188</v>
      </c>
      <c r="CC83" s="239"/>
      <c r="CD83" s="239"/>
      <c r="CE83" s="239"/>
      <c r="CF83" s="239"/>
      <c r="CG83" s="239"/>
      <c r="CH83" s="239"/>
      <c r="CI83" s="239"/>
      <c r="CJ83" s="239"/>
      <c r="CK83" s="239"/>
      <c r="CL83" s="239"/>
      <c r="CM83" s="239"/>
      <c r="CN83" s="239"/>
      <c r="CO83" s="239"/>
      <c r="CP83" s="239"/>
      <c r="CQ83" s="239"/>
      <c r="CR83" s="239"/>
      <c r="CS83" s="239"/>
      <c r="CT83" s="239"/>
      <c r="CU83" s="239"/>
      <c r="CV83" s="239"/>
      <c r="CW83" s="239"/>
      <c r="CX83" s="239"/>
      <c r="CY83" s="239"/>
      <c r="CZ83" s="239"/>
      <c r="DA83" s="239"/>
      <c r="DB83" s="239"/>
      <c r="DC83" s="239"/>
      <c r="DD83" s="239"/>
      <c r="DE83" s="239"/>
      <c r="DF83" s="239"/>
      <c r="DG83" s="239"/>
      <c r="DH83" s="239"/>
      <c r="DI83" s="239"/>
    </row>
    <row r="84" spans="69:113" ht="27" hidden="1" customHeight="1">
      <c r="BQ84" s="33"/>
      <c r="BR84" s="33" t="s">
        <v>189</v>
      </c>
      <c r="BS84" s="33" t="s">
        <v>190</v>
      </c>
      <c r="BT84" s="239"/>
      <c r="BU84" s="239"/>
      <c r="BW84" s="33"/>
      <c r="BX84" s="33" t="s">
        <v>191</v>
      </c>
      <c r="BY84" s="33" t="s">
        <v>192</v>
      </c>
      <c r="BZ84" s="240" t="s">
        <v>77</v>
      </c>
      <c r="CA84" s="35" t="s">
        <v>78</v>
      </c>
      <c r="CB84" s="239"/>
      <c r="CC84" s="239"/>
      <c r="CD84" s="239"/>
      <c r="CE84" s="239"/>
      <c r="CF84" s="239"/>
      <c r="CG84" s="239"/>
      <c r="CH84" s="239"/>
      <c r="CI84" s="239"/>
      <c r="CJ84" s="239"/>
      <c r="CK84" s="239"/>
      <c r="CL84" s="239"/>
      <c r="CM84" s="239"/>
      <c r="CN84" s="239"/>
      <c r="CO84" s="239"/>
      <c r="CP84" s="239"/>
      <c r="CQ84" s="239"/>
      <c r="CR84" s="239"/>
      <c r="CS84" s="239"/>
      <c r="CT84" s="239"/>
      <c r="CU84" s="239"/>
      <c r="CV84" s="239"/>
      <c r="CW84" s="239"/>
      <c r="CX84" s="239"/>
      <c r="CY84" s="239"/>
      <c r="CZ84" s="239"/>
      <c r="DA84" s="239"/>
      <c r="DB84" s="239"/>
      <c r="DC84" s="239"/>
      <c r="DD84" s="239"/>
      <c r="DE84" s="239"/>
      <c r="DF84" s="239"/>
      <c r="DG84" s="239"/>
      <c r="DH84" s="239"/>
      <c r="DI84" s="239"/>
    </row>
    <row r="85" spans="69:113" ht="27" hidden="1" customHeight="1">
      <c r="BQ85" s="33"/>
      <c r="BR85" s="33" t="s">
        <v>193</v>
      </c>
      <c r="BS85" s="33"/>
      <c r="BT85" s="239"/>
      <c r="BU85" s="239"/>
      <c r="BW85" s="33"/>
      <c r="BX85" s="33" t="s">
        <v>194</v>
      </c>
      <c r="BY85" s="33" t="s">
        <v>195</v>
      </c>
      <c r="BZ85" s="239"/>
      <c r="CA85" s="239"/>
      <c r="CB85" s="239"/>
      <c r="CC85" s="239"/>
      <c r="CD85" s="239"/>
      <c r="CE85" s="239"/>
      <c r="CF85" s="239"/>
      <c r="CG85" s="239"/>
      <c r="CH85" s="239"/>
      <c r="CI85" s="239"/>
      <c r="CJ85" s="239"/>
      <c r="CK85" s="239"/>
      <c r="CL85" s="239"/>
      <c r="CM85" s="239"/>
      <c r="CN85" s="239"/>
      <c r="CO85" s="239"/>
      <c r="CP85" s="239"/>
      <c r="CQ85" s="239"/>
      <c r="CR85" s="239"/>
      <c r="CS85" s="239"/>
      <c r="CT85" s="239"/>
      <c r="CU85" s="239"/>
      <c r="CV85" s="239"/>
      <c r="CW85" s="239"/>
      <c r="CX85" s="239"/>
      <c r="CY85" s="239"/>
      <c r="CZ85" s="239"/>
      <c r="DA85" s="239"/>
      <c r="DB85" s="239"/>
      <c r="DC85" s="239"/>
      <c r="DD85" s="239"/>
      <c r="DE85" s="239"/>
      <c r="DF85" s="239"/>
      <c r="DG85" s="239"/>
      <c r="DH85" s="239"/>
      <c r="DI85" s="239"/>
    </row>
    <row r="86" spans="69:113" ht="27" hidden="1" customHeight="1">
      <c r="BQ86" s="33"/>
      <c r="BR86" s="33" t="s">
        <v>196</v>
      </c>
      <c r="BS86" s="33"/>
      <c r="BT86" s="239"/>
      <c r="BU86" s="239"/>
      <c r="BW86" s="33"/>
      <c r="BX86" s="33" t="s">
        <v>173</v>
      </c>
      <c r="BY86" s="33" t="s">
        <v>174</v>
      </c>
      <c r="BZ86" s="239"/>
      <c r="CA86" s="239"/>
      <c r="CB86" s="239"/>
      <c r="CC86" s="239"/>
      <c r="CD86" s="239"/>
      <c r="CE86" s="239"/>
      <c r="CF86" s="239"/>
      <c r="CG86" s="239"/>
      <c r="CH86" s="239"/>
      <c r="CI86" s="239"/>
      <c r="CJ86" s="239"/>
      <c r="CK86" s="239"/>
      <c r="CL86" s="239"/>
      <c r="CM86" s="239"/>
      <c r="CN86" s="239"/>
      <c r="CO86" s="239"/>
      <c r="CP86" s="239"/>
      <c r="CQ86" s="239"/>
      <c r="CR86" s="239"/>
      <c r="CS86" s="239"/>
      <c r="CT86" s="239"/>
      <c r="CU86" s="239"/>
      <c r="CV86" s="239"/>
      <c r="CW86" s="239"/>
      <c r="CX86" s="239"/>
      <c r="CY86" s="239"/>
      <c r="CZ86" s="239"/>
      <c r="DA86" s="239"/>
      <c r="DB86" s="239"/>
      <c r="DC86" s="239"/>
      <c r="DD86" s="239"/>
      <c r="DE86" s="239"/>
      <c r="DF86" s="239"/>
      <c r="DG86" s="239"/>
      <c r="DH86" s="239"/>
      <c r="DI86" s="239"/>
    </row>
    <row r="87" spans="69:113" ht="27" hidden="1" customHeight="1">
      <c r="BQ87" s="33"/>
      <c r="BR87" s="33" t="s">
        <v>197</v>
      </c>
      <c r="BS87" s="33"/>
      <c r="BT87" s="239"/>
      <c r="BU87" s="239"/>
      <c r="BW87" s="33"/>
      <c r="BX87" s="33" t="s">
        <v>182</v>
      </c>
      <c r="BY87" s="33" t="s">
        <v>110</v>
      </c>
      <c r="BZ87" s="239"/>
      <c r="CA87" s="239"/>
      <c r="CB87" s="239"/>
      <c r="CC87" s="239"/>
      <c r="CD87" s="239"/>
      <c r="CE87" s="239"/>
      <c r="CF87" s="239"/>
      <c r="CG87" s="239"/>
      <c r="CH87" s="239"/>
      <c r="CI87" s="239"/>
      <c r="CJ87" s="239"/>
      <c r="CK87" s="239"/>
      <c r="CL87" s="239"/>
      <c r="CM87" s="239"/>
      <c r="CN87" s="239"/>
      <c r="CO87" s="239"/>
      <c r="CP87" s="239"/>
      <c r="CQ87" s="239"/>
      <c r="CR87" s="239"/>
      <c r="CS87" s="239"/>
      <c r="CT87" s="239"/>
      <c r="CU87" s="239"/>
      <c r="CV87" s="239"/>
      <c r="CW87" s="239"/>
      <c r="CX87" s="239"/>
      <c r="CY87" s="239"/>
      <c r="CZ87" s="239"/>
      <c r="DA87" s="239"/>
      <c r="DB87" s="239"/>
      <c r="DC87" s="239"/>
      <c r="DD87" s="239"/>
      <c r="DE87" s="239"/>
      <c r="DF87" s="239"/>
      <c r="DG87" s="239"/>
      <c r="DH87" s="239"/>
      <c r="DI87" s="239"/>
    </row>
    <row r="88" spans="69:113" ht="27" hidden="1" customHeight="1">
      <c r="BQ88" s="33"/>
      <c r="BR88" s="33" t="s">
        <v>198</v>
      </c>
      <c r="BS88" s="33"/>
      <c r="BT88" s="239"/>
      <c r="BU88" s="239"/>
      <c r="BW88" s="33"/>
      <c r="BX88" s="33" t="s">
        <v>189</v>
      </c>
      <c r="BY88" s="33" t="s">
        <v>190</v>
      </c>
      <c r="BZ88" s="239"/>
      <c r="CA88" s="239"/>
      <c r="CB88" s="239"/>
      <c r="CC88" s="239"/>
      <c r="CD88" s="239"/>
      <c r="CE88" s="239"/>
      <c r="CF88" s="239"/>
      <c r="CG88" s="239"/>
      <c r="CH88" s="239"/>
      <c r="CI88" s="239"/>
      <c r="CJ88" s="239"/>
      <c r="CK88" s="239"/>
      <c r="CL88" s="239"/>
      <c r="CM88" s="239"/>
      <c r="CN88" s="239"/>
      <c r="CO88" s="239"/>
      <c r="CP88" s="239"/>
      <c r="CQ88" s="239"/>
      <c r="CR88" s="239"/>
      <c r="CS88" s="239"/>
      <c r="CT88" s="239"/>
      <c r="CU88" s="239"/>
      <c r="CV88" s="239"/>
      <c r="CW88" s="239"/>
      <c r="CX88" s="239"/>
      <c r="CY88" s="239"/>
      <c r="CZ88" s="239"/>
      <c r="DA88" s="239"/>
      <c r="DB88" s="239"/>
      <c r="DC88" s="239"/>
      <c r="DD88" s="239"/>
      <c r="DE88" s="239"/>
      <c r="DF88" s="239"/>
      <c r="DG88" s="239"/>
      <c r="DH88" s="239"/>
      <c r="DI88" s="239"/>
    </row>
    <row r="89" spans="69:113" ht="27" hidden="1" customHeight="1">
      <c r="BQ89" s="33"/>
      <c r="BR89" s="33" t="s">
        <v>199</v>
      </c>
      <c r="BS89" s="33"/>
      <c r="BT89" s="239"/>
      <c r="BU89" s="239"/>
      <c r="BW89" s="33"/>
      <c r="BX89" s="33" t="s">
        <v>193</v>
      </c>
      <c r="BY89" s="33"/>
      <c r="BZ89" s="239"/>
      <c r="CA89" s="239"/>
      <c r="CB89" s="239"/>
      <c r="CC89" s="239"/>
      <c r="CD89" s="239"/>
      <c r="CE89" s="239"/>
      <c r="CF89" s="239"/>
      <c r="CG89" s="239"/>
      <c r="CH89" s="239"/>
      <c r="CI89" s="239"/>
      <c r="CJ89" s="239"/>
      <c r="CK89" s="239"/>
      <c r="CL89" s="239"/>
      <c r="CM89" s="239"/>
      <c r="CN89" s="239"/>
      <c r="CO89" s="239"/>
      <c r="CP89" s="239"/>
      <c r="CQ89" s="239"/>
      <c r="CR89" s="239"/>
      <c r="CS89" s="239"/>
      <c r="CT89" s="239"/>
      <c r="CU89" s="239"/>
      <c r="CV89" s="239"/>
      <c r="CW89" s="239"/>
      <c r="CX89" s="239"/>
      <c r="CY89" s="239"/>
      <c r="CZ89" s="239"/>
      <c r="DA89" s="239"/>
      <c r="DB89" s="239"/>
      <c r="DC89" s="239"/>
      <c r="DD89" s="239"/>
      <c r="DE89" s="239"/>
      <c r="DF89" s="239"/>
      <c r="DG89" s="239"/>
      <c r="DH89" s="239"/>
      <c r="DI89" s="239"/>
    </row>
    <row r="90" spans="69:113" ht="27" hidden="1" customHeight="1">
      <c r="BQ90" s="33"/>
      <c r="BR90" s="33" t="s">
        <v>200</v>
      </c>
      <c r="BS90" s="33"/>
      <c r="BT90" s="239"/>
      <c r="BU90" s="239"/>
      <c r="BW90" s="33"/>
      <c r="BX90" s="33" t="s">
        <v>196</v>
      </c>
      <c r="BY90" s="33"/>
      <c r="BZ90" s="239"/>
      <c r="CA90" s="239"/>
      <c r="CB90" s="239"/>
      <c r="CC90" s="239"/>
      <c r="CD90" s="239"/>
      <c r="CE90" s="239"/>
      <c r="CF90" s="239"/>
      <c r="CG90" s="239"/>
      <c r="CH90" s="239"/>
      <c r="CI90" s="239"/>
      <c r="CJ90" s="239"/>
      <c r="CK90" s="239"/>
      <c r="CL90" s="239"/>
      <c r="CM90" s="239"/>
      <c r="CN90" s="239"/>
      <c r="CO90" s="239"/>
      <c r="CP90" s="239"/>
      <c r="CQ90" s="239"/>
      <c r="CR90" s="239"/>
      <c r="CS90" s="239"/>
      <c r="CT90" s="239"/>
      <c r="CU90" s="239"/>
      <c r="CV90" s="239"/>
      <c r="CW90" s="239"/>
      <c r="CX90" s="239"/>
      <c r="CY90" s="239"/>
      <c r="CZ90" s="239"/>
      <c r="DA90" s="239"/>
      <c r="DB90" s="239"/>
      <c r="DC90" s="239"/>
      <c r="DD90" s="239"/>
      <c r="DE90" s="239"/>
      <c r="DF90" s="239"/>
      <c r="DG90" s="239"/>
      <c r="DH90" s="239"/>
      <c r="DI90" s="239"/>
    </row>
    <row r="91" spans="69:113" ht="27" hidden="1" customHeight="1">
      <c r="BW91" s="33"/>
      <c r="BX91" s="33" t="s">
        <v>197</v>
      </c>
      <c r="BY91" s="33"/>
      <c r="BZ91" s="239"/>
      <c r="CA91" s="239"/>
      <c r="CB91" s="239"/>
      <c r="CC91" s="239"/>
      <c r="CD91" s="239"/>
      <c r="CE91" s="239"/>
      <c r="CF91" s="239"/>
      <c r="CG91" s="239"/>
      <c r="CH91" s="239"/>
      <c r="CI91" s="239"/>
      <c r="CJ91" s="239"/>
      <c r="CK91" s="239"/>
      <c r="CL91" s="239"/>
      <c r="CM91" s="239"/>
      <c r="CN91" s="239"/>
      <c r="CO91" s="239"/>
      <c r="CP91" s="239"/>
      <c r="CQ91" s="239"/>
      <c r="CR91" s="239"/>
      <c r="CS91" s="239"/>
      <c r="CT91" s="239"/>
      <c r="CU91" s="239"/>
      <c r="CV91" s="239"/>
      <c r="CW91" s="239"/>
      <c r="CX91" s="239"/>
      <c r="CY91" s="239"/>
      <c r="CZ91" s="239"/>
      <c r="DA91" s="239"/>
      <c r="DB91" s="239"/>
      <c r="DC91" s="239"/>
      <c r="DD91" s="239"/>
      <c r="DE91" s="239"/>
      <c r="DF91" s="239"/>
      <c r="DG91" s="239"/>
      <c r="DH91" s="239"/>
      <c r="DI91" s="239"/>
    </row>
    <row r="92" spans="69:113" ht="27" hidden="1" customHeight="1">
      <c r="BW92" s="33"/>
      <c r="BX92" s="33" t="s">
        <v>198</v>
      </c>
      <c r="BY92" s="33"/>
      <c r="BZ92" s="239"/>
      <c r="CA92" s="239"/>
      <c r="CB92" s="239"/>
      <c r="CC92" s="239"/>
      <c r="CD92" s="239"/>
      <c r="CE92" s="239"/>
      <c r="CF92" s="239"/>
      <c r="CG92" s="239"/>
      <c r="CH92" s="239"/>
      <c r="CI92" s="239"/>
      <c r="CJ92" s="239"/>
      <c r="CK92" s="239"/>
      <c r="CL92" s="239"/>
      <c r="CM92" s="239"/>
      <c r="CN92" s="239"/>
      <c r="CO92" s="239"/>
      <c r="CP92" s="239"/>
      <c r="CQ92" s="239"/>
      <c r="CR92" s="239"/>
      <c r="CS92" s="239"/>
      <c r="CT92" s="239"/>
      <c r="CU92" s="239"/>
      <c r="CV92" s="239"/>
      <c r="CW92" s="239"/>
      <c r="CX92" s="239"/>
      <c r="CY92" s="239"/>
      <c r="CZ92" s="239"/>
      <c r="DA92" s="239"/>
      <c r="DB92" s="239"/>
      <c r="DC92" s="239"/>
      <c r="DD92" s="239"/>
      <c r="DE92" s="239"/>
      <c r="DF92" s="239"/>
      <c r="DG92" s="239"/>
      <c r="DH92" s="239"/>
      <c r="DI92" s="239"/>
    </row>
    <row r="93" spans="69:113" ht="27" hidden="1" customHeight="1">
      <c r="BW93" s="33"/>
      <c r="BX93" s="33" t="s">
        <v>199</v>
      </c>
      <c r="BY93" s="33"/>
      <c r="BZ93" s="239"/>
      <c r="CA93" s="239"/>
      <c r="CB93" s="239"/>
      <c r="CC93" s="239"/>
      <c r="CD93" s="239"/>
      <c r="CE93" s="239"/>
      <c r="CF93" s="239"/>
      <c r="CG93" s="239"/>
      <c r="CH93" s="239"/>
      <c r="CI93" s="239"/>
      <c r="CJ93" s="239"/>
      <c r="CK93" s="239"/>
      <c r="CL93" s="239"/>
      <c r="CM93" s="239"/>
      <c r="CN93" s="239"/>
      <c r="CO93" s="239"/>
      <c r="CP93" s="239"/>
      <c r="CQ93" s="239"/>
      <c r="CR93" s="239"/>
      <c r="CS93" s="239"/>
      <c r="CT93" s="239"/>
      <c r="CU93" s="239"/>
      <c r="CV93" s="239"/>
      <c r="CW93" s="239"/>
      <c r="CX93" s="239"/>
      <c r="CY93" s="239"/>
      <c r="CZ93" s="239"/>
      <c r="DA93" s="239"/>
      <c r="DB93" s="239"/>
      <c r="DC93" s="239"/>
      <c r="DD93" s="239"/>
      <c r="DE93" s="239"/>
      <c r="DF93" s="239"/>
      <c r="DG93" s="239"/>
      <c r="DH93" s="239"/>
      <c r="DI93" s="239"/>
    </row>
    <row r="94" spans="69:113" ht="27" hidden="1" customHeight="1">
      <c r="BW94" s="33"/>
      <c r="BX94" s="33" t="s">
        <v>201</v>
      </c>
      <c r="BY94" s="33"/>
      <c r="BZ94" s="239"/>
      <c r="CA94" s="239"/>
      <c r="CB94" s="239"/>
      <c r="CC94" s="239"/>
      <c r="CD94" s="239"/>
      <c r="CE94" s="239"/>
      <c r="CF94" s="239"/>
      <c r="CG94" s="239"/>
      <c r="CH94" s="239"/>
      <c r="CI94" s="239"/>
      <c r="CJ94" s="239"/>
      <c r="CK94" s="239"/>
      <c r="CL94" s="239"/>
      <c r="CM94" s="239"/>
      <c r="CN94" s="239"/>
      <c r="CO94" s="239"/>
      <c r="CP94" s="239"/>
      <c r="CQ94" s="239"/>
      <c r="CR94" s="239"/>
      <c r="CS94" s="239"/>
      <c r="CT94" s="239"/>
      <c r="CU94" s="239"/>
      <c r="CV94" s="239"/>
      <c r="CW94" s="239"/>
      <c r="CX94" s="239"/>
      <c r="CY94" s="239"/>
      <c r="CZ94" s="239"/>
      <c r="DA94" s="239"/>
      <c r="DB94" s="239"/>
      <c r="DC94" s="239"/>
      <c r="DD94" s="239"/>
      <c r="DE94" s="239"/>
      <c r="DF94" s="239"/>
      <c r="DG94" s="239"/>
      <c r="DH94" s="239"/>
      <c r="DI94" s="239"/>
    </row>
    <row r="95" spans="69:113" hidden="1" thickTop="1" thickBot="1"/>
    <row r="96" spans="69:113" hidden="1" thickTop="1" thickBot="1"/>
    <row r="97" hidden="1" thickTop="1" thickBot="1"/>
    <row r="98" hidden="1" thickTop="1" thickBot="1"/>
    <row r="99" hidden="1" thickTop="1" thickBot="1"/>
    <row r="100" hidden="1" thickTop="1" thickBot="1"/>
    <row r="101" hidden="1" thickTop="1" thickBot="1"/>
    <row r="102" hidden="1" thickTop="1" thickBot="1"/>
    <row r="103" hidden="1" thickTop="1" thickBot="1"/>
    <row r="104" hidden="1" thickTop="1" thickBot="1"/>
    <row r="105" hidden="1" thickTop="1" thickBot="1"/>
    <row r="106" hidden="1" thickTop="1" thickBot="1"/>
    <row r="107" hidden="1" thickTop="1" thickBot="1"/>
    <row r="108" hidden="1" thickTop="1" thickBot="1"/>
    <row r="109" hidden="1" thickTop="1" thickBot="1"/>
    <row r="110" hidden="1" thickTop="1" thickBot="1"/>
    <row r="111" hidden="1" thickTop="1" thickBot="1"/>
    <row r="112" hidden="1" thickTop="1" thickBot="1"/>
    <row r="113" hidden="1" thickTop="1" thickBot="1"/>
    <row r="114" hidden="1" thickTop="1" thickBot="1"/>
    <row r="115" hidden="1" thickTop="1" thickBot="1"/>
    <row r="116" hidden="1" thickTop="1" thickBot="1"/>
    <row r="117" hidden="1" thickTop="1" thickBot="1"/>
    <row r="118" hidden="1" thickTop="1" thickBot="1"/>
    <row r="119" hidden="1" thickTop="1" thickBot="1"/>
    <row r="120" hidden="1" thickTop="1" thickBot="1"/>
    <row r="121" hidden="1" thickTop="1" thickBot="1"/>
    <row r="122" hidden="1" thickTop="1" thickBot="1"/>
    <row r="123" hidden="1" thickTop="1" thickBot="1"/>
    <row r="124" hidden="1" thickTop="1" thickBot="1"/>
    <row r="125" hidden="1" thickTop="1" thickBot="1"/>
    <row r="126" hidden="1" thickTop="1" thickBot="1"/>
    <row r="127" hidden="1" thickTop="1" thickBot="1"/>
    <row r="128" hidden="1" thickTop="1" thickBot="1"/>
    <row r="129" hidden="1" thickTop="1" thickBot="1"/>
    <row r="130" hidden="1" thickTop="1" thickBot="1"/>
    <row r="131" hidden="1" thickTop="1" thickBot="1"/>
    <row r="132" hidden="1" thickTop="1" thickBot="1"/>
    <row r="133" hidden="1" thickTop="1" thickBot="1"/>
    <row r="134" hidden="1" thickTop="1" thickBot="1"/>
    <row r="135" hidden="1" thickTop="1" thickBot="1"/>
    <row r="881" spans="30:32" ht="47.4" thickTop="1" thickBot="1">
      <c r="AD881" s="32" t="s">
        <v>37</v>
      </c>
      <c r="AE881" s="32" t="s">
        <v>38</v>
      </c>
      <c r="AF881" s="32" t="s">
        <v>122</v>
      </c>
    </row>
    <row r="882" spans="30:32" ht="29.4" thickTop="1" thickBot="1">
      <c r="AD882" s="237" t="s">
        <v>119</v>
      </c>
      <c r="AE882" s="237" t="s">
        <v>155</v>
      </c>
      <c r="AF882" s="237" t="s">
        <v>156</v>
      </c>
    </row>
    <row r="883" spans="30:32" ht="29.4" thickTop="1" thickBot="1">
      <c r="AD883" s="237" t="s">
        <v>118</v>
      </c>
      <c r="AE883" s="237" t="s">
        <v>160</v>
      </c>
      <c r="AF883" s="238" t="s">
        <v>91</v>
      </c>
    </row>
    <row r="884" spans="30:32" ht="29.4" thickTop="1" thickBot="1">
      <c r="AD884" s="237" t="s">
        <v>90</v>
      </c>
      <c r="AE884" s="238" t="s">
        <v>91</v>
      </c>
      <c r="AF884" s="240" t="s">
        <v>178</v>
      </c>
    </row>
    <row r="885" spans="30:32" thickTop="1" thickBot="1">
      <c r="AD885" s="238" t="s">
        <v>186</v>
      </c>
      <c r="AE885" s="240" t="s">
        <v>187</v>
      </c>
      <c r="AF885" s="35" t="s">
        <v>188</v>
      </c>
    </row>
    <row r="886" spans="30:32" ht="31.8" thickTop="1" thickBot="1">
      <c r="AD886" s="240" t="s">
        <v>77</v>
      </c>
      <c r="AE886" s="35" t="s">
        <v>78</v>
      </c>
    </row>
  </sheetData>
  <mergeCells count="26">
    <mergeCell ref="AX2:BL2"/>
    <mergeCell ref="B2:D2"/>
    <mergeCell ref="E2:I2"/>
    <mergeCell ref="J2:AC2"/>
    <mergeCell ref="AD2:AF2"/>
    <mergeCell ref="AG2:AW2"/>
    <mergeCell ref="B6:B9"/>
    <mergeCell ref="C6:C9"/>
    <mergeCell ref="D6:D9"/>
    <mergeCell ref="E6:E9"/>
    <mergeCell ref="F6:F9"/>
    <mergeCell ref="BM2:BO2"/>
    <mergeCell ref="BP2:BS2"/>
    <mergeCell ref="BT2:BV2"/>
    <mergeCell ref="BW2:BX2"/>
    <mergeCell ref="BY2:CA2"/>
    <mergeCell ref="BM6:BM9"/>
    <mergeCell ref="BN6:BN9"/>
    <mergeCell ref="BO6:BO9"/>
    <mergeCell ref="BP6:BP9"/>
    <mergeCell ref="G6:G9"/>
    <mergeCell ref="H6:H9"/>
    <mergeCell ref="I6:I9"/>
    <mergeCell ref="AD6:AD9"/>
    <mergeCell ref="AE6:AE9"/>
    <mergeCell ref="AF6:AF9"/>
  </mergeCells>
  <conditionalFormatting sqref="BB5:BC25 AX5:AZ25">
    <cfRule type="containsText" dxfId="237" priority="40" operator="containsText" text="DEBIL">
      <formula>NOT(ISERROR(SEARCH("DEBIL",AX5)))</formula>
    </cfRule>
    <cfRule type="containsText" dxfId="236" priority="41" operator="containsText" text="MODERADO">
      <formula>NOT(ISERROR(SEARCH("MODERADO",AX5)))</formula>
    </cfRule>
    <cfRule type="containsText" dxfId="235" priority="42" operator="containsText" text="FUERTE">
      <formula>NOT(ISERROR(SEARCH("FUERTE",AX5)))</formula>
    </cfRule>
  </conditionalFormatting>
  <conditionalFormatting sqref="BM5:BM6 BM10:BM25">
    <cfRule type="containsText" dxfId="234" priority="30" operator="containsText" text="casi seguro">
      <formula>NOT(ISERROR(SEARCH("casi seguro",BM5)))</formula>
    </cfRule>
    <cfRule type="containsText" dxfId="233" priority="31" operator="containsText" text="PROBABLE">
      <formula>NOT(ISERROR(SEARCH("PROBABLE",BM5)))</formula>
    </cfRule>
    <cfRule type="containsText" dxfId="232" priority="32" operator="containsText" text="posible">
      <formula>NOT(ISERROR(SEARCH("posible",BM5)))</formula>
    </cfRule>
    <cfRule type="containsText" dxfId="231" priority="33" operator="containsText" text="Improbable">
      <formula>NOT(ISERROR(SEARCH("Improbable",BM5)))</formula>
    </cfRule>
    <cfRule type="containsText" dxfId="230" priority="34" operator="containsText" text="Rara vez">
      <formula>NOT(ISERROR(SEARCH("Rara vez",BM5)))</formula>
    </cfRule>
  </conditionalFormatting>
  <conditionalFormatting sqref="BN5:BN6 BN10:BN25">
    <cfRule type="containsText" dxfId="229" priority="25" operator="containsText" text="Catastrófico">
      <formula>NOT(ISERROR(SEARCH("Catastrófico",BN5)))</formula>
    </cfRule>
    <cfRule type="containsText" dxfId="228" priority="26" operator="containsText" text="Mayor">
      <formula>NOT(ISERROR(SEARCH("Mayor",BN5)))</formula>
    </cfRule>
    <cfRule type="containsText" dxfId="227" priority="27" operator="containsText" text="Moderado">
      <formula>NOT(ISERROR(SEARCH("Moderado",BN5)))</formula>
    </cfRule>
    <cfRule type="containsText" dxfId="226" priority="28" operator="containsText" text="Menor">
      <formula>NOT(ISERROR(SEARCH("Menor",BN5)))</formula>
    </cfRule>
    <cfRule type="containsText" dxfId="225" priority="29" operator="containsText" text="Insignificante">
      <formula>NOT(ISERROR(SEARCH("Insignificante",BN5)))</formula>
    </cfRule>
  </conditionalFormatting>
  <conditionalFormatting sqref="BO5:BO6 BO10:BO25">
    <cfRule type="containsText" dxfId="224" priority="21" operator="containsText" text="Extremo">
      <formula>NOT(ISERROR(SEARCH("Extremo",BO5)))</formula>
    </cfRule>
    <cfRule type="containsText" dxfId="223" priority="22" operator="containsText" text="Alto">
      <formula>NOT(ISERROR(SEARCH("Alto",BO5)))</formula>
    </cfRule>
    <cfRule type="containsText" dxfId="222" priority="23" operator="containsText" text="Moderado">
      <formula>NOT(ISERROR(SEARCH("Moderado",BO5)))</formula>
    </cfRule>
    <cfRule type="containsText" dxfId="221" priority="24" operator="containsText" text="bajo">
      <formula>NOT(ISERROR(SEARCH("bajo",BO5)))</formula>
    </cfRule>
  </conditionalFormatting>
  <conditionalFormatting sqref="BN5:BN6 BN10:BN25">
    <cfRule type="containsText" dxfId="220" priority="16" operator="containsText" text="Catastrófico">
      <formula>NOT(ISERROR(SEARCH("Catastrófico",BN5)))</formula>
    </cfRule>
    <cfRule type="containsText" dxfId="219" priority="17" operator="containsText" text="Mayor">
      <formula>NOT(ISERROR(SEARCH("Mayor",BN5)))</formula>
    </cfRule>
    <cfRule type="containsText" dxfId="218" priority="18" operator="containsText" text="Moderado">
      <formula>NOT(ISERROR(SEARCH("Moderado",BN5)))</formula>
    </cfRule>
    <cfRule type="containsText" dxfId="217" priority="19" operator="containsText" text="Menor">
      <formula>NOT(ISERROR(SEARCH("Menor",BN5)))</formula>
    </cfRule>
    <cfRule type="containsText" dxfId="216" priority="20" operator="containsText" text="Insignificante">
      <formula>NOT(ISERROR(SEARCH("Insignificante",BN5)))</formula>
    </cfRule>
  </conditionalFormatting>
  <conditionalFormatting sqref="AE6">
    <cfRule type="containsText" dxfId="215" priority="6" operator="containsText" text="Catastrófico">
      <formula>NOT(ISERROR(SEARCH("Catastrófico",AE6)))</formula>
    </cfRule>
    <cfRule type="containsText" dxfId="214" priority="7" operator="containsText" text="Mayor">
      <formula>NOT(ISERROR(SEARCH("Mayor",AE6)))</formula>
    </cfRule>
    <cfRule type="containsText" dxfId="213" priority="8" operator="containsText" text="Moderado">
      <formula>NOT(ISERROR(SEARCH("Moderado",AE6)))</formula>
    </cfRule>
    <cfRule type="containsText" dxfId="212" priority="9" operator="containsText" text="Menor">
      <formula>NOT(ISERROR(SEARCH("Menor",AE6)))</formula>
    </cfRule>
    <cfRule type="containsText" dxfId="211" priority="10" operator="containsText" text="Insignificante">
      <formula>NOT(ISERROR(SEARCH("Insignificante",AE6)))</formula>
    </cfRule>
  </conditionalFormatting>
  <conditionalFormatting sqref="AE6">
    <cfRule type="containsText" dxfId="210" priority="1" operator="containsText" text="Catastrófico">
      <formula>NOT(ISERROR(SEARCH("Catastrófico",AE6)))</formula>
    </cfRule>
    <cfRule type="containsText" dxfId="209" priority="2" operator="containsText" text="Mayor">
      <formula>NOT(ISERROR(SEARCH("Mayor",AE6)))</formula>
    </cfRule>
    <cfRule type="containsText" dxfId="208" priority="3" operator="containsText" text="Moderado">
      <formula>NOT(ISERROR(SEARCH("Moderado",AE6)))</formula>
    </cfRule>
    <cfRule type="containsText" dxfId="207" priority="4" operator="containsText" text="Menor">
      <formula>NOT(ISERROR(SEARCH("Menor",AE6)))</formula>
    </cfRule>
    <cfRule type="containsText" dxfId="206" priority="5" operator="containsText" text="Insignificante">
      <formula>NOT(ISERROR(SEARCH("Insignificante",AE6)))</formula>
    </cfRule>
  </conditionalFormatting>
  <dataValidations count="18">
    <dataValidation type="list" allowBlank="1" showInputMessage="1" showErrorMessage="1" sqref="B5:B6 B10:B25" xr:uid="{00000000-0002-0000-0900-000000000000}">
      <formula1>$BW$80:$BW$83</formula1>
    </dataValidation>
    <dataValidation type="list" allowBlank="1" showInputMessage="1" showErrorMessage="1" sqref="C5:C6 C10:C25" xr:uid="{00000000-0002-0000-0900-000001000000}">
      <formula1>$BX$80:$BX$94</formula1>
    </dataValidation>
    <dataValidation type="list" allowBlank="1" showInputMessage="1" showErrorMessage="1" sqref="G6 G10:G25" xr:uid="{00000000-0002-0000-0900-000002000000}">
      <formula1>$BY$80:$BY$88</formula1>
    </dataValidation>
    <dataValidation type="list" allowBlank="1" showInputMessage="1" showErrorMessage="1" sqref="AE26:AE73 BN5:BN6 BN10:BN25 AE6" xr:uid="{00000000-0002-0000-0900-000003000000}">
      <formula1>$CA$80:$CA$84</formula1>
    </dataValidation>
    <dataValidation type="list" allowBlank="1" showInputMessage="1" showErrorMessage="1" sqref="AD10:AD73 AD5:AD6 BM5:BM6 BM10:BM25" xr:uid="{00000000-0002-0000-0900-000004000000}">
      <formula1>$BZ$80:$BZ$84</formula1>
    </dataValidation>
    <dataValidation type="list" allowBlank="1" showInputMessage="1" showErrorMessage="1" sqref="J6:AB25" xr:uid="{00000000-0002-0000-0900-000005000000}">
      <formula1>$BV$80:$BV$81</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25" xr:uid="{00000000-0002-0000-0900-000006000000}">
      <formula1>$CM$80:$CM$82</formula1>
    </dataValidation>
    <dataValidation type="list" allowBlank="1" showInputMessage="1" showErrorMessage="1" sqref="AH5:AH25" xr:uid="{00000000-0002-0000-0900-000007000000}">
      <formula1>$CC$80:$CC$81</formula1>
    </dataValidation>
    <dataValidation type="list" allowBlank="1" showInputMessage="1" showErrorMessage="1" sqref="BE5:BE25" xr:uid="{00000000-0002-0000-0900-000008000000}">
      <formula1>$DF$80:$DF$81</formula1>
    </dataValidation>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AZ5:AZ25" xr:uid="{00000000-0002-0000-0900-000009000000}"/>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5:AY25" xr:uid="{00000000-0002-0000-0900-00000A000000}">
      <formula1>$DA$80:$DA$82</formula1>
    </dataValidation>
    <dataValidation type="list" allowBlank="1" showInputMessage="1" showErrorMessage="1" sqref="BH5:BH25" xr:uid="{00000000-0002-0000-0900-00000B000000}">
      <formula1>$DG$80:$DG$82</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25" xr:uid="{00000000-0002-0000-0900-00000C000000}">
      <formula1>$CQ$80:$CQ$81</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25" xr:uid="{00000000-0002-0000-0900-00000D000000}">
      <formula1>$CJ$80:$CJ$81</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25" xr:uid="{00000000-0002-0000-0900-00000E000000}">
      <formula1>EVIDENCIAS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25" xr:uid="{00000000-0002-0000-0900-00000F000000}">
      <formula1>DESVIACIONES</formula1>
    </dataValidation>
    <dataValidation type="list" allowBlank="1" showInputMessage="1" showErrorMessage="1" promptTitle="FUNCIONES Y RESPONSABILIDAD" prompt="¿El responsable tiene la autoridad y adecuada segregación de funciones en la ejecución del control?_x000d__x000a_" sqref="AK5:AK25" xr:uid="{00000000-0002-0000-0900-000010000000}">
      <formula1>FUNCIONES</formula1>
    </dataValidation>
    <dataValidation type="list" allowBlank="1" showInputMessage="1" showErrorMessage="1" promptTitle="Responsable" prompt="¿Existe un responsable asignado a la ejecución del control?" sqref="AI5:AI25" xr:uid="{00000000-0002-0000-0900-000011000000}">
      <formula1>RESPONSABLE</formula1>
    </dataValidation>
  </dataValidations>
  <pageMargins left="0.70866141732283472" right="0.70866141732283472" top="0.74803149606299213" bottom="0.74803149606299213" header="0.31496062992125984" footer="0.31496062992125984"/>
  <pageSetup paperSize="9" scale="20" orientation="landscape" r:id="rId1"/>
  <headerFooter>
    <oddHeader>&amp;L&amp;G&amp;CMapa de Riesgos</oddHeader>
    <oddFooter>&amp;L&amp;G&amp;C&amp;N&amp;RDES-FM-12
V9</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lfo="3"/>
    </mc:Fallback>
  </mc:AlternateContent>
  <controls>
    <control shapeId="15361" r:id="rId6" name="Button 1">
      <controlPr defaultSize="0" print="0" autoFill="0" autoPict="0" macro="[8]!Macro1">
        <anchor moveWithCells="1" sizeWithCells="1">
          <from>
            <xdr:col>5</xdr:col>
            <xdr:colOff>1363980</xdr:colOff>
            <xdr:row>0</xdr:row>
            <xdr:rowOff>106680</xdr:rowOff>
          </from>
          <to>
            <xdr:col>7</xdr:col>
            <xdr:colOff>266700</xdr:colOff>
            <xdr:row>1</xdr:row>
            <xdr:rowOff>335280</xdr:rowOff>
          </to>
        </anchor>
      </controlPr>
    </control>
    <control shapeId="15362" r:id="rId7" name="Button 2">
      <controlPr defaultSize="0" print="0" autoFill="0" autoPict="0" macro="[8]!Macro2">
        <anchor moveWithCells="1" sizeWithCells="1">
          <from>
            <xdr:col>32</xdr:col>
            <xdr:colOff>152400</xdr:colOff>
            <xdr:row>0</xdr:row>
            <xdr:rowOff>182880</xdr:rowOff>
          </from>
          <to>
            <xdr:col>32</xdr:col>
            <xdr:colOff>2545080</xdr:colOff>
            <xdr:row>1</xdr:row>
            <xdr:rowOff>259080</xdr:rowOff>
          </to>
        </anchor>
      </controlPr>
    </control>
  </controls>
  <extLst>
    <ext xmlns:x14="http://schemas.microsoft.com/office/spreadsheetml/2009/9/main" uri="{78C0D931-6437-407d-A8EE-F0AAD7539E65}">
      <x14:conditionalFormattings>
        <x14:conditionalFormatting xmlns:xm="http://schemas.microsoft.com/office/excel/2006/main">
          <x14:cfRule type="containsText" priority="35" operator="containsText" id="{3A92E5D7-0C09-4D7E-9206-4BBD83225DFC}">
            <xm:f>NOT(ISERROR(SEARCH($CA$80,AE5)))</xm:f>
            <xm:f>$CA$80</xm:f>
            <x14:dxf>
              <fill>
                <gradientFill degree="180">
                  <stop position="0">
                    <color rgb="FF008744"/>
                  </stop>
                  <stop position="1">
                    <color theme="0"/>
                  </stop>
                </gradientFill>
              </fill>
            </x14:dxf>
          </x14:cfRule>
          <x14:cfRule type="containsText" priority="36" operator="containsText" id="{5A249BC2-2320-437B-AB5E-B48159264084}">
            <xm:f>NOT(ISERROR(SEARCH($CA$81,AE5)))</xm:f>
            <xm:f>$CA$81</xm:f>
            <x14:dxf>
              <fill>
                <gradientFill degree="180">
                  <stop position="0">
                    <color rgb="FF008744"/>
                  </stop>
                  <stop position="1">
                    <color theme="0"/>
                  </stop>
                </gradientFill>
              </fill>
            </x14:dxf>
          </x14:cfRule>
          <x14:cfRule type="containsText" priority="37" operator="containsText" id="{E3820C21-7150-4C2C-8E2A-83901970C6F9}">
            <xm:f>NOT(ISERROR(SEARCH($CA$82,AE5)))</xm:f>
            <xm:f>$CA$82</xm:f>
            <x14:dxf>
              <fill>
                <gradientFill>
                  <stop position="0">
                    <color theme="0"/>
                  </stop>
                  <stop position="1">
                    <color rgb="FFFFFF00"/>
                  </stop>
                </gradientFill>
              </fill>
            </x14:dxf>
          </x14:cfRule>
          <x14:cfRule type="containsText" priority="38" operator="containsText" id="{D7F8B087-E38C-4B6B-B132-32B58B65F0A9}">
            <xm:f>NOT(ISERROR(SEARCH($CA$83,AE5)))</xm:f>
            <xm:f>$CA$83</xm:f>
            <x14:dxf>
              <fill>
                <gradientFill>
                  <stop position="0">
                    <color theme="0"/>
                  </stop>
                  <stop position="1">
                    <color rgb="FFFFC000"/>
                  </stop>
                </gradientFill>
              </fill>
            </x14:dxf>
          </x14:cfRule>
          <x14:cfRule type="containsText" priority="39" operator="containsText" id="{DFC37916-F716-4B3C-874E-DA459876D834}">
            <xm:f>NOT(ISERROR(SEARCH($CA$84,AE5)))</xm:f>
            <xm:f>$CA$84</xm:f>
            <x14:dxf>
              <fill>
                <gradientFill>
                  <stop position="0">
                    <color theme="0"/>
                  </stop>
                  <stop position="1">
                    <color rgb="FFFF0000"/>
                  </stop>
                </gradientFill>
              </fill>
            </x14:dxf>
          </x14:cfRule>
          <xm:sqref>BN74:BN85 AE5 BN5:BN6 AE10:AE85 BN10:BN25</xm:sqref>
        </x14:conditionalFormatting>
        <x14:conditionalFormatting xmlns:xm="http://schemas.microsoft.com/office/excel/2006/main">
          <x14:cfRule type="containsText" priority="43" operator="containsText" id="{391CF8A2-698E-4BA0-99BF-92452AA70FF7}">
            <xm:f>NOT(ISERROR(SEARCH($BZ$80,AD5)))</xm:f>
            <xm:f>$BZ$80</xm:f>
            <x14:dxf>
              <fill>
                <gradientFill degree="180">
                  <stop position="0">
                    <color rgb="FF008744"/>
                  </stop>
                  <stop position="1">
                    <color theme="0"/>
                  </stop>
                </gradientFill>
              </fill>
            </x14:dxf>
          </x14:cfRule>
          <x14:cfRule type="containsText" priority="44" operator="containsText" id="{8E3A3283-2D0A-40FA-8F40-AE512AEE35FA}">
            <xm:f>NOT(ISERROR(SEARCH($BZ$81,AD5)))</xm:f>
            <xm:f>$BZ$81</xm:f>
            <x14:dxf>
              <fill>
                <gradientFill degree="180">
                  <stop position="0">
                    <color rgb="FF008744"/>
                  </stop>
                  <stop position="1">
                    <color theme="0"/>
                  </stop>
                </gradientFill>
              </fill>
            </x14:dxf>
          </x14:cfRule>
          <x14:cfRule type="containsText" priority="45" operator="containsText" id="{963F721D-8824-4E2C-90F0-453E77DE9E56}">
            <xm:f>NOT(ISERROR(SEARCH($BZ$82,AD5)))</xm:f>
            <xm:f>$BZ$82</xm:f>
            <x14:dxf>
              <fill>
                <gradientFill degree="180">
                  <stop position="0">
                    <color rgb="FF008744"/>
                  </stop>
                  <stop position="1">
                    <color rgb="FFFFFFFF"/>
                  </stop>
                </gradientFill>
              </fill>
            </x14:dxf>
          </x14:cfRule>
          <x14:cfRule type="containsText" priority="46" operator="containsText" id="{A68EE728-6219-4BBD-8A81-900791C6AA61}">
            <xm:f>NOT(ISERROR(SEARCH($BZ$83,AD5)))</xm:f>
            <xm:f>$BZ$83</xm:f>
            <x14:dxf>
              <fill>
                <gradientFill>
                  <stop position="0">
                    <color theme="0"/>
                  </stop>
                  <stop position="1">
                    <color rgb="FFFFFF00"/>
                  </stop>
                </gradientFill>
              </fill>
            </x14:dxf>
          </x14:cfRule>
          <x14:cfRule type="containsText" priority="47" operator="containsText" id="{C4146225-A00E-45C1-929C-CF2FC247B483}">
            <xm:f>NOT(ISERROR(SEARCH($BZ$84,AD5)))</xm:f>
            <xm:f>$BZ$84</xm:f>
            <x14:dxf>
              <fill>
                <gradientFill degree="180">
                  <stop position="0">
                    <color rgb="FFFFA700"/>
                  </stop>
                  <stop position="1">
                    <color theme="0"/>
                  </stop>
                </gradientFill>
              </fill>
            </x14:dxf>
          </x14:cfRule>
          <xm:sqref>AD5:AD6 BM5:BM6 AD10:AD85 BM10:BM85</xm:sqref>
        </x14:conditionalFormatting>
        <x14:conditionalFormatting xmlns:xm="http://schemas.microsoft.com/office/excel/2006/main">
          <x14:cfRule type="containsText" priority="48" operator="containsText" id="{6D8C0628-31C4-4FAE-B01C-40F3782AF8BC}">
            <xm:f>NOT(ISERROR(SEARCH($CB$80,AF5)))</xm:f>
            <xm:f>$CB$80</xm:f>
            <x14:dxf>
              <fill>
                <gradientFill>
                  <stop position="0">
                    <color theme="0"/>
                  </stop>
                  <stop position="1">
                    <color rgb="FF008744"/>
                  </stop>
                </gradientFill>
              </fill>
            </x14:dxf>
          </x14:cfRule>
          <x14:cfRule type="containsText" priority="49" operator="containsText" id="{CE711E0A-5489-43E4-B4E0-0165BD459DBA}">
            <xm:f>NOT(ISERROR(SEARCH($CB$81,AF5)))</xm:f>
            <xm:f>$CB$81</xm:f>
            <x14:dxf>
              <fill>
                <gradientFill>
                  <stop position="0">
                    <color theme="0"/>
                  </stop>
                  <stop position="1">
                    <color rgb="FFFACC06"/>
                  </stop>
                </gradientFill>
              </fill>
            </x14:dxf>
          </x14:cfRule>
          <x14:cfRule type="containsText" priority="50" operator="containsText" id="{112C15D0-0AD1-4A59-AB5A-B390F18CEAE9}">
            <xm:f>NOT(ISERROR(SEARCH($CB$82,AF5)))</xm:f>
            <xm:f>$CB$82</xm:f>
            <x14:dxf>
              <fill>
                <gradientFill>
                  <stop position="0">
                    <color theme="0"/>
                  </stop>
                  <stop position="1">
                    <color rgb="FFFF0000"/>
                  </stop>
                </gradientFill>
              </fill>
            </x14:dxf>
          </x14:cfRule>
          <x14:cfRule type="containsText" priority="51" operator="containsText" id="{798707D2-9E92-41AA-8B3B-75CC69E19CDB}">
            <xm:f>NOT(ISERROR(SEARCH($CB$83,AF5)))</xm:f>
            <xm:f>$CB$83</xm:f>
            <x14:dxf>
              <fill>
                <gradientFill>
                  <stop position="0">
                    <color theme="0"/>
                  </stop>
                  <stop position="1">
                    <color rgb="FFC00000"/>
                  </stop>
                </gradientFill>
              </fill>
            </x14:dxf>
          </x14:cfRule>
          <xm:sqref>AF5:AF6 BO5:BO6 AF10:AF85 BO10:BO85</xm:sqref>
        </x14:conditionalFormatting>
        <x14:conditionalFormatting xmlns:xm="http://schemas.microsoft.com/office/excel/2006/main">
          <x14:cfRule type="containsText" priority="11" operator="containsText" id="{43BC56F3-8F1B-410B-B3BD-F7CBD472E5F6}">
            <xm:f>NOT(ISERROR(SEARCH($CA$80,AE6)))</xm:f>
            <xm:f>$CA$80</xm:f>
            <x14:dxf>
              <fill>
                <gradientFill degree="180">
                  <stop position="0">
                    <color rgb="FF008744"/>
                  </stop>
                  <stop position="1">
                    <color theme="0"/>
                  </stop>
                </gradientFill>
              </fill>
            </x14:dxf>
          </x14:cfRule>
          <x14:cfRule type="containsText" priority="12" operator="containsText" id="{6A0362BA-44E8-4A9E-B82C-7FBD8C4A26E7}">
            <xm:f>NOT(ISERROR(SEARCH($CA$81,AE6)))</xm:f>
            <xm:f>$CA$81</xm:f>
            <x14:dxf>
              <fill>
                <gradientFill degree="180">
                  <stop position="0">
                    <color rgb="FF008744"/>
                  </stop>
                  <stop position="1">
                    <color theme="0"/>
                  </stop>
                </gradientFill>
              </fill>
            </x14:dxf>
          </x14:cfRule>
          <x14:cfRule type="containsText" priority="13" operator="containsText" id="{34460E17-FD92-4274-82B2-8A0598446F30}">
            <xm:f>NOT(ISERROR(SEARCH($CA$82,AE6)))</xm:f>
            <xm:f>$CA$82</xm:f>
            <x14:dxf>
              <fill>
                <gradientFill>
                  <stop position="0">
                    <color theme="0"/>
                  </stop>
                  <stop position="1">
                    <color rgb="FFFFFF00"/>
                  </stop>
                </gradientFill>
              </fill>
            </x14:dxf>
          </x14:cfRule>
          <x14:cfRule type="containsText" priority="14" operator="containsText" id="{71D4E852-D4A5-4449-95E8-E93F028DF9BD}">
            <xm:f>NOT(ISERROR(SEARCH($CA$83,AE6)))</xm:f>
            <xm:f>$CA$83</xm:f>
            <x14:dxf>
              <fill>
                <gradientFill>
                  <stop position="0">
                    <color theme="0"/>
                  </stop>
                  <stop position="1">
                    <color rgb="FFFFC000"/>
                  </stop>
                </gradientFill>
              </fill>
            </x14:dxf>
          </x14:cfRule>
          <x14:cfRule type="containsText" priority="15" operator="containsText" id="{72E24537-8257-45AA-93D7-192EE9B8ED7B}">
            <xm:f>NOT(ISERROR(SEARCH($CA$84,AE6)))</xm:f>
            <xm:f>$CA$84</xm:f>
            <x14:dxf>
              <fill>
                <gradientFill>
                  <stop position="0">
                    <color theme="0"/>
                  </stop>
                  <stop position="1">
                    <color rgb="FFFF0000"/>
                  </stop>
                </gradientFill>
              </fill>
            </x14:dxf>
          </x14:cfRule>
          <xm:sqref>AE6</xm:sqref>
        </x14:conditionalFormatting>
      </x14:conditionalFormattings>
    </ext>
  </extLst>
</worksheet>
</file>

<file path=xl/worksheets/sheet1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39997558519241921"/>
  </sheetPr>
  <dimension ref="B2:DI895"/>
  <sheetViews>
    <sheetView showGridLines="0" topLeftCell="BN1" zoomScale="40" zoomScaleNormal="40" workbookViewId="0">
      <selection activeCell="BX5" sqref="BX5:BX6"/>
    </sheetView>
  </sheetViews>
  <sheetFormatPr baseColWidth="10" defaultColWidth="10.59765625" defaultRowHeight="16.2" thickTop="1" thickBottom="1"/>
  <cols>
    <col min="1" max="1" width="3" style="2" customWidth="1"/>
    <col min="2" max="2" width="17.09765625" style="2" customWidth="1"/>
    <col min="3" max="3" width="15.5" style="2" customWidth="1"/>
    <col min="4" max="4" width="38.34765625" style="2" customWidth="1"/>
    <col min="5" max="5" width="22.34765625" style="2" customWidth="1"/>
    <col min="6" max="6" width="24.84765625" style="2" customWidth="1"/>
    <col min="7" max="7" width="12.5" style="2" customWidth="1"/>
    <col min="8" max="8" width="53.34765625" style="2" customWidth="1"/>
    <col min="9" max="9" width="41.09765625" style="2" customWidth="1"/>
    <col min="10" max="27" width="41.09765625" style="2" hidden="1" customWidth="1"/>
    <col min="28" max="29" width="41.09765625" style="3" hidden="1" customWidth="1"/>
    <col min="30" max="31" width="7.59765625" style="2" customWidth="1"/>
    <col min="32" max="32" width="8.5" style="2" customWidth="1"/>
    <col min="33" max="33" width="75" style="2" customWidth="1"/>
    <col min="34" max="34" width="10.5" style="2" customWidth="1"/>
    <col min="35" max="35" width="11.59765625" style="2" customWidth="1"/>
    <col min="36" max="36" width="3" style="2" customWidth="1"/>
    <col min="37" max="37" width="10.59765625" style="2" customWidth="1"/>
    <col min="38" max="38" width="2.59765625" style="2" customWidth="1"/>
    <col min="39" max="39" width="10.59765625" style="2" customWidth="1"/>
    <col min="40" max="40" width="2.59765625" style="2" customWidth="1"/>
    <col min="41" max="41" width="10.59765625" style="2" customWidth="1"/>
    <col min="42" max="42" width="3.59765625" style="2" customWidth="1"/>
    <col min="43" max="43" width="10.59765625" style="2" customWidth="1"/>
    <col min="44" max="44" width="2.59765625" style="2" customWidth="1"/>
    <col min="45" max="45" width="11.84765625" style="2" customWidth="1"/>
    <col min="46" max="46" width="2.59765625" style="2" customWidth="1"/>
    <col min="47" max="47" width="11.84765625" style="2" customWidth="1"/>
    <col min="48" max="48" width="2.59765625" style="2" customWidth="1"/>
    <col min="49" max="49" width="8.5" style="2" customWidth="1"/>
    <col min="50" max="51" width="14.59765625" style="2" customWidth="1"/>
    <col min="52" max="52" width="13.5" style="2" customWidth="1"/>
    <col min="53" max="53" width="4" style="2" customWidth="1"/>
    <col min="54" max="54" width="14.84765625" style="2" customWidth="1"/>
    <col min="55" max="55" width="12.84765625" style="2" customWidth="1"/>
    <col min="56" max="56" width="3.34765625" style="2" customWidth="1"/>
    <col min="57" max="57" width="15" style="2" customWidth="1"/>
    <col min="58" max="58" width="5.34765625" style="2" customWidth="1"/>
    <col min="59" max="59" width="3.59765625" style="2" customWidth="1"/>
    <col min="60" max="60" width="15" style="2" customWidth="1"/>
    <col min="61" max="61" width="6.59765625" style="2" customWidth="1"/>
    <col min="62" max="62" width="5.59765625" style="2" customWidth="1"/>
    <col min="63" max="63" width="13.34765625" style="2" customWidth="1"/>
    <col min="64" max="64" width="13.5" style="2" customWidth="1"/>
    <col min="65" max="66" width="7.59765625" style="2" customWidth="1"/>
    <col min="67" max="67" width="8.5" style="2" customWidth="1"/>
    <col min="68" max="68" width="10.84765625" style="2" customWidth="1"/>
    <col min="69" max="69" width="40.59765625" style="2" customWidth="1"/>
    <col min="70" max="70" width="29.84765625" style="2" customWidth="1"/>
    <col min="71" max="71" width="18" style="2" customWidth="1"/>
    <col min="72" max="73" width="14.84765625" style="2" customWidth="1"/>
    <col min="74" max="74" width="28.84765625" style="2" customWidth="1"/>
    <col min="75" max="75" width="16.84765625" style="2" customWidth="1"/>
    <col min="76" max="76" width="84.59765625" style="2" customWidth="1"/>
    <col min="77" max="77" width="16.84765625" style="2" customWidth="1"/>
    <col min="78" max="78" width="52.09765625" style="2" customWidth="1"/>
    <col min="79" max="79" width="30" style="2" customWidth="1"/>
    <col min="80" max="81" width="10.59765625" style="2" customWidth="1"/>
    <col min="82" max="82" width="14" style="2" customWidth="1"/>
    <col min="83" max="87" width="10.59765625" style="2"/>
    <col min="88" max="88" width="13.5" style="2" customWidth="1"/>
    <col min="89" max="90" width="10.59765625" style="2"/>
    <col min="91" max="91" width="13.5" style="2" customWidth="1"/>
    <col min="92" max="104" width="10.59765625" style="2"/>
    <col min="105" max="105" width="13.34765625" style="2" customWidth="1"/>
    <col min="106" max="106" width="19.84765625" style="2" customWidth="1"/>
    <col min="107" max="110" width="10.59765625" style="2"/>
    <col min="111" max="111" width="15" style="2" customWidth="1"/>
    <col min="112" max="112" width="13.59765625" style="2" customWidth="1"/>
    <col min="113" max="16384" width="10.59765625" style="2"/>
  </cols>
  <sheetData>
    <row r="2" spans="2:79" s="1" customFormat="1" ht="29.1" customHeight="1" thickTop="1" thickBot="1">
      <c r="B2" s="285" t="s">
        <v>0</v>
      </c>
      <c r="C2" s="285"/>
      <c r="D2" s="285"/>
      <c r="E2" s="285" t="s">
        <v>1</v>
      </c>
      <c r="F2" s="285"/>
      <c r="G2" s="285"/>
      <c r="H2" s="285"/>
      <c r="I2" s="285"/>
      <c r="J2" s="285" t="s">
        <v>2</v>
      </c>
      <c r="K2" s="285"/>
      <c r="L2" s="285"/>
      <c r="M2" s="285"/>
      <c r="N2" s="285"/>
      <c r="O2" s="285"/>
      <c r="P2" s="285"/>
      <c r="Q2" s="285"/>
      <c r="R2" s="285"/>
      <c r="S2" s="285"/>
      <c r="T2" s="285"/>
      <c r="U2" s="285"/>
      <c r="V2" s="285"/>
      <c r="W2" s="285"/>
      <c r="X2" s="285"/>
      <c r="Y2" s="285"/>
      <c r="Z2" s="285"/>
      <c r="AA2" s="285"/>
      <c r="AB2" s="285"/>
      <c r="AC2" s="285"/>
      <c r="AD2" s="285" t="s">
        <v>3</v>
      </c>
      <c r="AE2" s="285"/>
      <c r="AF2" s="285"/>
      <c r="AG2" s="285" t="s">
        <v>4</v>
      </c>
      <c r="AH2" s="285"/>
      <c r="AI2" s="285"/>
      <c r="AJ2" s="285"/>
      <c r="AK2" s="285"/>
      <c r="AL2" s="285"/>
      <c r="AM2" s="285"/>
      <c r="AN2" s="285"/>
      <c r="AO2" s="285"/>
      <c r="AP2" s="285"/>
      <c r="AQ2" s="285"/>
      <c r="AR2" s="285"/>
      <c r="AS2" s="285"/>
      <c r="AT2" s="285"/>
      <c r="AU2" s="285"/>
      <c r="AV2" s="285"/>
      <c r="AW2" s="285"/>
      <c r="AX2" s="285" t="s">
        <v>5</v>
      </c>
      <c r="AY2" s="285"/>
      <c r="AZ2" s="285"/>
      <c r="BA2" s="285"/>
      <c r="BB2" s="285"/>
      <c r="BC2" s="285"/>
      <c r="BD2" s="285"/>
      <c r="BE2" s="285"/>
      <c r="BF2" s="285"/>
      <c r="BG2" s="285"/>
      <c r="BH2" s="285"/>
      <c r="BI2" s="285"/>
      <c r="BJ2" s="285"/>
      <c r="BK2" s="285"/>
      <c r="BL2" s="285"/>
      <c r="BM2" s="285" t="s">
        <v>3</v>
      </c>
      <c r="BN2" s="285"/>
      <c r="BO2" s="285"/>
      <c r="BP2" s="287" t="s">
        <v>6</v>
      </c>
      <c r="BQ2" s="287"/>
      <c r="BR2" s="287"/>
      <c r="BS2" s="287"/>
      <c r="BT2" s="287" t="s">
        <v>7</v>
      </c>
      <c r="BU2" s="287"/>
      <c r="BV2" s="287"/>
      <c r="BW2" s="281" t="s">
        <v>8</v>
      </c>
      <c r="BX2" s="281"/>
      <c r="BY2" s="281" t="s">
        <v>9</v>
      </c>
      <c r="BZ2" s="281"/>
      <c r="CA2" s="281"/>
    </row>
    <row r="3" spans="2:79" ht="3" customHeight="1" thickTop="1" thickBot="1"/>
    <row r="4" spans="2:79" s="9" customFormat="1" ht="46" customHeight="1" thickTop="1" thickBot="1">
      <c r="B4" s="4" t="s">
        <v>10</v>
      </c>
      <c r="C4" s="4" t="s">
        <v>11</v>
      </c>
      <c r="D4" s="4" t="s">
        <v>12</v>
      </c>
      <c r="E4" s="4" t="s">
        <v>13</v>
      </c>
      <c r="F4" s="4" t="s">
        <v>1</v>
      </c>
      <c r="G4" s="4" t="s">
        <v>14</v>
      </c>
      <c r="H4" s="4" t="s">
        <v>15</v>
      </c>
      <c r="I4" s="4" t="s">
        <v>16</v>
      </c>
      <c r="J4" s="4" t="s">
        <v>17</v>
      </c>
      <c r="K4" s="4" t="s">
        <v>18</v>
      </c>
      <c r="L4" s="4" t="s">
        <v>19</v>
      </c>
      <c r="M4" s="4" t="s">
        <v>20</v>
      </c>
      <c r="N4" s="4" t="s">
        <v>21</v>
      </c>
      <c r="O4" s="4" t="s">
        <v>22</v>
      </c>
      <c r="P4" s="4" t="s">
        <v>23</v>
      </c>
      <c r="Q4" s="4" t="s">
        <v>24</v>
      </c>
      <c r="R4" s="4" t="s">
        <v>25</v>
      </c>
      <c r="S4" s="4" t="s">
        <v>26</v>
      </c>
      <c r="T4" s="4" t="s">
        <v>27</v>
      </c>
      <c r="U4" s="4" t="s">
        <v>28</v>
      </c>
      <c r="V4" s="4" t="s">
        <v>29</v>
      </c>
      <c r="W4" s="4" t="s">
        <v>30</v>
      </c>
      <c r="X4" s="4" t="s">
        <v>31</v>
      </c>
      <c r="Y4" s="4" t="s">
        <v>32</v>
      </c>
      <c r="Z4" s="4" t="s">
        <v>33</v>
      </c>
      <c r="AA4" s="4" t="s">
        <v>34</v>
      </c>
      <c r="AB4" s="4" t="s">
        <v>35</v>
      </c>
      <c r="AC4" s="4" t="s">
        <v>36</v>
      </c>
      <c r="AD4" s="5" t="s">
        <v>37</v>
      </c>
      <c r="AE4" s="5" t="s">
        <v>38</v>
      </c>
      <c r="AF4" s="5" t="s">
        <v>39</v>
      </c>
      <c r="AG4" s="4" t="s">
        <v>40</v>
      </c>
      <c r="AH4" s="4" t="s">
        <v>41</v>
      </c>
      <c r="AI4" s="4" t="s">
        <v>42</v>
      </c>
      <c r="AJ4" s="4"/>
      <c r="AK4" s="4" t="s">
        <v>42</v>
      </c>
      <c r="AL4" s="4"/>
      <c r="AM4" s="4" t="s">
        <v>43</v>
      </c>
      <c r="AN4" s="4"/>
      <c r="AO4" s="4" t="s">
        <v>44</v>
      </c>
      <c r="AP4" s="4"/>
      <c r="AQ4" s="4" t="s">
        <v>45</v>
      </c>
      <c r="AR4" s="4"/>
      <c r="AS4" s="4" t="s">
        <v>46</v>
      </c>
      <c r="AT4" s="4"/>
      <c r="AU4" s="4" t="s">
        <v>47</v>
      </c>
      <c r="AV4" s="4"/>
      <c r="AW4" s="6" t="s">
        <v>48</v>
      </c>
      <c r="AX4" s="4" t="s">
        <v>49</v>
      </c>
      <c r="AY4" s="7" t="s">
        <v>50</v>
      </c>
      <c r="AZ4" s="7" t="s">
        <v>51</v>
      </c>
      <c r="BA4" s="4"/>
      <c r="BB4" s="4" t="s">
        <v>52</v>
      </c>
      <c r="BC4" s="7" t="s">
        <v>53</v>
      </c>
      <c r="BD4" s="4"/>
      <c r="BE4" s="7" t="s">
        <v>54</v>
      </c>
      <c r="BF4" s="7"/>
      <c r="BG4" s="7"/>
      <c r="BH4" s="7" t="s">
        <v>55</v>
      </c>
      <c r="BI4" s="7"/>
      <c r="BJ4" s="7"/>
      <c r="BK4" s="4" t="s">
        <v>56</v>
      </c>
      <c r="BL4" s="4" t="s">
        <v>57</v>
      </c>
      <c r="BM4" s="5" t="s">
        <v>37</v>
      </c>
      <c r="BN4" s="5" t="s">
        <v>38</v>
      </c>
      <c r="BO4" s="5" t="s">
        <v>58</v>
      </c>
      <c r="BP4" s="7" t="s">
        <v>59</v>
      </c>
      <c r="BQ4" s="7" t="s">
        <v>60</v>
      </c>
      <c r="BR4" s="7" t="s">
        <v>61</v>
      </c>
      <c r="BS4" s="7" t="s">
        <v>62</v>
      </c>
      <c r="BT4" s="7" t="s">
        <v>63</v>
      </c>
      <c r="BU4" s="7" t="s">
        <v>64</v>
      </c>
      <c r="BV4" s="7" t="s">
        <v>65</v>
      </c>
      <c r="BW4" s="8" t="s">
        <v>66</v>
      </c>
      <c r="BX4" s="8" t="s">
        <v>67</v>
      </c>
      <c r="BY4" s="8" t="s">
        <v>66</v>
      </c>
      <c r="BZ4" s="8" t="s">
        <v>67</v>
      </c>
      <c r="CA4" s="8" t="s">
        <v>68</v>
      </c>
    </row>
    <row r="5" spans="2:79" ht="111.75" customHeight="1" thickTop="1" thickBot="1">
      <c r="B5" s="282" t="s">
        <v>175</v>
      </c>
      <c r="C5" s="283" t="s">
        <v>193</v>
      </c>
      <c r="D5" s="469" t="s">
        <v>476</v>
      </c>
      <c r="E5" s="469" t="s">
        <v>477</v>
      </c>
      <c r="F5" s="469" t="s">
        <v>478</v>
      </c>
      <c r="G5" s="469" t="s">
        <v>110</v>
      </c>
      <c r="H5" s="469" t="s">
        <v>479</v>
      </c>
      <c r="I5" s="469" t="s">
        <v>480</v>
      </c>
      <c r="J5" s="467" t="s">
        <v>113</v>
      </c>
      <c r="K5" s="467" t="s">
        <v>113</v>
      </c>
      <c r="L5" s="467" t="s">
        <v>113</v>
      </c>
      <c r="M5" s="467" t="s">
        <v>113</v>
      </c>
      <c r="N5" s="467" t="s">
        <v>113</v>
      </c>
      <c r="O5" s="467" t="s">
        <v>113</v>
      </c>
      <c r="P5" s="467" t="s">
        <v>113</v>
      </c>
      <c r="Q5" s="467" t="s">
        <v>113</v>
      </c>
      <c r="R5" s="467" t="s">
        <v>114</v>
      </c>
      <c r="S5" s="467" t="s">
        <v>113</v>
      </c>
      <c r="T5" s="467" t="s">
        <v>113</v>
      </c>
      <c r="U5" s="467" t="s">
        <v>113</v>
      </c>
      <c r="V5" s="467" t="s">
        <v>113</v>
      </c>
      <c r="W5" s="467" t="s">
        <v>113</v>
      </c>
      <c r="X5" s="467" t="s">
        <v>113</v>
      </c>
      <c r="Y5" s="467" t="s">
        <v>114</v>
      </c>
      <c r="Z5" s="467" t="s">
        <v>114</v>
      </c>
      <c r="AA5" s="467" t="s">
        <v>114</v>
      </c>
      <c r="AB5" s="467" t="s">
        <v>113</v>
      </c>
      <c r="AC5" s="286">
        <f>COUNTIF(J5:AB6,"Si")</f>
        <v>15</v>
      </c>
      <c r="AD5" s="311" t="s">
        <v>77</v>
      </c>
      <c r="AE5" s="438" t="str">
        <f>_xlfn.IFS(AC5&lt;=5,$CA$91,AND(AC5&gt;5,AC5&lt;=11),$CA$92,AC5&gt;11,$CA$93)</f>
        <v>Catastrófico</v>
      </c>
      <c r="AF5" s="378" t="str">
        <f>_xlfn.IFS(AND(AD5=$BZ$89,AE5=$CA$89),$CB$89,AND(AD5=$BZ$89,AE5=$CA$90),$CB$89,AND(AD5=$BZ$89,AE5=$CA$91),$CB$90,AND(AD5=$BZ$89,AE5=$CA$92),$CB$91,AND(AD5=$BZ$89,AE5=$CA$93),$CB$92,AND(AD5=$BZ$90,AE5=$CA$89),$CB$89,AND(AD5=$BZ$90,AE5=$CA$90),$CB$89,AND(AD5=$BZ$90,AE5=$CA$91),$CB$90,AND(AD5=$BZ$90,AE5=$CA$92),$CB$91,AND(AD5=$BZ$90,AE5=$CA$93),$CB$92,AND(AD5=$BZ$91,AE5=$CA$89),$CB$89,AND(AD5=$BZ$91,AE5=$CA$90),$CB$90,AND(AD5=$BZ$91,AE5=$CA$91),$CB$91,AND(AD5=$BZ$91,AE5=$CA$92),$CB$92,AND(AD5=$BZ$91,AE5=$CA$93),$CB$92,AND(AD5=$BZ$92,AE5=$CA$89),$CB$90,AND(AD5=$BZ$92,AE5=$CA$90),$CB$91,AND(AD5=$BZ$92,AE5=$CA$91),$CB$91,AND(AD5=$BZ$92,AE5=$CA$92),$CB$92,AND(AD5=$BZ$92,AE5=$CA$93),$CB$92,AND(AD5=$BZ$93,AE5=$CA$89),$CB$91,AND(AD5=$BZ$93,AE5=$CA$90),$CB$91,AND(AD5=$BZ$93,AE5=$CA$91),$CB$92,AND(AD5=$BZ$93,AE5=$CA$92),$CB$92,AND(AD5=$BZ$93,AE5=$CA$93),$CB$92)</f>
        <v>Extremo</v>
      </c>
      <c r="AG5" s="162" t="s">
        <v>481</v>
      </c>
      <c r="AH5" s="11" t="s">
        <v>80</v>
      </c>
      <c r="AI5" s="247" t="s">
        <v>81</v>
      </c>
      <c r="AJ5" s="12">
        <f t="shared" ref="AJ5:AJ25" si="0">IF(AI5=$CD$89,ASIGNADO,IF(AI5=$CD$90,NO_ASIGNADO,""))</f>
        <v>15</v>
      </c>
      <c r="AK5" s="247" t="s">
        <v>82</v>
      </c>
      <c r="AL5" s="12">
        <f t="shared" ref="AL5:AL25" si="1">IF(AK5=$CG$89,ADECUADO,IF(AK5=$CG$90,INADECUADO,""))</f>
        <v>15</v>
      </c>
      <c r="AM5" s="247" t="s">
        <v>83</v>
      </c>
      <c r="AN5" s="12">
        <f t="shared" ref="AN5:AN25" si="2">IF(AM5=$CJ$89,ASIGNADO,IF(AM5=$CJ$90,NO_ASIGNADO,""))</f>
        <v>15</v>
      </c>
      <c r="AO5" s="247" t="s">
        <v>84</v>
      </c>
      <c r="AP5" s="12">
        <f t="shared" ref="AP5:AP25" si="3">IF(AO5=$CM$89,PREVENIR,IF(AO5=$CM$90,DETECTAR,IF(AO5=$CM$91,NO_ES_CONTROL,"")))</f>
        <v>15</v>
      </c>
      <c r="AQ5" s="247" t="s">
        <v>85</v>
      </c>
      <c r="AR5" s="12">
        <f t="shared" ref="AR5:AR25" si="4">IF(AQ5=$CQ$89,CONFIABLE,IF(AQ5=$CQ$90,NO_CONFIABLE,""))</f>
        <v>15</v>
      </c>
      <c r="AS5" s="247" t="s">
        <v>86</v>
      </c>
      <c r="AT5" s="12">
        <f t="shared" ref="AT5:AT25" si="5">IF(AS5=$CT$89,SE_INVESTIGAN,IF(AS5=$CT$90,NO_SE_INVESTIGAN,""))</f>
        <v>15</v>
      </c>
      <c r="AU5" s="247" t="s">
        <v>87</v>
      </c>
      <c r="AV5" s="12">
        <f t="shared" ref="AV5:AV25" si="6">IF(AU5=$CW$89,COMPLETA,IF(AU5=$CW$90,INCOMPLETA,IF(AU5=$CW$91,NO_EXISTE,"")))</f>
        <v>10</v>
      </c>
      <c r="AW5" s="12">
        <f t="shared" ref="AW5:AW34" si="7">IFERROR(AJ5+AL5+AN5+AP5+AR5+AT5+AV5," ")</f>
        <v>100</v>
      </c>
      <c r="AX5" s="13" t="str">
        <f t="shared" ref="AX5:AX34" si="8">IF(AND(AW5&gt;=86,AW5&lt;=95),"MODERADO",IF(AND(AW5&gt;=96), "FUERTE",IF(AND(AW5&lt;=85), "DEBIL")))</f>
        <v>FUERTE</v>
      </c>
      <c r="AY5" s="14" t="s">
        <v>88</v>
      </c>
      <c r="AZ5" s="13" t="str">
        <f t="shared" ref="AZ5:AZ34" si="9">IFERROR((_xlfn.IFS(AND(AX5=$DA$89,AY5=$DA$89),$DA$89,AND(AX5=$DA$89,AY5=$DA$90),$DA$90,AND(AX5=$DA$89,AY5=$DA$91),$DA$91,AND(AX5=$DA$90,AY5=$DA$89),$DA$90,AND(AX5=$DA$90,AY5=$DA$90),$DA$90,AND(AX5=$DA$90,AY5=$DA$91),$DA$91,AND(AX5=$DA$91,AY5=$DA$89),$DA$91,AND(AX5=$DA$91,AY5=$DA$90),$DA$91,AND(AX5=$DA$91,AY5=$DA$91),$DA$91)),"")</f>
        <v>FUERTE</v>
      </c>
      <c r="BA5" s="250">
        <f t="shared" ref="BA5:BA25" si="10">_xlfn.IFS(AZ5=$DB$89,FUERTE,AZ5=$DB$90,MODERADO,AZ5=$DB$91,DEBIL)</f>
        <v>100</v>
      </c>
      <c r="BB5" s="245" t="str">
        <f t="shared" ref="BB5:BB34" si="11">IF(AND(BA5=100),"NO",IF(AND(BA5&lt;100), "SI",0))</f>
        <v>NO</v>
      </c>
      <c r="BC5" s="295" t="str">
        <f t="shared" ref="BC5:BC34" si="12">IF(AND(BD5&gt;=50,BD5&lt;=99),"MODERADO",IF(AND(BD5=100), "FUERTE",IF(AND(BD5&lt;50), "DEBIL")))</f>
        <v>FUERTE</v>
      </c>
      <c r="BD5" s="296">
        <f>+SUM(BA5:BA6)/(COUNT(BA5:BA6))</f>
        <v>100</v>
      </c>
      <c r="BE5" s="15" t="s">
        <v>89</v>
      </c>
      <c r="BF5" s="16">
        <f>IF(BE5="Directamente",100/COUNTA($BE$5:$BE$6),0)</f>
        <v>50</v>
      </c>
      <c r="BG5" s="297" t="str">
        <f t="shared" ref="BG5" si="13">IF(SUM(BF5:BF6)&gt;67,"Directamente","No Disminuye")</f>
        <v>Directamente</v>
      </c>
      <c r="BH5" s="15" t="s">
        <v>89</v>
      </c>
      <c r="BI5" s="17">
        <f t="shared" ref="BI5:BI34" si="14">IFERROR(_xlfn.IFS(BH5="Directamente",100,BH5="Indirectamente",99,BH5="No Disminuye",98)," ")</f>
        <v>100</v>
      </c>
      <c r="BJ5" s="291" t="str">
        <f>_xlfn.IFS(AND((COUNTIF($BH$5:BH6,"Directamente"))&gt;=(COUNTIF(BH5:BH6,"Indirectamente")),(COUNTIF(BH5:BH6,"Directamente"))&gt;=(COUNTIF(BH5:BH6,"No Disminuye"))),"Directamente",AND((COUNTIF(BH5:BH6,"Indirectamente"))&gt;(COUNTIF(BH5:BH6,"Directamente")),(COUNTIF(BH5:BH6,"Indirectamente"))&gt;(COUNTIF(BH5:BH6,"No Disminuye"))),"Indirectamente",SUM(COUNTIF(BH5:BH6,"Directamente"),COUNTIF(BH5:BH6,"Indirectamente"))&gt;=COUNTIF(BH5:BH6,"No Disminuye"),"Directamente",AND((COUNTIF(BH5:BH6,"No Disminuye"))&gt;(COUNTIF(BH5:BH6,"Directamente")),(COUNTIF(BH5:BH6,"No Disminuye"))&gt;(COUNTIF(BH5:BH6,"Indirectamente"))),"No Disminuye")</f>
        <v>Directamente</v>
      </c>
      <c r="BK5" s="422">
        <f t="shared" ref="BK5:BK34" si="15">IFERROR(_xlfn.IFS(AND(BC5="MODERADO",BG5="Directamente"),1,AND(BC5="FUERTE",BG5="Directamente"),2),"0")</f>
        <v>2</v>
      </c>
      <c r="BL5" s="422">
        <f t="shared" ref="BL5:BL34" si="16">IFERROR(_xlfn.IFS(BJ5="Directamente",2,BJ5="Indirectamente",1),"0")</f>
        <v>2</v>
      </c>
      <c r="BM5" s="311" t="s">
        <v>90</v>
      </c>
      <c r="BN5" s="372" t="s">
        <v>91</v>
      </c>
      <c r="BO5" s="444" t="str">
        <f>_xlfn.IFS(AND(BM5=$BZ$89,BN5=$CA$89),$CB$89,AND(BM5=$BZ$89,BN5=$CA$90),$CB$89,AND(BM5=$BZ$89,BN5=$CA$91),$CB$90,AND(BM5=$BZ$89,BN5=$CA$92),$CB$91,AND(BM5=$BZ$89,BN5=$CA$93),$CB$92,AND(BM5=$BZ$90,BN5=$CA$89),$CB$89,AND(BM5=$BZ$90,BN5=$CA$90),$CB$89,AND(BM5=$BZ$90,BN5=$CA$91),$CB$90,AND(BM5=$BZ$90,BN5=$CA$92),$CB$91,AND(BM5=$BZ$90,BN5=$CA$93),$CB$92,AND(BM5=$BZ$91,BN5=$CA$89),$CB$89,AND(BM5=$BZ$91,BN5=$CA$90),$CB$90,AND(BM5=$BZ$91,BN5=$CA$91),$CB$91,AND(BM5=$BZ$91,BN5=$CA$92),$CB$92,AND(BM5=$BZ$91,BN5=$CA$93),$CB$92,AND(BM5=$BZ$92,BN5=$CA$89),$CB$90,AND(BM5=$BZ$92,BN5=$CA$90),$CB$91,AND(BM5=$BZ$92,BN5=$CA$91),$CB$91,AND(BM5=$BZ$92,BN5=$CA$92),$CB$92,AND(BM5=$BZ$92,BN5=$CA$93),$CB$92,AND(BM5=$BZ$93,BN5=$CA$89),$CB$91,AND(BM5=$BZ$93,BN5=$CA$90),$CB$91,AND(BM5=$BZ$93,BN5=$CA$91),$CB$92,AND(BM5=$BZ$93,BN5=$CA$92),$CB$92,AND(BM5=$BZ$93,BN5=$CA$93),$CB$92)</f>
        <v>Alto</v>
      </c>
      <c r="BP5" s="466" t="s">
        <v>92</v>
      </c>
      <c r="BQ5" s="462" t="s">
        <v>482</v>
      </c>
      <c r="BR5" s="462" t="s">
        <v>483</v>
      </c>
      <c r="BS5" s="462" t="s">
        <v>484</v>
      </c>
      <c r="BT5" s="463" t="d">
        <v>2021-01-02</v>
      </c>
      <c r="BU5" s="463" t="d">
        <v>2021-12-31</v>
      </c>
      <c r="BV5" s="462" t="s">
        <v>485</v>
      </c>
      <c r="BW5" s="453" t="s">
        <v>797</v>
      </c>
      <c r="BX5" s="455" t="s">
        <v>798</v>
      </c>
      <c r="BY5" s="453" t="s">
        <v>799</v>
      </c>
      <c r="BZ5" s="470" t="s">
        <v>800</v>
      </c>
      <c r="CA5" s="470" t="s">
        <v>487</v>
      </c>
    </row>
    <row r="6" spans="2:79" ht="324" customHeight="1" thickTop="1" thickBot="1">
      <c r="B6" s="282"/>
      <c r="C6" s="283"/>
      <c r="D6" s="469"/>
      <c r="E6" s="469"/>
      <c r="F6" s="469"/>
      <c r="G6" s="469"/>
      <c r="H6" s="469"/>
      <c r="I6" s="469"/>
      <c r="J6" s="468"/>
      <c r="K6" s="468"/>
      <c r="L6" s="468"/>
      <c r="M6" s="468"/>
      <c r="N6" s="468"/>
      <c r="O6" s="468"/>
      <c r="P6" s="468"/>
      <c r="Q6" s="468"/>
      <c r="R6" s="468"/>
      <c r="S6" s="468"/>
      <c r="T6" s="468"/>
      <c r="U6" s="468"/>
      <c r="V6" s="468"/>
      <c r="W6" s="468"/>
      <c r="X6" s="468"/>
      <c r="Y6" s="468"/>
      <c r="Z6" s="468"/>
      <c r="AA6" s="468"/>
      <c r="AB6" s="468"/>
      <c r="AC6" s="286"/>
      <c r="AD6" s="313"/>
      <c r="AE6" s="440"/>
      <c r="AF6" s="380"/>
      <c r="AG6" s="162" t="s">
        <v>488</v>
      </c>
      <c r="AH6" s="11" t="s">
        <v>242</v>
      </c>
      <c r="AI6" s="247" t="s">
        <v>81</v>
      </c>
      <c r="AJ6" s="12">
        <f t="shared" si="0"/>
        <v>15</v>
      </c>
      <c r="AK6" s="247" t="s">
        <v>82</v>
      </c>
      <c r="AL6" s="12">
        <f t="shared" si="1"/>
        <v>15</v>
      </c>
      <c r="AM6" s="247" t="s">
        <v>83</v>
      </c>
      <c r="AN6" s="12">
        <f t="shared" si="2"/>
        <v>15</v>
      </c>
      <c r="AO6" s="247" t="s">
        <v>84</v>
      </c>
      <c r="AP6" s="12">
        <f t="shared" si="3"/>
        <v>15</v>
      </c>
      <c r="AQ6" s="247" t="s">
        <v>85</v>
      </c>
      <c r="AR6" s="12">
        <f t="shared" si="4"/>
        <v>15</v>
      </c>
      <c r="AS6" s="247" t="s">
        <v>86</v>
      </c>
      <c r="AT6" s="12">
        <f t="shared" si="5"/>
        <v>15</v>
      </c>
      <c r="AU6" s="247" t="s">
        <v>87</v>
      </c>
      <c r="AV6" s="12">
        <f t="shared" si="6"/>
        <v>10</v>
      </c>
      <c r="AW6" s="12">
        <f t="shared" si="7"/>
        <v>100</v>
      </c>
      <c r="AX6" s="13" t="str">
        <f t="shared" si="8"/>
        <v>FUERTE</v>
      </c>
      <c r="AY6" s="14" t="s">
        <v>88</v>
      </c>
      <c r="AZ6" s="13" t="str">
        <f t="shared" si="9"/>
        <v>FUERTE</v>
      </c>
      <c r="BA6" s="250">
        <f t="shared" si="10"/>
        <v>100</v>
      </c>
      <c r="BB6" s="245" t="str">
        <f t="shared" si="11"/>
        <v>NO</v>
      </c>
      <c r="BC6" s="295"/>
      <c r="BD6" s="296"/>
      <c r="BE6" s="15" t="s">
        <v>89</v>
      </c>
      <c r="BF6" s="16">
        <f>IF(BE6="Directamente",100/COUNTA($BE$5:$BE$6),0)</f>
        <v>50</v>
      </c>
      <c r="BG6" s="297"/>
      <c r="BH6" s="15" t="s">
        <v>89</v>
      </c>
      <c r="BI6" s="17">
        <f t="shared" si="14"/>
        <v>100</v>
      </c>
      <c r="BJ6" s="291"/>
      <c r="BK6" s="424"/>
      <c r="BL6" s="424"/>
      <c r="BM6" s="313"/>
      <c r="BN6" s="374"/>
      <c r="BO6" s="446"/>
      <c r="BP6" s="466"/>
      <c r="BQ6" s="462"/>
      <c r="BR6" s="462"/>
      <c r="BS6" s="462"/>
      <c r="BT6" s="463"/>
      <c r="BU6" s="463"/>
      <c r="BV6" s="462"/>
      <c r="BW6" s="454"/>
      <c r="BX6" s="456"/>
      <c r="BY6" s="454"/>
      <c r="BZ6" s="471"/>
      <c r="CA6" s="471"/>
    </row>
    <row r="7" spans="2:79" ht="409.5" customHeight="1" thickTop="1" thickBot="1">
      <c r="B7" s="282"/>
      <c r="C7" s="283"/>
      <c r="D7" s="469"/>
      <c r="E7" s="141" t="s">
        <v>489</v>
      </c>
      <c r="F7" s="141" t="s">
        <v>490</v>
      </c>
      <c r="G7" s="10" t="s">
        <v>110</v>
      </c>
      <c r="H7" s="141" t="s">
        <v>491</v>
      </c>
      <c r="I7" s="141" t="s">
        <v>492</v>
      </c>
      <c r="J7" s="247" t="s">
        <v>113</v>
      </c>
      <c r="K7" s="247" t="s">
        <v>113</v>
      </c>
      <c r="L7" s="247" t="s">
        <v>114</v>
      </c>
      <c r="M7" s="247" t="s">
        <v>114</v>
      </c>
      <c r="N7" s="247" t="s">
        <v>113</v>
      </c>
      <c r="O7" s="247" t="s">
        <v>113</v>
      </c>
      <c r="P7" s="247" t="s">
        <v>114</v>
      </c>
      <c r="Q7" s="247" t="s">
        <v>114</v>
      </c>
      <c r="R7" s="247" t="s">
        <v>114</v>
      </c>
      <c r="S7" s="247" t="s">
        <v>113</v>
      </c>
      <c r="T7" s="247" t="s">
        <v>113</v>
      </c>
      <c r="U7" s="247" t="s">
        <v>113</v>
      </c>
      <c r="V7" s="247" t="s">
        <v>113</v>
      </c>
      <c r="W7" s="247" t="s">
        <v>113</v>
      </c>
      <c r="X7" s="247" t="s">
        <v>114</v>
      </c>
      <c r="Y7" s="247" t="s">
        <v>114</v>
      </c>
      <c r="Z7" s="247" t="s">
        <v>114</v>
      </c>
      <c r="AA7" s="247" t="s">
        <v>114</v>
      </c>
      <c r="AB7" s="247" t="s">
        <v>114</v>
      </c>
      <c r="AC7" s="247">
        <f t="shared" ref="AC7:AC34" si="17">COUNTIF(J7:AB7,"Si")</f>
        <v>9</v>
      </c>
      <c r="AD7" s="21" t="s">
        <v>77</v>
      </c>
      <c r="AE7" s="22" t="str">
        <f>_xlfn.IFS(AC7&lt;=5,$CA$91,AND(AC7&gt;5,AC7&lt;=11),$CA$92,AC7&gt;11,$CA$93)</f>
        <v xml:space="preserve">Mayor </v>
      </c>
      <c r="AF7" s="23" t="str">
        <f>_xlfn.IFS(AND(AD7=$BZ$89,AE7=$CA$89),$CB$89,AND(AD7=$BZ$89,AE7=$CA$90),$CB$89,AND(AD7=$BZ$89,AE7=$CA$91),$CB$90,AND(AD7=$BZ$89,AE7=$CA$92),$CB$91,AND(AD7=$BZ$89,AE7=$CA$93),$CB$92,AND(AD7=$BZ$90,AE7=$CA$89),$CB$89,AND(AD7=$BZ$90,AE7=$CA$90),$CB$89,AND(AD7=$BZ$90,AE7=$CA$91),$CB$90,AND(AD7=$BZ$90,AE7=$CA$92),$CB$91,AND(AD7=$BZ$90,AE7=$CA$93),$CB$92,AND(AD7=$BZ$91,AE7=$CA$89),$CB$89,AND(AD7=$BZ$91,AE7=$CA$90),$CB$90,AND(AD7=$BZ$91,AE7=$CA$91),$CB$91,AND(AD7=$BZ$91,AE7=$CA$92),$CB$92,AND(AD7=$BZ$91,AE7=$CA$93),$CB$92,AND(AD7=$BZ$92,AE7=$CA$89),$CB$90,AND(AD7=$BZ$92,AE7=$CA$90),$CB$91,AND(AD7=$BZ$92,AE7=$CA$91),$CB$91,AND(AD7=$BZ$92,AE7=$CA$92),$CB$92,AND(AD7=$BZ$92,AE7=$CA$93),$CB$92,AND(AD7=$BZ$93,AE7=$CA$89),$CB$91,AND(AD7=$BZ$93,AE7=$CA$90),$CB$91,AND(AD7=$BZ$93,AE7=$CA$91),$CB$92,AND(AD7=$BZ$93,AE7=$CA$92),$CB$92,AND(AD7=$BZ$93,AE7=$CA$93),$CB$92)</f>
        <v>Extremo</v>
      </c>
      <c r="AG7" s="162" t="s">
        <v>493</v>
      </c>
      <c r="AH7" s="11" t="s">
        <v>242</v>
      </c>
      <c r="AI7" s="247" t="s">
        <v>81</v>
      </c>
      <c r="AJ7" s="12">
        <f t="shared" si="0"/>
        <v>15</v>
      </c>
      <c r="AK7" s="247" t="s">
        <v>82</v>
      </c>
      <c r="AL7" s="12">
        <f t="shared" si="1"/>
        <v>15</v>
      </c>
      <c r="AM7" s="247" t="s">
        <v>83</v>
      </c>
      <c r="AN7" s="12">
        <f t="shared" si="2"/>
        <v>15</v>
      </c>
      <c r="AO7" s="247" t="s">
        <v>84</v>
      </c>
      <c r="AP7" s="12">
        <f t="shared" si="3"/>
        <v>15</v>
      </c>
      <c r="AQ7" s="247" t="s">
        <v>85</v>
      </c>
      <c r="AR7" s="12">
        <f t="shared" si="4"/>
        <v>15</v>
      </c>
      <c r="AS7" s="247" t="s">
        <v>86</v>
      </c>
      <c r="AT7" s="12">
        <f t="shared" si="5"/>
        <v>15</v>
      </c>
      <c r="AU7" s="247" t="s">
        <v>87</v>
      </c>
      <c r="AV7" s="12">
        <f t="shared" si="6"/>
        <v>10</v>
      </c>
      <c r="AW7" s="12">
        <f t="shared" si="7"/>
        <v>100</v>
      </c>
      <c r="AX7" s="13" t="str">
        <f t="shared" si="8"/>
        <v>FUERTE</v>
      </c>
      <c r="AY7" s="14" t="s">
        <v>88</v>
      </c>
      <c r="AZ7" s="13" t="str">
        <f t="shared" si="9"/>
        <v>FUERTE</v>
      </c>
      <c r="BA7" s="250">
        <f t="shared" si="10"/>
        <v>100</v>
      </c>
      <c r="BB7" s="245" t="str">
        <f t="shared" si="11"/>
        <v>NO</v>
      </c>
      <c r="BC7" s="249" t="str">
        <f t="shared" si="12"/>
        <v>FUERTE</v>
      </c>
      <c r="BD7" s="24">
        <f t="shared" ref="BD7" si="18">+SUM(BA7)/(COUNT(BA7))</f>
        <v>100</v>
      </c>
      <c r="BE7" s="15" t="s">
        <v>89</v>
      </c>
      <c r="BF7" s="16">
        <f>IF(BE7="Directamente",100/COUNTA($BE$7:$BE$7),0)</f>
        <v>100</v>
      </c>
      <c r="BG7" s="25" t="str">
        <f t="shared" ref="BG7" si="19">IF(SUM(BF7:BF7)&gt;67,"Directamente","No Disminuye")</f>
        <v>Directamente</v>
      </c>
      <c r="BH7" s="15" t="s">
        <v>89</v>
      </c>
      <c r="BI7" s="17">
        <f t="shared" si="14"/>
        <v>100</v>
      </c>
      <c r="BJ7" s="248" t="str">
        <f>_xlfn.IFS(AND((COUNTIF($BH$7:BH7,"Directamente"))&gt;=(COUNTIF(BH7:BH7,"Indirectamente")),(COUNTIF(BH7:BH7,"Directamente"))&gt;=(COUNTIF(BH7:BH7,"No Disminuye"))),"Directamente",AND((COUNTIF(BH7:BH7,"Indirectamente"))&gt;(COUNTIF(BH7:BH7,"Directamente")),(COUNTIF(BH7:BH7,"Indirectamente"))&gt;(COUNTIF(BH7:BH7,"No Disminuye"))),"Indirectamente",SUM(COUNTIF(BH7:BH7,"Directamente"),COUNTIF(BH7:BH7,"Indirectamente"))&gt;=COUNTIF(BH7:BH7,"No Disminuye"),"Directamente",AND((COUNTIF(BH7:BH7,"No Disminuye"))&gt;(COUNTIF(BH7:BH7,"Directamente")),(COUNTIF(BH7:BH7,"No Disminuye"))&gt;(COUNTIF(BH7:BH7,"Indirectamente"))),"No Disminuye")</f>
        <v>Directamente</v>
      </c>
      <c r="BK7" s="245">
        <f t="shared" si="15"/>
        <v>2</v>
      </c>
      <c r="BL7" s="245">
        <f t="shared" si="16"/>
        <v>2</v>
      </c>
      <c r="BM7" s="21" t="s">
        <v>90</v>
      </c>
      <c r="BN7" s="26" t="s">
        <v>91</v>
      </c>
      <c r="BO7" s="142" t="str">
        <f>_xlfn.IFS(AND(BM7=$BZ$89,BN7=$CA$89),$CB$89,AND(BM7=$BZ$89,BN7=$CA$90),$CB$89,AND(BM7=$BZ$89,BN7=$CA$91),$CB$90,AND(BM7=$BZ$89,BN7=$CA$92),$CB$91,AND(BM7=$BZ$89,BN7=$CA$93),$CB$92,AND(BM7=$BZ$90,BN7=$CA$89),$CB$89,AND(BM7=$BZ$90,BN7=$CA$90),$CB$89,AND(BM7=$BZ$90,BN7=$CA$91),$CB$90,AND(BM7=$BZ$90,BN7=$CA$92),$CB$91,AND(BM7=$BZ$90,BN7=$CA$93),$CB$92,AND(BM7=$BZ$91,BN7=$CA$89),$CB$89,AND(BM7=$BZ$91,BN7=$CA$90),$CB$90,AND(BM7=$BZ$91,BN7=$CA$91),$CB$91,AND(BM7=$BZ$91,BN7=$CA$92),$CB$92,AND(BM7=$BZ$91,BN7=$CA$93),$CB$92,AND(BM7=$BZ$92,BN7=$CA$89),$CB$90,AND(BM7=$BZ$92,BN7=$CA$90),$CB$91,AND(BM7=$BZ$92,BN7=$CA$91),$CB$91,AND(BM7=$BZ$92,BN7=$CA$92),$CB$92,AND(BM7=$BZ$92,BN7=$CA$93),$CB$92,AND(BM7=$BZ$93,BN7=$CA$89),$CB$91,AND(BM7=$BZ$93,BN7=$CA$90),$CB$91,AND(BM7=$BZ$93,BN7=$CA$91),$CB$92,AND(BM7=$BZ$93,BN7=$CA$92),$CB$92,AND(BM7=$BZ$93,BN7=$CA$93),$CB$92)</f>
        <v>Alto</v>
      </c>
      <c r="BP7" s="268" t="s">
        <v>92</v>
      </c>
      <c r="BQ7" s="264" t="s">
        <v>494</v>
      </c>
      <c r="BR7" s="264" t="s">
        <v>495</v>
      </c>
      <c r="BS7" s="264" t="s">
        <v>496</v>
      </c>
      <c r="BT7" s="265" t="d">
        <v>2021-01-02</v>
      </c>
      <c r="BU7" s="265" t="d">
        <v>2021-12-31</v>
      </c>
      <c r="BV7" s="264" t="s">
        <v>497</v>
      </c>
      <c r="BW7" s="231" t="s">
        <v>801</v>
      </c>
      <c r="BX7" s="280" t="s">
        <v>802</v>
      </c>
      <c r="BY7" s="453" t="s">
        <v>799</v>
      </c>
      <c r="BZ7" s="470" t="s">
        <v>803</v>
      </c>
      <c r="CA7" s="252"/>
    </row>
    <row r="8" spans="2:79" ht="84" hidden="1" customHeight="1" thickTop="1" thickBot="1">
      <c r="B8" s="425" t="s">
        <v>175</v>
      </c>
      <c r="C8" s="419" t="s">
        <v>193</v>
      </c>
      <c r="D8" s="457" t="s">
        <v>498</v>
      </c>
      <c r="E8" s="459" t="s">
        <v>499</v>
      </c>
      <c r="F8" s="459" t="s">
        <v>500</v>
      </c>
      <c r="G8" s="419" t="s">
        <v>177</v>
      </c>
      <c r="H8" s="459" t="s">
        <v>501</v>
      </c>
      <c r="I8" s="459" t="s">
        <v>502</v>
      </c>
      <c r="J8" s="15"/>
      <c r="K8" s="15"/>
      <c r="L8" s="15"/>
      <c r="M8" s="15"/>
      <c r="N8" s="15"/>
      <c r="O8" s="15"/>
      <c r="P8" s="15"/>
      <c r="Q8" s="15"/>
      <c r="R8" s="15"/>
      <c r="S8" s="15"/>
      <c r="T8" s="15"/>
      <c r="U8" s="15"/>
      <c r="V8" s="15"/>
      <c r="W8" s="15"/>
      <c r="X8" s="15"/>
      <c r="Y8" s="15"/>
      <c r="Z8" s="15"/>
      <c r="AA8" s="15"/>
      <c r="AB8" s="247"/>
      <c r="AC8" s="247">
        <f t="shared" si="17"/>
        <v>0</v>
      </c>
      <c r="AD8" s="311" t="s">
        <v>77</v>
      </c>
      <c r="AE8" s="372" t="s">
        <v>187</v>
      </c>
      <c r="AF8" s="378" t="str">
        <f>_xlfn.IFS(AND(AD8=$BZ$89,AE8=$CA$89),$CB$89,AND(AD8=$BZ$89,AE8=$CA$90),$CB$89,AND(AD8=$BZ$89,AE8=$CA$91),$CB$90,AND(AD8=$BZ$89,AE8=$CA$92),$CB$91,AND(AD8=$BZ$89,AE8=$CA$93),$CB$92,AND(AD8=$BZ$90,AE8=$CA$89),$CB$89,AND(AD8=$BZ$90,AE8=$CA$90),$CB$89,AND(AD8=$BZ$90,AE8=$CA$91),$CB$90,AND(AD8=$BZ$90,AE8=$CA$92),$CB$91,AND(AD8=$BZ$90,AE8=$CA$93),$CB$92,AND(AD8=$BZ$91,AE8=$CA$89),$CB$89,AND(AD8=$BZ$91,AE8=$CA$90),$CB$90,AND(AD8=$BZ$91,AE8=$CA$91),$CB$91,AND(AD8=$BZ$91,AE8=$CA$92),$CB$92,AND(AD8=$BZ$91,AE8=$CA$93),$CB$92,AND(AD8=$BZ$92,AE8=$CA$89),$CB$90,AND(AD8=$BZ$92,AE8=$CA$90),$CB$91,AND(AD8=$BZ$92,AE8=$CA$91),$CB$91,AND(AD8=$BZ$92,AE8=$CA$92),$CB$92,AND(AD8=$BZ$92,AE8=$CA$93),$CB$92,AND(AD8=$BZ$93,AE8=$CA$89),$CB$91,AND(AD8=$BZ$93,AE8=$CA$90),$CB$91,AND(AD8=$BZ$93,AE8=$CA$91),$CB$92,AND(AD8=$BZ$93,AE8=$CA$92),$CB$92,AND(AD8=$BZ$93,AE8=$CA$93),$CB$92)</f>
        <v>Extremo</v>
      </c>
      <c r="AG8" s="162" t="s">
        <v>503</v>
      </c>
      <c r="AH8" s="11" t="s">
        <v>80</v>
      </c>
      <c r="AI8" s="247" t="s">
        <v>81</v>
      </c>
      <c r="AJ8" s="12">
        <f t="shared" si="0"/>
        <v>15</v>
      </c>
      <c r="AK8" s="247" t="s">
        <v>82</v>
      </c>
      <c r="AL8" s="12">
        <f t="shared" si="1"/>
        <v>15</v>
      </c>
      <c r="AM8" s="247" t="s">
        <v>83</v>
      </c>
      <c r="AN8" s="12">
        <f t="shared" si="2"/>
        <v>15</v>
      </c>
      <c r="AO8" s="247" t="s">
        <v>84</v>
      </c>
      <c r="AP8" s="12">
        <f t="shared" si="3"/>
        <v>15</v>
      </c>
      <c r="AQ8" s="247" t="s">
        <v>85</v>
      </c>
      <c r="AR8" s="12">
        <f t="shared" si="4"/>
        <v>15</v>
      </c>
      <c r="AS8" s="247" t="s">
        <v>86</v>
      </c>
      <c r="AT8" s="12">
        <f t="shared" si="5"/>
        <v>15</v>
      </c>
      <c r="AU8" s="247" t="s">
        <v>87</v>
      </c>
      <c r="AV8" s="12">
        <f t="shared" si="6"/>
        <v>10</v>
      </c>
      <c r="AW8" s="12">
        <f t="shared" si="7"/>
        <v>100</v>
      </c>
      <c r="AX8" s="13" t="str">
        <f t="shared" si="8"/>
        <v>FUERTE</v>
      </c>
      <c r="AY8" s="14" t="s">
        <v>88</v>
      </c>
      <c r="AZ8" s="13" t="str">
        <f t="shared" si="9"/>
        <v>FUERTE</v>
      </c>
      <c r="BA8" s="250">
        <f t="shared" si="10"/>
        <v>100</v>
      </c>
      <c r="BB8" s="245" t="str">
        <f t="shared" si="11"/>
        <v>NO</v>
      </c>
      <c r="BC8" s="249" t="str">
        <f t="shared" si="12"/>
        <v>FUERTE</v>
      </c>
      <c r="BD8" s="24">
        <f t="shared" ref="BD8:BD34" si="20">+SUM(BA8:BA9)/(COUNT(BA8:BA9))</f>
        <v>100</v>
      </c>
      <c r="BE8" s="15" t="s">
        <v>89</v>
      </c>
      <c r="BF8" s="203">
        <f>IF(BE8="Directamente",100/COUNTA($BE$8:$BE$12),0)</f>
        <v>20</v>
      </c>
      <c r="BG8" s="449" t="str">
        <f>IF(SUM(BF8:BF12)&gt;67,"Directamente","No Disminuye")</f>
        <v>Directamente</v>
      </c>
      <c r="BH8" s="15" t="s">
        <v>89</v>
      </c>
      <c r="BI8" s="17">
        <f>IFERROR(_xlfn.IFS(BH8="Directamente",100,BH8="Indirectamente",99,BH8="No Disminuye",98)," ")</f>
        <v>100</v>
      </c>
      <c r="BJ8" s="451" t="str">
        <f>_xlfn.IFS(AND((COUNTIF($BH$8:BH12,"Directamente"))&gt;=(COUNTIF(BH8:BH12,"Indirectamente")),(COUNTIF(BH8:BH12,"Directamente"))&gt;=(COUNTIF(BH8:BH12,"No Disminuye"))),"Directamente",AND((COUNTIF(BH8:BH12,"Indirectamente"))&gt;(COUNTIF(BH8:BH12,"Directamente")),(COUNTIF(BH8:BH12,"Indirectamente"))&gt;(COUNTIF(BH8:BH12,"No Disminuye"))),"Indirectamente",SUM(COUNTIF(BH8:BH12,"Directamente"),COUNTIF(BH8:BH12,"Indirectamente"))&gt;=COUNTIF(BH8:BH12,"No Disminuye"),"Directamente",AND((COUNTIF(BH8:BH12,"No Disminuye"))&gt;(COUNTIF(BH8:BH12,"Directamente")),(COUNTIF(BH8:BH12,"No Disminuye"))&gt;(COUNTIF(BH8:BH12,"Indirectamente"))),"No Disminuye")</f>
        <v>Directamente</v>
      </c>
      <c r="BK8" s="422">
        <f t="shared" si="15"/>
        <v>2</v>
      </c>
      <c r="BL8" s="422">
        <f t="shared" si="16"/>
        <v>2</v>
      </c>
      <c r="BM8" s="311" t="s">
        <v>90</v>
      </c>
      <c r="BN8" s="372" t="s">
        <v>160</v>
      </c>
      <c r="BO8" s="311" t="str">
        <f>_xlfn.IFS(AND(BM8=$BZ$89,BN8=$CA$89),$CB$89,AND(BM8=$BZ$89,BN8=$CA$90),$CB$89,AND(BM8=$BZ$89,BN8=$CA$91),$CB$90,AND(BM8=$BZ$89,BN8=$CA$92),$CB$91,AND(BM8=$BZ$89,BN8=$CA$93),$CB$92,AND(BM8=$BZ$90,BN8=$CA$89),$CB$89,AND(BM8=$BZ$90,BN8=$CA$90),$CB$89,AND(BM8=$BZ$90,BN8=$CA$91),$CB$90,AND(BM8=$BZ$90,BN8=$CA$92),$CB$91,AND(BM8=$BZ$90,BN8=$CA$93),$CB$92,AND(BM8=$BZ$91,BN8=$CA$89),$CB$89,AND(BM8=$BZ$91,BN8=$CA$90),$CB$90,AND(BM8=$BZ$91,BN8=$CA$91),$CB$91,AND(BM8=$BZ$91,BN8=$CA$92),$CB$92,AND(BM8=$BZ$91,BN8=$CA$93),$CB$92,AND(BM8=$BZ$92,BN8=$CA$89),$CB$90,AND(BM8=$BZ$92,BN8=$CA$90),$CB$91,AND(BM8=$BZ$92,BN8=$CA$91),$CB$91,AND(BM8=$BZ$92,BN8=$CA$92),$CB$92,AND(BM8=$BZ$92,BN8=$CA$93),$CB$92,AND(BM8=$BZ$93,BN8=$CA$89),$CB$91,AND(BM8=$BZ$93,BN8=$CA$90),$CB$91,AND(BM8=$BZ$93,BN8=$CA$91),$CB$92,AND(BM8=$BZ$93,BN8=$CA$92),$CB$92,AND(BM8=$BZ$93,BN8=$CA$93),$CB$92)</f>
        <v>Moderado</v>
      </c>
      <c r="BP8" s="268" t="s">
        <v>92</v>
      </c>
      <c r="BQ8" s="146" t="s">
        <v>504</v>
      </c>
      <c r="BR8" s="146" t="s">
        <v>505</v>
      </c>
      <c r="BS8" s="146" t="s">
        <v>506</v>
      </c>
      <c r="BT8" s="148" t="d">
        <v>2021-01-02</v>
      </c>
      <c r="BU8" s="148" t="d">
        <v>2021-12-31</v>
      </c>
      <c r="BV8" s="146" t="s">
        <v>507</v>
      </c>
      <c r="BW8" s="229" t="s">
        <v>486</v>
      </c>
      <c r="BX8" s="230" t="s">
        <v>508</v>
      </c>
      <c r="BY8" s="454"/>
      <c r="BZ8" s="471"/>
      <c r="CA8" s="252"/>
    </row>
    <row r="9" spans="2:79" ht="84" hidden="1" customHeight="1" thickTop="1" thickBot="1">
      <c r="B9" s="426"/>
      <c r="C9" s="420"/>
      <c r="D9" s="458"/>
      <c r="E9" s="460"/>
      <c r="F9" s="460"/>
      <c r="G9" s="420"/>
      <c r="H9" s="460"/>
      <c r="I9" s="460"/>
      <c r="J9" s="15"/>
      <c r="K9" s="15"/>
      <c r="L9" s="15"/>
      <c r="M9" s="15"/>
      <c r="N9" s="15"/>
      <c r="O9" s="15"/>
      <c r="P9" s="15"/>
      <c r="Q9" s="15"/>
      <c r="R9" s="15"/>
      <c r="S9" s="15"/>
      <c r="T9" s="15"/>
      <c r="U9" s="15"/>
      <c r="V9" s="15"/>
      <c r="W9" s="15"/>
      <c r="X9" s="15"/>
      <c r="Y9" s="15"/>
      <c r="Z9" s="15"/>
      <c r="AA9" s="15"/>
      <c r="AB9" s="247"/>
      <c r="AC9" s="247">
        <f t="shared" si="17"/>
        <v>0</v>
      </c>
      <c r="AD9" s="312"/>
      <c r="AE9" s="373"/>
      <c r="AF9" s="379"/>
      <c r="AG9" s="162" t="s">
        <v>509</v>
      </c>
      <c r="AH9" s="11" t="s">
        <v>80</v>
      </c>
      <c r="AI9" s="247" t="s">
        <v>81</v>
      </c>
      <c r="AJ9" s="12">
        <f t="shared" si="0"/>
        <v>15</v>
      </c>
      <c r="AK9" s="247" t="s">
        <v>82</v>
      </c>
      <c r="AL9" s="12">
        <f t="shared" si="1"/>
        <v>15</v>
      </c>
      <c r="AM9" s="247" t="s">
        <v>83</v>
      </c>
      <c r="AN9" s="12">
        <f t="shared" si="2"/>
        <v>15</v>
      </c>
      <c r="AO9" s="247" t="s">
        <v>84</v>
      </c>
      <c r="AP9" s="12">
        <f t="shared" si="3"/>
        <v>15</v>
      </c>
      <c r="AQ9" s="247" t="s">
        <v>85</v>
      </c>
      <c r="AR9" s="12">
        <f t="shared" si="4"/>
        <v>15</v>
      </c>
      <c r="AS9" s="247" t="s">
        <v>86</v>
      </c>
      <c r="AT9" s="12">
        <f t="shared" si="5"/>
        <v>15</v>
      </c>
      <c r="AU9" s="247" t="s">
        <v>87</v>
      </c>
      <c r="AV9" s="12">
        <f t="shared" si="6"/>
        <v>10</v>
      </c>
      <c r="AW9" s="12">
        <f t="shared" si="7"/>
        <v>100</v>
      </c>
      <c r="AX9" s="13" t="str">
        <f t="shared" si="8"/>
        <v>FUERTE</v>
      </c>
      <c r="AY9" s="14" t="s">
        <v>88</v>
      </c>
      <c r="AZ9" s="13" t="str">
        <f t="shared" si="9"/>
        <v>FUERTE</v>
      </c>
      <c r="BA9" s="250">
        <f t="shared" si="10"/>
        <v>100</v>
      </c>
      <c r="BB9" s="245" t="str">
        <f t="shared" si="11"/>
        <v>NO</v>
      </c>
      <c r="BC9" s="249" t="str">
        <f t="shared" si="12"/>
        <v>FUERTE</v>
      </c>
      <c r="BD9" s="24">
        <f t="shared" si="20"/>
        <v>100</v>
      </c>
      <c r="BE9" s="15" t="s">
        <v>89</v>
      </c>
      <c r="BF9" s="203">
        <f t="shared" ref="BF9:BF12" si="21">IF(BE9="Directamente",100/COUNTA($BE$8:$BE$12),0)</f>
        <v>20</v>
      </c>
      <c r="BG9" s="464"/>
      <c r="BH9" s="15" t="s">
        <v>89</v>
      </c>
      <c r="BI9" s="17">
        <f t="shared" si="14"/>
        <v>100</v>
      </c>
      <c r="BJ9" s="465"/>
      <c r="BK9" s="423"/>
      <c r="BL9" s="423"/>
      <c r="BM9" s="312"/>
      <c r="BN9" s="373"/>
      <c r="BO9" s="312"/>
      <c r="BP9" s="268" t="s">
        <v>92</v>
      </c>
      <c r="BQ9" s="146" t="s">
        <v>510</v>
      </c>
      <c r="BR9" s="146" t="s">
        <v>511</v>
      </c>
      <c r="BS9" s="146" t="s">
        <v>506</v>
      </c>
      <c r="BT9" s="148" t="d">
        <v>2021-01-02</v>
      </c>
      <c r="BU9" s="148" t="d">
        <v>2021-12-31</v>
      </c>
      <c r="BV9" s="146" t="s">
        <v>512</v>
      </c>
      <c r="BW9" s="20"/>
      <c r="BX9" s="202"/>
      <c r="BY9" s="20"/>
      <c r="BZ9" s="252"/>
      <c r="CA9" s="252"/>
    </row>
    <row r="10" spans="2:79" ht="84" hidden="1" customHeight="1" thickTop="1" thickBot="1">
      <c r="B10" s="426"/>
      <c r="C10" s="420"/>
      <c r="D10" s="458"/>
      <c r="E10" s="460"/>
      <c r="F10" s="460"/>
      <c r="G10" s="420"/>
      <c r="H10" s="460"/>
      <c r="I10" s="460"/>
      <c r="J10" s="15"/>
      <c r="K10" s="15"/>
      <c r="L10" s="15"/>
      <c r="M10" s="15"/>
      <c r="N10" s="15"/>
      <c r="O10" s="15"/>
      <c r="P10" s="15"/>
      <c r="Q10" s="15"/>
      <c r="R10" s="15"/>
      <c r="S10" s="15"/>
      <c r="T10" s="15"/>
      <c r="U10" s="15"/>
      <c r="V10" s="15"/>
      <c r="W10" s="15"/>
      <c r="X10" s="15"/>
      <c r="Y10" s="15"/>
      <c r="Z10" s="15"/>
      <c r="AA10" s="15"/>
      <c r="AB10" s="247"/>
      <c r="AC10" s="247">
        <f t="shared" si="17"/>
        <v>0</v>
      </c>
      <c r="AD10" s="312"/>
      <c r="AE10" s="373"/>
      <c r="AF10" s="379"/>
      <c r="AG10" s="162" t="s">
        <v>513</v>
      </c>
      <c r="AH10" s="11" t="s">
        <v>80</v>
      </c>
      <c r="AI10" s="247" t="s">
        <v>81</v>
      </c>
      <c r="AJ10" s="12">
        <f t="shared" si="0"/>
        <v>15</v>
      </c>
      <c r="AK10" s="247" t="s">
        <v>82</v>
      </c>
      <c r="AL10" s="12">
        <f t="shared" si="1"/>
        <v>15</v>
      </c>
      <c r="AM10" s="247" t="s">
        <v>83</v>
      </c>
      <c r="AN10" s="12">
        <f t="shared" si="2"/>
        <v>15</v>
      </c>
      <c r="AO10" s="247" t="s">
        <v>84</v>
      </c>
      <c r="AP10" s="12">
        <f t="shared" si="3"/>
        <v>15</v>
      </c>
      <c r="AQ10" s="247" t="s">
        <v>85</v>
      </c>
      <c r="AR10" s="12">
        <f t="shared" si="4"/>
        <v>15</v>
      </c>
      <c r="AS10" s="247" t="s">
        <v>86</v>
      </c>
      <c r="AT10" s="12">
        <f t="shared" si="5"/>
        <v>15</v>
      </c>
      <c r="AU10" s="247" t="s">
        <v>87</v>
      </c>
      <c r="AV10" s="12">
        <f t="shared" si="6"/>
        <v>10</v>
      </c>
      <c r="AW10" s="12">
        <f t="shared" si="7"/>
        <v>100</v>
      </c>
      <c r="AX10" s="13" t="str">
        <f t="shared" si="8"/>
        <v>FUERTE</v>
      </c>
      <c r="AY10" s="14" t="s">
        <v>88</v>
      </c>
      <c r="AZ10" s="13" t="str">
        <f t="shared" si="9"/>
        <v>FUERTE</v>
      </c>
      <c r="BA10" s="250">
        <f t="shared" si="10"/>
        <v>100</v>
      </c>
      <c r="BB10" s="245" t="str">
        <f t="shared" si="11"/>
        <v>NO</v>
      </c>
      <c r="BC10" s="249" t="str">
        <f t="shared" si="12"/>
        <v>FUERTE</v>
      </c>
      <c r="BD10" s="24">
        <f t="shared" si="20"/>
        <v>100</v>
      </c>
      <c r="BE10" s="15" t="s">
        <v>89</v>
      </c>
      <c r="BF10" s="203">
        <f t="shared" si="21"/>
        <v>20</v>
      </c>
      <c r="BG10" s="464"/>
      <c r="BH10" s="15" t="s">
        <v>89</v>
      </c>
      <c r="BI10" s="17">
        <f t="shared" si="14"/>
        <v>100</v>
      </c>
      <c r="BJ10" s="465"/>
      <c r="BK10" s="423"/>
      <c r="BL10" s="423"/>
      <c r="BM10" s="312"/>
      <c r="BN10" s="373"/>
      <c r="BO10" s="312"/>
      <c r="BP10" s="268" t="s">
        <v>92</v>
      </c>
      <c r="BQ10" s="146" t="s">
        <v>514</v>
      </c>
      <c r="BR10" s="146" t="s">
        <v>515</v>
      </c>
      <c r="BS10" s="146" t="s">
        <v>506</v>
      </c>
      <c r="BT10" s="148" t="d">
        <v>2021-01-02</v>
      </c>
      <c r="BU10" s="148" t="d">
        <v>2021-12-31</v>
      </c>
      <c r="BV10" s="146" t="s">
        <v>516</v>
      </c>
      <c r="BW10" s="20"/>
      <c r="BX10" s="202"/>
      <c r="BY10" s="20"/>
      <c r="BZ10" s="252"/>
      <c r="CA10" s="252"/>
    </row>
    <row r="11" spans="2:79" ht="84" hidden="1" customHeight="1" thickTop="1" thickBot="1">
      <c r="B11" s="426"/>
      <c r="C11" s="420"/>
      <c r="D11" s="458"/>
      <c r="E11" s="460"/>
      <c r="F11" s="460"/>
      <c r="G11" s="420"/>
      <c r="H11" s="460"/>
      <c r="I11" s="460"/>
      <c r="J11" s="15"/>
      <c r="K11" s="15"/>
      <c r="L11" s="15"/>
      <c r="M11" s="15"/>
      <c r="N11" s="15"/>
      <c r="O11" s="15"/>
      <c r="P11" s="15"/>
      <c r="Q11" s="15"/>
      <c r="R11" s="15"/>
      <c r="S11" s="15"/>
      <c r="T11" s="15"/>
      <c r="U11" s="15"/>
      <c r="V11" s="15"/>
      <c r="W11" s="15"/>
      <c r="X11" s="15"/>
      <c r="Y11" s="15"/>
      <c r="Z11" s="15"/>
      <c r="AA11" s="15"/>
      <c r="AB11" s="247"/>
      <c r="AC11" s="247">
        <f t="shared" si="17"/>
        <v>0</v>
      </c>
      <c r="AD11" s="312"/>
      <c r="AE11" s="373"/>
      <c r="AF11" s="379"/>
      <c r="AG11" s="162" t="s">
        <v>517</v>
      </c>
      <c r="AH11" s="11" t="s">
        <v>80</v>
      </c>
      <c r="AI11" s="247" t="s">
        <v>81</v>
      </c>
      <c r="AJ11" s="12">
        <f t="shared" si="0"/>
        <v>15</v>
      </c>
      <c r="AK11" s="247" t="s">
        <v>82</v>
      </c>
      <c r="AL11" s="12">
        <f t="shared" si="1"/>
        <v>15</v>
      </c>
      <c r="AM11" s="247" t="s">
        <v>83</v>
      </c>
      <c r="AN11" s="12">
        <f t="shared" si="2"/>
        <v>15</v>
      </c>
      <c r="AO11" s="247" t="s">
        <v>84</v>
      </c>
      <c r="AP11" s="12">
        <f t="shared" si="3"/>
        <v>15</v>
      </c>
      <c r="AQ11" s="247" t="s">
        <v>85</v>
      </c>
      <c r="AR11" s="12">
        <f t="shared" si="4"/>
        <v>15</v>
      </c>
      <c r="AS11" s="247" t="s">
        <v>86</v>
      </c>
      <c r="AT11" s="12">
        <f t="shared" si="5"/>
        <v>15</v>
      </c>
      <c r="AU11" s="247" t="s">
        <v>87</v>
      </c>
      <c r="AV11" s="12">
        <f t="shared" si="6"/>
        <v>10</v>
      </c>
      <c r="AW11" s="12">
        <f t="shared" si="7"/>
        <v>100</v>
      </c>
      <c r="AX11" s="13" t="str">
        <f t="shared" si="8"/>
        <v>FUERTE</v>
      </c>
      <c r="AY11" s="14" t="s">
        <v>88</v>
      </c>
      <c r="AZ11" s="13" t="str">
        <f t="shared" si="9"/>
        <v>FUERTE</v>
      </c>
      <c r="BA11" s="250">
        <f t="shared" si="10"/>
        <v>100</v>
      </c>
      <c r="BB11" s="245" t="str">
        <f t="shared" si="11"/>
        <v>NO</v>
      </c>
      <c r="BC11" s="249" t="str">
        <f t="shared" si="12"/>
        <v>FUERTE</v>
      </c>
      <c r="BD11" s="24">
        <f t="shared" si="20"/>
        <v>100</v>
      </c>
      <c r="BE11" s="15" t="s">
        <v>89</v>
      </c>
      <c r="BF11" s="203">
        <f t="shared" si="21"/>
        <v>20</v>
      </c>
      <c r="BG11" s="464"/>
      <c r="BH11" s="15" t="s">
        <v>89</v>
      </c>
      <c r="BI11" s="17">
        <f t="shared" si="14"/>
        <v>100</v>
      </c>
      <c r="BJ11" s="465"/>
      <c r="BK11" s="423"/>
      <c r="BL11" s="423"/>
      <c r="BM11" s="312"/>
      <c r="BN11" s="373"/>
      <c r="BO11" s="312"/>
      <c r="BP11" s="268" t="s">
        <v>92</v>
      </c>
      <c r="BQ11" s="146" t="s">
        <v>518</v>
      </c>
      <c r="BR11" s="146" t="s">
        <v>519</v>
      </c>
      <c r="BS11" s="146" t="s">
        <v>506</v>
      </c>
      <c r="BT11" s="148" t="d">
        <v>2021-01-02</v>
      </c>
      <c r="BU11" s="148" t="d">
        <v>2021-12-31</v>
      </c>
      <c r="BV11" s="146" t="s">
        <v>520</v>
      </c>
      <c r="BW11" s="20"/>
      <c r="BX11" s="202"/>
      <c r="BY11" s="20"/>
      <c r="BZ11" s="252"/>
      <c r="CA11" s="252"/>
    </row>
    <row r="12" spans="2:79" ht="84" hidden="1" customHeight="1" thickTop="1" thickBot="1">
      <c r="B12" s="427"/>
      <c r="C12" s="421"/>
      <c r="D12" s="458"/>
      <c r="E12" s="461"/>
      <c r="F12" s="461"/>
      <c r="G12" s="421"/>
      <c r="H12" s="461"/>
      <c r="I12" s="461"/>
      <c r="J12" s="15"/>
      <c r="K12" s="15"/>
      <c r="L12" s="15"/>
      <c r="M12" s="15"/>
      <c r="N12" s="15"/>
      <c r="O12" s="15"/>
      <c r="P12" s="15"/>
      <c r="Q12" s="15"/>
      <c r="R12" s="15"/>
      <c r="S12" s="15"/>
      <c r="T12" s="15"/>
      <c r="U12" s="15"/>
      <c r="V12" s="15"/>
      <c r="W12" s="15"/>
      <c r="X12" s="15"/>
      <c r="Y12" s="15"/>
      <c r="Z12" s="15"/>
      <c r="AA12" s="15"/>
      <c r="AB12" s="247"/>
      <c r="AC12" s="247">
        <f t="shared" si="17"/>
        <v>0</v>
      </c>
      <c r="AD12" s="313"/>
      <c r="AE12" s="374"/>
      <c r="AF12" s="380"/>
      <c r="AG12" s="162" t="s">
        <v>521</v>
      </c>
      <c r="AH12" s="11" t="s">
        <v>80</v>
      </c>
      <c r="AI12" s="247" t="s">
        <v>81</v>
      </c>
      <c r="AJ12" s="12">
        <f t="shared" si="0"/>
        <v>15</v>
      </c>
      <c r="AK12" s="247" t="s">
        <v>82</v>
      </c>
      <c r="AL12" s="12">
        <f t="shared" si="1"/>
        <v>15</v>
      </c>
      <c r="AM12" s="247" t="s">
        <v>83</v>
      </c>
      <c r="AN12" s="12">
        <f t="shared" si="2"/>
        <v>15</v>
      </c>
      <c r="AO12" s="247" t="s">
        <v>84</v>
      </c>
      <c r="AP12" s="12">
        <f t="shared" si="3"/>
        <v>15</v>
      </c>
      <c r="AQ12" s="247" t="s">
        <v>85</v>
      </c>
      <c r="AR12" s="12">
        <f t="shared" si="4"/>
        <v>15</v>
      </c>
      <c r="AS12" s="247" t="s">
        <v>86</v>
      </c>
      <c r="AT12" s="12">
        <f t="shared" si="5"/>
        <v>15</v>
      </c>
      <c r="AU12" s="247" t="s">
        <v>87</v>
      </c>
      <c r="AV12" s="12">
        <f t="shared" si="6"/>
        <v>10</v>
      </c>
      <c r="AW12" s="12">
        <f t="shared" si="7"/>
        <v>100</v>
      </c>
      <c r="AX12" s="13" t="str">
        <f t="shared" si="8"/>
        <v>FUERTE</v>
      </c>
      <c r="AY12" s="14" t="s">
        <v>88</v>
      </c>
      <c r="AZ12" s="13" t="str">
        <f t="shared" si="9"/>
        <v>FUERTE</v>
      </c>
      <c r="BA12" s="250">
        <f t="shared" si="10"/>
        <v>100</v>
      </c>
      <c r="BB12" s="245" t="str">
        <f t="shared" si="11"/>
        <v>NO</v>
      </c>
      <c r="BC12" s="249" t="str">
        <f t="shared" si="12"/>
        <v>FUERTE</v>
      </c>
      <c r="BD12" s="24">
        <f t="shared" si="20"/>
        <v>100</v>
      </c>
      <c r="BE12" s="15" t="s">
        <v>89</v>
      </c>
      <c r="BF12" s="203">
        <f t="shared" si="21"/>
        <v>20</v>
      </c>
      <c r="BG12" s="450"/>
      <c r="BH12" s="15" t="s">
        <v>89</v>
      </c>
      <c r="BI12" s="17">
        <f t="shared" si="14"/>
        <v>100</v>
      </c>
      <c r="BJ12" s="452"/>
      <c r="BK12" s="424"/>
      <c r="BL12" s="424"/>
      <c r="BM12" s="313"/>
      <c r="BN12" s="374"/>
      <c r="BO12" s="313"/>
      <c r="BP12" s="268" t="s">
        <v>92</v>
      </c>
      <c r="BQ12" s="146" t="s">
        <v>522</v>
      </c>
      <c r="BR12" s="146" t="s">
        <v>523</v>
      </c>
      <c r="BS12" s="146" t="s">
        <v>506</v>
      </c>
      <c r="BT12" s="148" t="d">
        <v>2021-01-02</v>
      </c>
      <c r="BU12" s="148" t="d">
        <v>2021-12-31</v>
      </c>
      <c r="BV12" s="146" t="s">
        <v>524</v>
      </c>
      <c r="BW12" s="20"/>
      <c r="BX12" s="202"/>
      <c r="BY12" s="20"/>
      <c r="BZ12" s="252"/>
      <c r="CA12" s="252"/>
    </row>
    <row r="13" spans="2:79" ht="84.75" hidden="1" customHeight="1" thickTop="1" thickBot="1">
      <c r="B13" s="425" t="s">
        <v>175</v>
      </c>
      <c r="C13" s="419" t="s">
        <v>193</v>
      </c>
      <c r="D13" s="447" t="s">
        <v>498</v>
      </c>
      <c r="E13" s="447" t="s">
        <v>525</v>
      </c>
      <c r="F13" s="447" t="s">
        <v>526</v>
      </c>
      <c r="G13" s="419" t="s">
        <v>195</v>
      </c>
      <c r="H13" s="447" t="s">
        <v>527</v>
      </c>
      <c r="I13" s="447" t="s">
        <v>528</v>
      </c>
      <c r="J13" s="15"/>
      <c r="K13" s="15"/>
      <c r="L13" s="15"/>
      <c r="M13" s="15"/>
      <c r="N13" s="15"/>
      <c r="O13" s="15"/>
      <c r="P13" s="15"/>
      <c r="Q13" s="15"/>
      <c r="R13" s="15"/>
      <c r="S13" s="15"/>
      <c r="T13" s="15"/>
      <c r="U13" s="15"/>
      <c r="V13" s="15"/>
      <c r="W13" s="15"/>
      <c r="X13" s="15"/>
      <c r="Y13" s="15"/>
      <c r="Z13" s="15"/>
      <c r="AA13" s="15"/>
      <c r="AB13" s="247"/>
      <c r="AC13" s="247">
        <f t="shared" si="17"/>
        <v>0</v>
      </c>
      <c r="AD13" s="311" t="s">
        <v>186</v>
      </c>
      <c r="AE13" s="372" t="s">
        <v>91</v>
      </c>
      <c r="AF13" s="378" t="str">
        <f>_xlfn.IFS(AND(AD13=$BZ$89,AE13=$CA$89),$CB$89,AND(AD13=$BZ$89,AE13=$CA$90),$CB$89,AND(AD13=$BZ$89,AE13=$CA$91),$CB$90,AND(AD13=$BZ$89,AE13=$CA$92),$CB$91,AND(AD13=$BZ$89,AE13=$CA$93),$CB$92,AND(AD13=$BZ$90,AE13=$CA$89),$CB$89,AND(AD13=$BZ$90,AE13=$CA$90),$CB$89,AND(AD13=$BZ$90,AE13=$CA$91),$CB$90,AND(AD13=$BZ$90,AE13=$CA$92),$CB$91,AND(AD13=$BZ$90,AE13=$CA$93),$CB$92,AND(AD13=$BZ$91,AE13=$CA$89),$CB$89,AND(AD13=$BZ$91,AE13=$CA$90),$CB$90,AND(AD13=$BZ$91,AE13=$CA$91),$CB$91,AND(AD13=$BZ$91,AE13=$CA$92),$CB$92,AND(AD13=$BZ$91,AE13=$CA$93),$CB$92,AND(AD13=$BZ$92,AE13=$CA$89),$CB$90,AND(AD13=$BZ$92,AE13=$CA$90),$CB$91,AND(AD13=$BZ$92,AE13=$CA$91),$CB$91,AND(AD13=$BZ$92,AE13=$CA$92),$CB$92,AND(AD13=$BZ$92,AE13=$CA$93),$CB$92,AND(AD13=$BZ$93,AE13=$CA$89),$CB$91,AND(AD13=$BZ$93,AE13=$CA$90),$CB$91,AND(AD13=$BZ$93,AE13=$CA$91),$CB$92,AND(AD13=$BZ$93,AE13=$CA$92),$CB$92,AND(AD13=$BZ$93,AE13=$CA$93),$CB$92)</f>
        <v>Alto</v>
      </c>
      <c r="AG13" s="162" t="s">
        <v>529</v>
      </c>
      <c r="AH13" s="11" t="s">
        <v>80</v>
      </c>
      <c r="AI13" s="247" t="s">
        <v>81</v>
      </c>
      <c r="AJ13" s="12">
        <f t="shared" si="0"/>
        <v>15</v>
      </c>
      <c r="AK13" s="247" t="s">
        <v>82</v>
      </c>
      <c r="AL13" s="12">
        <f t="shared" si="1"/>
        <v>15</v>
      </c>
      <c r="AM13" s="247" t="s">
        <v>83</v>
      </c>
      <c r="AN13" s="12">
        <f t="shared" si="2"/>
        <v>15</v>
      </c>
      <c r="AO13" s="247" t="s">
        <v>84</v>
      </c>
      <c r="AP13" s="12">
        <f t="shared" si="3"/>
        <v>15</v>
      </c>
      <c r="AQ13" s="247" t="s">
        <v>85</v>
      </c>
      <c r="AR13" s="12">
        <f t="shared" si="4"/>
        <v>15</v>
      </c>
      <c r="AS13" s="247" t="s">
        <v>86</v>
      </c>
      <c r="AT13" s="12">
        <f t="shared" si="5"/>
        <v>15</v>
      </c>
      <c r="AU13" s="247" t="s">
        <v>87</v>
      </c>
      <c r="AV13" s="12">
        <f t="shared" si="6"/>
        <v>10</v>
      </c>
      <c r="AW13" s="12">
        <f t="shared" si="7"/>
        <v>100</v>
      </c>
      <c r="AX13" s="13" t="str">
        <f t="shared" si="8"/>
        <v>FUERTE</v>
      </c>
      <c r="AY13" s="14" t="s">
        <v>88</v>
      </c>
      <c r="AZ13" s="13" t="str">
        <f t="shared" si="9"/>
        <v>FUERTE</v>
      </c>
      <c r="BA13" s="250">
        <f t="shared" si="10"/>
        <v>100</v>
      </c>
      <c r="BB13" s="245" t="str">
        <f t="shared" si="11"/>
        <v>NO</v>
      </c>
      <c r="BC13" s="249" t="str">
        <f t="shared" si="12"/>
        <v>FUERTE</v>
      </c>
      <c r="BD13" s="24">
        <f t="shared" si="20"/>
        <v>100</v>
      </c>
      <c r="BE13" s="15" t="s">
        <v>89</v>
      </c>
      <c r="BF13" s="16">
        <f>IF(BE13="Directamente",100/COUNTA($BE$13:$BE$14),0)</f>
        <v>50</v>
      </c>
      <c r="BG13" s="449" t="str">
        <f>IF(SUM(BF13:BF14)&gt;67,"Directamente","No Disminuye")</f>
        <v>Directamente</v>
      </c>
      <c r="BH13" s="15" t="s">
        <v>89</v>
      </c>
      <c r="BI13" s="17">
        <f t="shared" si="14"/>
        <v>100</v>
      </c>
      <c r="BJ13" s="451" t="str">
        <f>_xlfn.IFS(AND((COUNTIF($BH$5:BH13,"Directamente"))&gt;=(COUNTIF(BH13:BH13,"Indirectamente")),(COUNTIF(BH13:BH13,"Directamente"))&gt;=(COUNTIF(BH13:BH13,"No Disminuye"))),"Directamente",AND((COUNTIF(BH13:BH13,"Indirectamente"))&gt;(COUNTIF(BH13:BH13,"Directamente")),(COUNTIF(BH13:BH13,"Indirectamente"))&gt;(COUNTIF(BH13:BH13,"No Disminuye"))),"Indirectamente",SUM(COUNTIF(BH13:BH13,"Directamente"),COUNTIF(BH13:BH13,"Indirectamente"))&gt;=COUNTIF(BH13:BH13,"No Disminuye"),"Directamente",AND((COUNTIF(BH13:BH13,"No Disminuye"))&gt;(COUNTIF(BH13:BH13,"Directamente")),(COUNTIF(BH13:BH13,"No Disminuye"))&gt;(COUNTIF(BH13:BH13,"Indirectamente"))),"No Disminuye")</f>
        <v>Directamente</v>
      </c>
      <c r="BK13" s="422">
        <f t="shared" si="15"/>
        <v>2</v>
      </c>
      <c r="BL13" s="422">
        <f t="shared" si="16"/>
        <v>2</v>
      </c>
      <c r="BM13" s="311" t="s">
        <v>118</v>
      </c>
      <c r="BN13" s="372" t="s">
        <v>155</v>
      </c>
      <c r="BO13" s="311" t="str">
        <f>_xlfn.IFS(AND(BM13=$BZ$89,BN13=$CA$89),$CB$89,AND(BM13=$BZ$89,BN13=$CA$90),$CB$89,AND(BM13=$BZ$89,BN13=$CA$91),$CB$90,AND(BM13=$BZ$89,BN13=$CA$92),$CB$91,AND(BM13=$BZ$89,BN13=$CA$93),$CB$92,AND(BM13=$BZ$90,BN13=$CA$89),$CB$89,AND(BM13=$BZ$90,BN13=$CA$90),$CB$89,AND(BM13=$BZ$90,BN13=$CA$91),$CB$90,AND(BM13=$BZ$90,BN13=$CA$92),$CB$91,AND(BM13=$BZ$90,BN13=$CA$93),$CB$92,AND(BM13=$BZ$91,BN13=$CA$89),$CB$89,AND(BM13=$BZ$91,BN13=$CA$90),$CB$90,AND(BM13=$BZ$91,BN13=$CA$91),$CB$91,AND(BM13=$BZ$91,BN13=$CA$92),$CB$92,AND(BM13=$BZ$91,BN13=$CA$93),$CB$92,AND(BM13=$BZ$92,BN13=$CA$89),$CB$90,AND(BM13=$BZ$92,BN13=$CA$90),$CB$91,AND(BM13=$BZ$92,BN13=$CA$91),$CB$91,AND(BM13=$BZ$92,BN13=$CA$92),$CB$92,AND(BM13=$BZ$92,BN13=$CA$93),$CB$92,AND(BM13=$BZ$93,BN13=$CA$89),$CB$91,AND(BM13=$BZ$93,BN13=$CA$90),$CB$91,AND(BM13=$BZ$93,BN13=$CA$91),$CB$92,AND(BM13=$BZ$93,BN13=$CA$92),$CB$92,AND(BM13=$BZ$93,BN13=$CA$93),$CB$92)</f>
        <v>Bajo</v>
      </c>
      <c r="BP13" s="268" t="s">
        <v>92</v>
      </c>
      <c r="BQ13" s="146" t="s">
        <v>530</v>
      </c>
      <c r="BR13" s="146" t="s">
        <v>531</v>
      </c>
      <c r="BS13" s="146" t="s">
        <v>532</v>
      </c>
      <c r="BT13" s="148" t="d">
        <v>2021-01-02</v>
      </c>
      <c r="BU13" s="148" t="d">
        <v>2021-12-31</v>
      </c>
      <c r="BV13" s="146" t="s">
        <v>533</v>
      </c>
      <c r="BW13" s="20"/>
      <c r="BX13" s="202"/>
      <c r="BY13" s="20"/>
      <c r="BZ13" s="252"/>
      <c r="CA13" s="252"/>
    </row>
    <row r="14" spans="2:79" ht="75" hidden="1" customHeight="1" thickTop="1" thickBot="1">
      <c r="B14" s="427"/>
      <c r="C14" s="421"/>
      <c r="D14" s="448"/>
      <c r="E14" s="448"/>
      <c r="F14" s="448"/>
      <c r="G14" s="421"/>
      <c r="H14" s="448"/>
      <c r="I14" s="448"/>
      <c r="J14" s="15"/>
      <c r="K14" s="15"/>
      <c r="L14" s="15"/>
      <c r="M14" s="15"/>
      <c r="N14" s="15"/>
      <c r="O14" s="15"/>
      <c r="P14" s="15"/>
      <c r="Q14" s="15"/>
      <c r="R14" s="15"/>
      <c r="S14" s="15"/>
      <c r="T14" s="15"/>
      <c r="U14" s="15"/>
      <c r="V14" s="15"/>
      <c r="W14" s="15"/>
      <c r="X14" s="15"/>
      <c r="Y14" s="15"/>
      <c r="Z14" s="15"/>
      <c r="AA14" s="15"/>
      <c r="AB14" s="247"/>
      <c r="AC14" s="247">
        <f t="shared" si="17"/>
        <v>0</v>
      </c>
      <c r="AD14" s="313"/>
      <c r="AE14" s="374"/>
      <c r="AF14" s="380"/>
      <c r="AG14" s="162" t="s">
        <v>534</v>
      </c>
      <c r="AH14" s="11" t="s">
        <v>80</v>
      </c>
      <c r="AI14" s="247" t="s">
        <v>81</v>
      </c>
      <c r="AJ14" s="12">
        <f t="shared" si="0"/>
        <v>15</v>
      </c>
      <c r="AK14" s="247" t="s">
        <v>82</v>
      </c>
      <c r="AL14" s="12">
        <f t="shared" si="1"/>
        <v>15</v>
      </c>
      <c r="AM14" s="247" t="s">
        <v>83</v>
      </c>
      <c r="AN14" s="12">
        <f t="shared" si="2"/>
        <v>15</v>
      </c>
      <c r="AO14" s="247" t="s">
        <v>84</v>
      </c>
      <c r="AP14" s="12">
        <f t="shared" si="3"/>
        <v>15</v>
      </c>
      <c r="AQ14" s="247" t="s">
        <v>85</v>
      </c>
      <c r="AR14" s="12">
        <f t="shared" si="4"/>
        <v>15</v>
      </c>
      <c r="AS14" s="247" t="s">
        <v>86</v>
      </c>
      <c r="AT14" s="12">
        <f t="shared" si="5"/>
        <v>15</v>
      </c>
      <c r="AU14" s="247" t="s">
        <v>87</v>
      </c>
      <c r="AV14" s="12">
        <f t="shared" si="6"/>
        <v>10</v>
      </c>
      <c r="AW14" s="12">
        <f t="shared" si="7"/>
        <v>100</v>
      </c>
      <c r="AX14" s="13" t="str">
        <f t="shared" si="8"/>
        <v>FUERTE</v>
      </c>
      <c r="AY14" s="14" t="s">
        <v>88</v>
      </c>
      <c r="AZ14" s="13" t="str">
        <f t="shared" si="9"/>
        <v>FUERTE</v>
      </c>
      <c r="BA14" s="250">
        <f t="shared" si="10"/>
        <v>100</v>
      </c>
      <c r="BB14" s="245" t="str">
        <f t="shared" si="11"/>
        <v>NO</v>
      </c>
      <c r="BC14" s="249" t="str">
        <f t="shared" si="12"/>
        <v>FUERTE</v>
      </c>
      <c r="BD14" s="24">
        <f t="shared" si="20"/>
        <v>100</v>
      </c>
      <c r="BE14" s="15" t="s">
        <v>89</v>
      </c>
      <c r="BF14" s="16">
        <f>IF(BE14="Directamente",100/COUNTA($BE$13:$BE$14),0)</f>
        <v>50</v>
      </c>
      <c r="BG14" s="450"/>
      <c r="BH14" s="15" t="s">
        <v>89</v>
      </c>
      <c r="BI14" s="17">
        <f t="shared" si="14"/>
        <v>100</v>
      </c>
      <c r="BJ14" s="452"/>
      <c r="BK14" s="424"/>
      <c r="BL14" s="424"/>
      <c r="BM14" s="313"/>
      <c r="BN14" s="374"/>
      <c r="BO14" s="313"/>
      <c r="BP14" s="268" t="s">
        <v>92</v>
      </c>
      <c r="BQ14" s="146" t="s">
        <v>535</v>
      </c>
      <c r="BR14" s="146" t="s">
        <v>536</v>
      </c>
      <c r="BS14" s="146" t="s">
        <v>532</v>
      </c>
      <c r="BT14" s="148" t="d">
        <v>2021-01-02</v>
      </c>
      <c r="BU14" s="148" t="d">
        <v>2021-12-31</v>
      </c>
      <c r="BV14" s="146" t="s">
        <v>537</v>
      </c>
      <c r="BW14" s="20"/>
      <c r="BX14" s="202"/>
      <c r="BY14" s="20"/>
      <c r="BZ14" s="252"/>
      <c r="CA14" s="252"/>
    </row>
    <row r="15" spans="2:79" ht="75.900000000000006" hidden="1" thickTop="1" thickBot="1">
      <c r="B15" s="253"/>
      <c r="C15" s="10"/>
      <c r="D15" s="10"/>
      <c r="E15" s="10"/>
      <c r="F15" s="10"/>
      <c r="G15" s="10"/>
      <c r="H15" s="10"/>
      <c r="I15" s="10"/>
      <c r="J15" s="15"/>
      <c r="K15" s="15"/>
      <c r="L15" s="15"/>
      <c r="M15" s="15"/>
      <c r="N15" s="15"/>
      <c r="O15" s="15"/>
      <c r="P15" s="15"/>
      <c r="Q15" s="15"/>
      <c r="R15" s="15"/>
      <c r="S15" s="15"/>
      <c r="T15" s="15"/>
      <c r="U15" s="15"/>
      <c r="V15" s="15"/>
      <c r="W15" s="15"/>
      <c r="X15" s="15"/>
      <c r="Y15" s="15"/>
      <c r="Z15" s="15"/>
      <c r="AA15" s="15"/>
      <c r="AB15" s="247"/>
      <c r="AC15" s="247">
        <f t="shared" si="17"/>
        <v>0</v>
      </c>
      <c r="AD15" s="21" t="s">
        <v>118</v>
      </c>
      <c r="AE15" s="22" t="str">
        <f t="shared" ref="AE15:AE34" si="22">_xlfn.IFS(AC15&lt;=5,$CA$91,AND(AC15&gt;5,AC15&lt;=11),$CA$92,AC15&gt;11,$CA$93)</f>
        <v>Moderado</v>
      </c>
      <c r="AF15" s="23" t="str">
        <f t="shared" ref="AF15:AF34" si="23">_xlfn.IFS(AND(AD15=$BZ$89,AE15=$CA$89),$CB$89,AND(AD15=$BZ$89,AE15=$CA$90),$CB$89,AND(AD15=$BZ$89,AE15=$CA$91),$CB$90,AND(AD15=$BZ$89,AE15=$CA$92),$CB$91,AND(AD15=$BZ$89,AE15=$CA$93),$CB$92,AND(AD15=$BZ$90,AE15=$CA$89),$CB$89,AND(AD15=$BZ$90,AE15=$CA$90),$CB$89,AND(AD15=$BZ$90,AE15=$CA$91),$CB$90,AND(AD15=$BZ$90,AE15=$CA$92),$CB$91,AND(AD15=$BZ$90,AE15=$CA$93),$CB$92,AND(AD15=$BZ$91,AE15=$CA$89),$CB$89,AND(AD15=$BZ$91,AE15=$CA$90),$CB$90,AND(AD15=$BZ$91,AE15=$CA$91),$CB$91,AND(AD15=$BZ$91,AE15=$CA$92),$CB$92,AND(AD15=$BZ$91,AE15=$CA$93),$CB$92,AND(AD15=$BZ$92,AE15=$CA$89),$CB$90,AND(AD15=$BZ$92,AE15=$CA$90),$CB$91,AND(AD15=$BZ$92,AE15=$CA$91),$CB$91,AND(AD15=$BZ$92,AE15=$CA$92),$CB$92,AND(AD15=$BZ$92,AE15=$CA$93),$CB$92,AND(AD15=$BZ$93,AE15=$CA$89),$CB$91,AND(AD15=$BZ$93,AE15=$CA$90),$CB$91,AND(AD15=$BZ$93,AE15=$CA$91),$CB$92,AND(AD15=$BZ$93,AE15=$CA$92),$CB$92,AND(AD15=$BZ$93,AE15=$CA$93),$CB$92)</f>
        <v>Moderado</v>
      </c>
      <c r="AG15" s="10"/>
      <c r="AH15" s="11"/>
      <c r="AI15" s="247"/>
      <c r="AJ15" s="12" t="str">
        <f t="shared" si="0"/>
        <v/>
      </c>
      <c r="AK15" s="247"/>
      <c r="AL15" s="12" t="str">
        <f t="shared" si="1"/>
        <v/>
      </c>
      <c r="AM15" s="247"/>
      <c r="AN15" s="12" t="str">
        <f t="shared" si="2"/>
        <v/>
      </c>
      <c r="AO15" s="247"/>
      <c r="AP15" s="12" t="str">
        <f t="shared" si="3"/>
        <v/>
      </c>
      <c r="AQ15" s="247"/>
      <c r="AR15" s="12" t="str">
        <f t="shared" si="4"/>
        <v/>
      </c>
      <c r="AS15" s="247"/>
      <c r="AT15" s="12" t="str">
        <f t="shared" si="5"/>
        <v/>
      </c>
      <c r="AU15" s="247"/>
      <c r="AV15" s="12" t="str">
        <f t="shared" si="6"/>
        <v/>
      </c>
      <c r="AW15" s="12" t="str">
        <f t="shared" si="7"/>
        <v xml:space="preserve"> </v>
      </c>
      <c r="AX15" s="13" t="str">
        <f t="shared" si="8"/>
        <v>FUERTE</v>
      </c>
      <c r="AY15" s="14" t="s">
        <v>88</v>
      </c>
      <c r="AZ15" s="13" t="str">
        <f t="shared" si="9"/>
        <v>FUERTE</v>
      </c>
      <c r="BA15" s="250">
        <f t="shared" si="10"/>
        <v>100</v>
      </c>
      <c r="BB15" s="245" t="str">
        <f t="shared" si="11"/>
        <v>NO</v>
      </c>
      <c r="BC15" s="249" t="str">
        <f t="shared" si="12"/>
        <v>FUERTE</v>
      </c>
      <c r="BD15" s="24">
        <f t="shared" si="20"/>
        <v>100</v>
      </c>
      <c r="BE15" s="15"/>
      <c r="BF15" s="16">
        <f t="shared" ref="BF15:BF34" si="24">IF(BE15="Directamente",100/COUNTA($BE$7:$BE$7),0)</f>
        <v>0</v>
      </c>
      <c r="BG15" s="25" t="str">
        <f t="shared" ref="BG15:BG34" si="25">IF(SUM(BF15:BF15)&gt;67,"Directamente","No Disminuye")</f>
        <v>No Disminuye</v>
      </c>
      <c r="BH15" s="15"/>
      <c r="BI15" s="17" t="str">
        <f t="shared" si="14"/>
        <v xml:space="preserve"> </v>
      </c>
      <c r="BJ15" s="248" t="str">
        <f>_xlfn.IFS(AND((COUNTIF($BH$5:BH15,"Directamente"))&gt;=(COUNTIF(BH15:BH15,"Indirectamente")),(COUNTIF(BH15:BH15,"Directamente"))&gt;=(COUNTIF(BH15:BH15,"No Disminuye"))),"Directamente",AND((COUNTIF(BH15:BH15,"Indirectamente"))&gt;(COUNTIF(BH15:BH15,"Directamente")),(COUNTIF(BH15:BH15,"Indirectamente"))&gt;(COUNTIF(BH15:BH15,"No Disminuye"))),"Indirectamente",SUM(COUNTIF(BH15:BH15,"Directamente"),COUNTIF(BH15:BH15,"Indirectamente"))&gt;=COUNTIF(BH15:BH15,"No Disminuye"),"Directamente",AND((COUNTIF(BH15:BH15,"No Disminuye"))&gt;(COUNTIF(BH15:BH15,"Directamente")),(COUNTIF(BH15:BH15,"No Disminuye"))&gt;(COUNTIF(BH15:BH15,"Indirectamente"))),"No Disminuye")</f>
        <v>Directamente</v>
      </c>
      <c r="BK15" s="245" t="str">
        <f t="shared" si="15"/>
        <v>0</v>
      </c>
      <c r="BL15" s="245">
        <f t="shared" si="16"/>
        <v>2</v>
      </c>
      <c r="BM15" s="21" t="s">
        <v>119</v>
      </c>
      <c r="BN15" s="26" t="s">
        <v>91</v>
      </c>
      <c r="BO15" s="21" t="str">
        <f t="shared" ref="BO15:BO34" si="26">_xlfn.IFS(AND(BM15=$BZ$89,BN15=$CA$89),$CB$89,AND(BM15=$BZ$89,BN15=$CA$90),$CB$89,AND(BM15=$BZ$89,BN15=$CA$91),$CB$90,AND(BM15=$BZ$89,BN15=$CA$92),$CB$91,AND(BM15=$BZ$89,BN15=$CA$93),$CB$92,AND(BM15=$BZ$90,BN15=$CA$89),$CB$89,AND(BM15=$BZ$90,BN15=$CA$90),$CB$89,AND(BM15=$BZ$90,BN15=$CA$91),$CB$90,AND(BM15=$BZ$90,BN15=$CA$92),$CB$91,AND(BM15=$BZ$90,BN15=$CA$93),$CB$92,AND(BM15=$BZ$91,BN15=$CA$89),$CB$89,AND(BM15=$BZ$91,BN15=$CA$90),$CB$90,AND(BM15=$BZ$91,BN15=$CA$91),$CB$91,AND(BM15=$BZ$91,BN15=$CA$92),$CB$92,AND(BM15=$BZ$91,BN15=$CA$93),$CB$92,AND(BM15=$BZ$92,BN15=$CA$89),$CB$90,AND(BM15=$BZ$92,BN15=$CA$90),$CB$91,AND(BM15=$BZ$92,BN15=$CA$91),$CB$91,AND(BM15=$BZ$92,BN15=$CA$92),$CB$92,AND(BM15=$BZ$92,BN15=$CA$93),$CB$92,AND(BM15=$BZ$93,BN15=$CA$89),$CB$91,AND(BM15=$BZ$93,BN15=$CA$90),$CB$91,AND(BM15=$BZ$93,BN15=$CA$91),$CB$92,AND(BM15=$BZ$93,BN15=$CA$92),$CB$92,AND(BM15=$BZ$93,BN15=$CA$93),$CB$92)</f>
        <v>Moderado</v>
      </c>
      <c r="BP15" s="254"/>
      <c r="BQ15" s="10"/>
      <c r="BR15" s="10"/>
      <c r="BS15" s="252"/>
      <c r="BT15" s="20"/>
      <c r="BU15" s="20"/>
      <c r="BV15" s="252"/>
      <c r="BW15" s="20"/>
      <c r="BX15" s="252"/>
      <c r="BY15" s="20"/>
      <c r="BZ15" s="252"/>
      <c r="CA15" s="252"/>
    </row>
    <row r="16" spans="2:79" ht="75.900000000000006" hidden="1" thickTop="1" thickBot="1">
      <c r="B16" s="253"/>
      <c r="C16" s="10"/>
      <c r="D16" s="10"/>
      <c r="E16" s="10"/>
      <c r="F16" s="10"/>
      <c r="G16" s="10"/>
      <c r="H16" s="10"/>
      <c r="I16" s="10"/>
      <c r="J16" s="15"/>
      <c r="K16" s="15"/>
      <c r="L16" s="15"/>
      <c r="M16" s="15"/>
      <c r="N16" s="15"/>
      <c r="O16" s="15"/>
      <c r="P16" s="15"/>
      <c r="Q16" s="15"/>
      <c r="R16" s="15"/>
      <c r="S16" s="15"/>
      <c r="T16" s="15"/>
      <c r="U16" s="15"/>
      <c r="V16" s="15"/>
      <c r="W16" s="15"/>
      <c r="X16" s="15"/>
      <c r="Y16" s="15"/>
      <c r="Z16" s="15"/>
      <c r="AA16" s="15"/>
      <c r="AB16" s="247"/>
      <c r="AC16" s="247">
        <f t="shared" si="17"/>
        <v>0</v>
      </c>
      <c r="AD16" s="21" t="s">
        <v>118</v>
      </c>
      <c r="AE16" s="22" t="str">
        <f t="shared" si="22"/>
        <v>Moderado</v>
      </c>
      <c r="AF16" s="23" t="str">
        <f t="shared" si="23"/>
        <v>Moderado</v>
      </c>
      <c r="AG16" s="10"/>
      <c r="AH16" s="11"/>
      <c r="AI16" s="247"/>
      <c r="AJ16" s="12" t="str">
        <f t="shared" si="0"/>
        <v/>
      </c>
      <c r="AK16" s="247"/>
      <c r="AL16" s="12" t="str">
        <f t="shared" si="1"/>
        <v/>
      </c>
      <c r="AM16" s="247"/>
      <c r="AN16" s="12" t="str">
        <f t="shared" si="2"/>
        <v/>
      </c>
      <c r="AO16" s="247"/>
      <c r="AP16" s="12" t="str">
        <f t="shared" si="3"/>
        <v/>
      </c>
      <c r="AQ16" s="247"/>
      <c r="AR16" s="12" t="str">
        <f t="shared" si="4"/>
        <v/>
      </c>
      <c r="AS16" s="247"/>
      <c r="AT16" s="12" t="str">
        <f t="shared" si="5"/>
        <v/>
      </c>
      <c r="AU16" s="247"/>
      <c r="AV16" s="12" t="str">
        <f t="shared" si="6"/>
        <v/>
      </c>
      <c r="AW16" s="12" t="str">
        <f t="shared" si="7"/>
        <v xml:space="preserve"> </v>
      </c>
      <c r="AX16" s="13" t="str">
        <f t="shared" si="8"/>
        <v>FUERTE</v>
      </c>
      <c r="AY16" s="14" t="s">
        <v>88</v>
      </c>
      <c r="AZ16" s="13" t="str">
        <f t="shared" si="9"/>
        <v>FUERTE</v>
      </c>
      <c r="BA16" s="250">
        <f t="shared" si="10"/>
        <v>100</v>
      </c>
      <c r="BB16" s="245" t="str">
        <f t="shared" si="11"/>
        <v>NO</v>
      </c>
      <c r="BC16" s="249" t="str">
        <f t="shared" si="12"/>
        <v>FUERTE</v>
      </c>
      <c r="BD16" s="24">
        <f t="shared" si="20"/>
        <v>100</v>
      </c>
      <c r="BE16" s="15"/>
      <c r="BF16" s="16">
        <f t="shared" si="24"/>
        <v>0</v>
      </c>
      <c r="BG16" s="25" t="str">
        <f t="shared" si="25"/>
        <v>No Disminuye</v>
      </c>
      <c r="BH16" s="15"/>
      <c r="BI16" s="17" t="str">
        <f t="shared" si="14"/>
        <v xml:space="preserve"> </v>
      </c>
      <c r="BJ16" s="248" t="str">
        <f>_xlfn.IFS(AND((COUNTIF($BH$5:BH16,"Directamente"))&gt;=(COUNTIF(BH16:BH16,"Indirectamente")),(COUNTIF(BH16:BH16,"Directamente"))&gt;=(COUNTIF(BH16:BH16,"No Disminuye"))),"Directamente",AND((COUNTIF(BH16:BH16,"Indirectamente"))&gt;(COUNTIF(BH16:BH16,"Directamente")),(COUNTIF(BH16:BH16,"Indirectamente"))&gt;(COUNTIF(BH16:BH16,"No Disminuye"))),"Indirectamente",SUM(COUNTIF(BH16:BH16,"Directamente"),COUNTIF(BH16:BH16,"Indirectamente"))&gt;=COUNTIF(BH16:BH16,"No Disminuye"),"Directamente",AND((COUNTIF(BH16:BH16,"No Disminuye"))&gt;(COUNTIF(BH16:BH16,"Directamente")),(COUNTIF(BH16:BH16,"No Disminuye"))&gt;(COUNTIF(BH16:BH16,"Indirectamente"))),"No Disminuye")</f>
        <v>Directamente</v>
      </c>
      <c r="BK16" s="245" t="str">
        <f t="shared" si="15"/>
        <v>0</v>
      </c>
      <c r="BL16" s="245">
        <f t="shared" si="16"/>
        <v>2</v>
      </c>
      <c r="BM16" s="21" t="s">
        <v>119</v>
      </c>
      <c r="BN16" s="26" t="s">
        <v>91</v>
      </c>
      <c r="BO16" s="21" t="str">
        <f t="shared" si="26"/>
        <v>Moderado</v>
      </c>
      <c r="BP16" s="254"/>
      <c r="BQ16" s="10"/>
      <c r="BR16" s="10"/>
      <c r="BS16" s="252"/>
      <c r="BT16" s="20"/>
      <c r="BU16" s="20"/>
      <c r="BV16" s="252"/>
      <c r="BW16" s="20"/>
      <c r="BX16" s="252"/>
      <c r="BY16" s="20"/>
      <c r="BZ16" s="252"/>
      <c r="CA16" s="252"/>
    </row>
    <row r="17" spans="2:79" ht="75.900000000000006" hidden="1" thickTop="1" thickBot="1">
      <c r="B17" s="253"/>
      <c r="C17" s="10"/>
      <c r="D17" s="10"/>
      <c r="E17" s="10"/>
      <c r="F17" s="10"/>
      <c r="G17" s="10"/>
      <c r="H17" s="10"/>
      <c r="I17" s="10"/>
      <c r="J17" s="15"/>
      <c r="K17" s="15"/>
      <c r="L17" s="15"/>
      <c r="M17" s="15"/>
      <c r="N17" s="15"/>
      <c r="O17" s="15"/>
      <c r="P17" s="15"/>
      <c r="Q17" s="15"/>
      <c r="R17" s="15"/>
      <c r="S17" s="15"/>
      <c r="T17" s="15"/>
      <c r="U17" s="15"/>
      <c r="V17" s="15"/>
      <c r="W17" s="15"/>
      <c r="X17" s="15"/>
      <c r="Y17" s="15"/>
      <c r="Z17" s="15"/>
      <c r="AA17" s="15"/>
      <c r="AB17" s="247"/>
      <c r="AC17" s="247">
        <f t="shared" si="17"/>
        <v>0</v>
      </c>
      <c r="AD17" s="21" t="s">
        <v>118</v>
      </c>
      <c r="AE17" s="22" t="str">
        <f t="shared" si="22"/>
        <v>Moderado</v>
      </c>
      <c r="AF17" s="23" t="str">
        <f t="shared" si="23"/>
        <v>Moderado</v>
      </c>
      <c r="AG17" s="10"/>
      <c r="AH17" s="11"/>
      <c r="AI17" s="247"/>
      <c r="AJ17" s="12" t="str">
        <f t="shared" si="0"/>
        <v/>
      </c>
      <c r="AK17" s="247"/>
      <c r="AL17" s="12" t="str">
        <f t="shared" si="1"/>
        <v/>
      </c>
      <c r="AM17" s="247"/>
      <c r="AN17" s="12" t="str">
        <f t="shared" si="2"/>
        <v/>
      </c>
      <c r="AO17" s="247"/>
      <c r="AP17" s="12" t="str">
        <f t="shared" si="3"/>
        <v/>
      </c>
      <c r="AQ17" s="247"/>
      <c r="AR17" s="12" t="str">
        <f t="shared" si="4"/>
        <v/>
      </c>
      <c r="AS17" s="247"/>
      <c r="AT17" s="12" t="str">
        <f t="shared" si="5"/>
        <v/>
      </c>
      <c r="AU17" s="247"/>
      <c r="AV17" s="12" t="str">
        <f t="shared" si="6"/>
        <v/>
      </c>
      <c r="AW17" s="12" t="str">
        <f t="shared" si="7"/>
        <v xml:space="preserve"> </v>
      </c>
      <c r="AX17" s="13" t="str">
        <f t="shared" si="8"/>
        <v>FUERTE</v>
      </c>
      <c r="AY17" s="14" t="s">
        <v>88</v>
      </c>
      <c r="AZ17" s="13" t="str">
        <f t="shared" si="9"/>
        <v>FUERTE</v>
      </c>
      <c r="BA17" s="250">
        <f t="shared" si="10"/>
        <v>100</v>
      </c>
      <c r="BB17" s="245" t="str">
        <f t="shared" si="11"/>
        <v>NO</v>
      </c>
      <c r="BC17" s="249" t="str">
        <f t="shared" si="12"/>
        <v>FUERTE</v>
      </c>
      <c r="BD17" s="24">
        <f t="shared" si="20"/>
        <v>100</v>
      </c>
      <c r="BE17" s="15"/>
      <c r="BF17" s="16">
        <f t="shared" si="24"/>
        <v>0</v>
      </c>
      <c r="BG17" s="25" t="str">
        <f t="shared" si="25"/>
        <v>No Disminuye</v>
      </c>
      <c r="BH17" s="15"/>
      <c r="BI17" s="17" t="str">
        <f t="shared" si="14"/>
        <v xml:space="preserve"> </v>
      </c>
      <c r="BJ17" s="248" t="str">
        <f>_xlfn.IFS(AND((COUNTIF($BH$5:BH17,"Directamente"))&gt;=(COUNTIF(BH17:BH17,"Indirectamente")),(COUNTIF(BH17:BH17,"Directamente"))&gt;=(COUNTIF(BH17:BH17,"No Disminuye"))),"Directamente",AND((COUNTIF(BH17:BH17,"Indirectamente"))&gt;(COUNTIF(BH17:BH17,"Directamente")),(COUNTIF(BH17:BH17,"Indirectamente"))&gt;(COUNTIF(BH17:BH17,"No Disminuye"))),"Indirectamente",SUM(COUNTIF(BH17:BH17,"Directamente"),COUNTIF(BH17:BH17,"Indirectamente"))&gt;=COUNTIF(BH17:BH17,"No Disminuye"),"Directamente",AND((COUNTIF(BH17:BH17,"No Disminuye"))&gt;(COUNTIF(BH17:BH17,"Directamente")),(COUNTIF(BH17:BH17,"No Disminuye"))&gt;(COUNTIF(BH17:BH17,"Indirectamente"))),"No Disminuye")</f>
        <v>Directamente</v>
      </c>
      <c r="BK17" s="245" t="str">
        <f t="shared" si="15"/>
        <v>0</v>
      </c>
      <c r="BL17" s="245">
        <f t="shared" si="16"/>
        <v>2</v>
      </c>
      <c r="BM17" s="21" t="s">
        <v>119</v>
      </c>
      <c r="BN17" s="26" t="s">
        <v>91</v>
      </c>
      <c r="BO17" s="21" t="str">
        <f t="shared" si="26"/>
        <v>Moderado</v>
      </c>
      <c r="BP17" s="254"/>
      <c r="BQ17" s="10"/>
      <c r="BR17" s="10"/>
      <c r="BS17" s="252"/>
      <c r="BT17" s="20"/>
      <c r="BU17" s="20"/>
      <c r="BV17" s="252"/>
      <c r="BW17" s="20"/>
      <c r="BX17" s="252"/>
      <c r="BY17" s="20"/>
      <c r="BZ17" s="252"/>
      <c r="CA17" s="252"/>
    </row>
    <row r="18" spans="2:79" ht="75.900000000000006" hidden="1" thickTop="1" thickBot="1">
      <c r="B18" s="253"/>
      <c r="C18" s="10"/>
      <c r="D18" s="10"/>
      <c r="E18" s="10"/>
      <c r="F18" s="10"/>
      <c r="G18" s="10"/>
      <c r="H18" s="10"/>
      <c r="I18" s="10"/>
      <c r="J18" s="15"/>
      <c r="K18" s="15"/>
      <c r="L18" s="15"/>
      <c r="M18" s="15"/>
      <c r="N18" s="15"/>
      <c r="O18" s="15"/>
      <c r="P18" s="15"/>
      <c r="Q18" s="15"/>
      <c r="R18" s="15"/>
      <c r="S18" s="15"/>
      <c r="T18" s="15"/>
      <c r="U18" s="15"/>
      <c r="V18" s="15"/>
      <c r="W18" s="15"/>
      <c r="X18" s="15"/>
      <c r="Y18" s="15"/>
      <c r="Z18" s="15"/>
      <c r="AA18" s="15"/>
      <c r="AB18" s="247"/>
      <c r="AC18" s="247">
        <f t="shared" si="17"/>
        <v>0</v>
      </c>
      <c r="AD18" s="21" t="s">
        <v>118</v>
      </c>
      <c r="AE18" s="22" t="str">
        <f t="shared" si="22"/>
        <v>Moderado</v>
      </c>
      <c r="AF18" s="23" t="str">
        <f t="shared" si="23"/>
        <v>Moderado</v>
      </c>
      <c r="AG18" s="10"/>
      <c r="AH18" s="11"/>
      <c r="AI18" s="247"/>
      <c r="AJ18" s="12" t="str">
        <f t="shared" si="0"/>
        <v/>
      </c>
      <c r="AK18" s="247"/>
      <c r="AL18" s="12" t="str">
        <f t="shared" si="1"/>
        <v/>
      </c>
      <c r="AM18" s="247"/>
      <c r="AN18" s="12" t="str">
        <f t="shared" si="2"/>
        <v/>
      </c>
      <c r="AO18" s="247"/>
      <c r="AP18" s="12" t="str">
        <f t="shared" si="3"/>
        <v/>
      </c>
      <c r="AQ18" s="247"/>
      <c r="AR18" s="12" t="str">
        <f t="shared" si="4"/>
        <v/>
      </c>
      <c r="AS18" s="247"/>
      <c r="AT18" s="12" t="str">
        <f t="shared" si="5"/>
        <v/>
      </c>
      <c r="AU18" s="247"/>
      <c r="AV18" s="12" t="str">
        <f t="shared" si="6"/>
        <v/>
      </c>
      <c r="AW18" s="12" t="str">
        <f t="shared" si="7"/>
        <v xml:space="preserve"> </v>
      </c>
      <c r="AX18" s="13" t="str">
        <f t="shared" si="8"/>
        <v>FUERTE</v>
      </c>
      <c r="AY18" s="14" t="s">
        <v>88</v>
      </c>
      <c r="AZ18" s="13" t="str">
        <f t="shared" si="9"/>
        <v>FUERTE</v>
      </c>
      <c r="BA18" s="250">
        <f t="shared" si="10"/>
        <v>100</v>
      </c>
      <c r="BB18" s="245" t="str">
        <f t="shared" si="11"/>
        <v>NO</v>
      </c>
      <c r="BC18" s="249" t="str">
        <f t="shared" si="12"/>
        <v>FUERTE</v>
      </c>
      <c r="BD18" s="24">
        <f t="shared" si="20"/>
        <v>100</v>
      </c>
      <c r="BE18" s="15"/>
      <c r="BF18" s="16">
        <f t="shared" si="24"/>
        <v>0</v>
      </c>
      <c r="BG18" s="25" t="str">
        <f t="shared" si="25"/>
        <v>No Disminuye</v>
      </c>
      <c r="BH18" s="15"/>
      <c r="BI18" s="17" t="str">
        <f t="shared" si="14"/>
        <v xml:space="preserve"> </v>
      </c>
      <c r="BJ18" s="248" t="str">
        <f>_xlfn.IFS(AND((COUNTIF($BH$5:BH18,"Directamente"))&gt;=(COUNTIF(BH18:BH18,"Indirectamente")),(COUNTIF(BH18:BH18,"Directamente"))&gt;=(COUNTIF(BH18:BH18,"No Disminuye"))),"Directamente",AND((COUNTIF(BH18:BH18,"Indirectamente"))&gt;(COUNTIF(BH18:BH18,"Directamente")),(COUNTIF(BH18:BH18,"Indirectamente"))&gt;(COUNTIF(BH18:BH18,"No Disminuye"))),"Indirectamente",SUM(COUNTIF(BH18:BH18,"Directamente"),COUNTIF(BH18:BH18,"Indirectamente"))&gt;=COUNTIF(BH18:BH18,"No Disminuye"),"Directamente",AND((COUNTIF(BH18:BH18,"No Disminuye"))&gt;(COUNTIF(BH18:BH18,"Directamente")),(COUNTIF(BH18:BH18,"No Disminuye"))&gt;(COUNTIF(BH18:BH18,"Indirectamente"))),"No Disminuye")</f>
        <v>Directamente</v>
      </c>
      <c r="BK18" s="245" t="str">
        <f t="shared" si="15"/>
        <v>0</v>
      </c>
      <c r="BL18" s="245">
        <f t="shared" si="16"/>
        <v>2</v>
      </c>
      <c r="BM18" s="21" t="s">
        <v>119</v>
      </c>
      <c r="BN18" s="26" t="s">
        <v>91</v>
      </c>
      <c r="BO18" s="21" t="str">
        <f t="shared" si="26"/>
        <v>Moderado</v>
      </c>
      <c r="BP18" s="254"/>
      <c r="BQ18" s="10"/>
      <c r="BR18" s="10"/>
      <c r="BS18" s="252"/>
      <c r="BT18" s="20"/>
      <c r="BU18" s="20"/>
      <c r="BV18" s="252"/>
      <c r="BW18" s="20"/>
      <c r="BX18" s="252"/>
      <c r="BY18" s="20"/>
      <c r="BZ18" s="252"/>
      <c r="CA18" s="252"/>
    </row>
    <row r="19" spans="2:79" ht="75.900000000000006" hidden="1" thickTop="1" thickBot="1">
      <c r="B19" s="253"/>
      <c r="C19" s="10"/>
      <c r="D19" s="10"/>
      <c r="E19" s="10"/>
      <c r="F19" s="10"/>
      <c r="G19" s="10"/>
      <c r="H19" s="10"/>
      <c r="I19" s="10"/>
      <c r="J19" s="15"/>
      <c r="K19" s="15"/>
      <c r="L19" s="15"/>
      <c r="M19" s="15"/>
      <c r="N19" s="15"/>
      <c r="O19" s="15"/>
      <c r="P19" s="15"/>
      <c r="Q19" s="15"/>
      <c r="R19" s="15"/>
      <c r="S19" s="15"/>
      <c r="T19" s="15"/>
      <c r="U19" s="15"/>
      <c r="V19" s="15"/>
      <c r="W19" s="15"/>
      <c r="X19" s="15"/>
      <c r="Y19" s="15"/>
      <c r="Z19" s="15"/>
      <c r="AA19" s="15"/>
      <c r="AB19" s="247"/>
      <c r="AC19" s="247">
        <f t="shared" si="17"/>
        <v>0</v>
      </c>
      <c r="AD19" s="21" t="s">
        <v>118</v>
      </c>
      <c r="AE19" s="22" t="str">
        <f t="shared" si="22"/>
        <v>Moderado</v>
      </c>
      <c r="AF19" s="23" t="str">
        <f t="shared" si="23"/>
        <v>Moderado</v>
      </c>
      <c r="AG19" s="10"/>
      <c r="AH19" s="11"/>
      <c r="AI19" s="247"/>
      <c r="AJ19" s="12" t="str">
        <f t="shared" si="0"/>
        <v/>
      </c>
      <c r="AK19" s="247"/>
      <c r="AL19" s="12" t="str">
        <f t="shared" si="1"/>
        <v/>
      </c>
      <c r="AM19" s="247"/>
      <c r="AN19" s="12" t="str">
        <f t="shared" si="2"/>
        <v/>
      </c>
      <c r="AO19" s="247"/>
      <c r="AP19" s="12" t="str">
        <f t="shared" si="3"/>
        <v/>
      </c>
      <c r="AQ19" s="247"/>
      <c r="AR19" s="12" t="str">
        <f t="shared" si="4"/>
        <v/>
      </c>
      <c r="AS19" s="247"/>
      <c r="AT19" s="12" t="str">
        <f t="shared" si="5"/>
        <v/>
      </c>
      <c r="AU19" s="247"/>
      <c r="AV19" s="12" t="str">
        <f t="shared" si="6"/>
        <v/>
      </c>
      <c r="AW19" s="12" t="str">
        <f t="shared" si="7"/>
        <v xml:space="preserve"> </v>
      </c>
      <c r="AX19" s="13" t="str">
        <f t="shared" si="8"/>
        <v>FUERTE</v>
      </c>
      <c r="AY19" s="14" t="s">
        <v>88</v>
      </c>
      <c r="AZ19" s="13" t="str">
        <f t="shared" si="9"/>
        <v>FUERTE</v>
      </c>
      <c r="BA19" s="250">
        <f t="shared" si="10"/>
        <v>100</v>
      </c>
      <c r="BB19" s="245" t="str">
        <f t="shared" si="11"/>
        <v>NO</v>
      </c>
      <c r="BC19" s="249" t="str">
        <f t="shared" si="12"/>
        <v>FUERTE</v>
      </c>
      <c r="BD19" s="24">
        <f t="shared" si="20"/>
        <v>100</v>
      </c>
      <c r="BE19" s="15"/>
      <c r="BF19" s="16">
        <f t="shared" si="24"/>
        <v>0</v>
      </c>
      <c r="BG19" s="25" t="str">
        <f t="shared" si="25"/>
        <v>No Disminuye</v>
      </c>
      <c r="BH19" s="15"/>
      <c r="BI19" s="17" t="str">
        <f t="shared" si="14"/>
        <v xml:space="preserve"> </v>
      </c>
      <c r="BJ19" s="248" t="str">
        <f>_xlfn.IFS(AND((COUNTIF($BH$5:BH19,"Directamente"))&gt;=(COUNTIF(BH19:BH19,"Indirectamente")),(COUNTIF(BH19:BH19,"Directamente"))&gt;=(COUNTIF(BH19:BH19,"No Disminuye"))),"Directamente",AND((COUNTIF(BH19:BH19,"Indirectamente"))&gt;(COUNTIF(BH19:BH19,"Directamente")),(COUNTIF(BH19:BH19,"Indirectamente"))&gt;(COUNTIF(BH19:BH19,"No Disminuye"))),"Indirectamente",SUM(COUNTIF(BH19:BH19,"Directamente"),COUNTIF(BH19:BH19,"Indirectamente"))&gt;=COUNTIF(BH19:BH19,"No Disminuye"),"Directamente",AND((COUNTIF(BH19:BH19,"No Disminuye"))&gt;(COUNTIF(BH19:BH19,"Directamente")),(COUNTIF(BH19:BH19,"No Disminuye"))&gt;(COUNTIF(BH19:BH19,"Indirectamente"))),"No Disminuye")</f>
        <v>Directamente</v>
      </c>
      <c r="BK19" s="245" t="str">
        <f t="shared" si="15"/>
        <v>0</v>
      </c>
      <c r="BL19" s="245">
        <f t="shared" si="16"/>
        <v>2</v>
      </c>
      <c r="BM19" s="21" t="s">
        <v>119</v>
      </c>
      <c r="BN19" s="26" t="s">
        <v>91</v>
      </c>
      <c r="BO19" s="21" t="str">
        <f t="shared" si="26"/>
        <v>Moderado</v>
      </c>
      <c r="BP19" s="254"/>
      <c r="BQ19" s="10"/>
      <c r="BR19" s="10"/>
      <c r="BS19" s="252"/>
      <c r="BT19" s="20"/>
      <c r="BU19" s="20"/>
      <c r="BV19" s="252"/>
      <c r="BW19" s="20"/>
      <c r="BX19" s="252"/>
      <c r="BY19" s="20"/>
      <c r="BZ19" s="252"/>
      <c r="CA19" s="252"/>
    </row>
    <row r="20" spans="2:79" ht="75.900000000000006" hidden="1" thickTop="1" thickBot="1">
      <c r="B20" s="253"/>
      <c r="C20" s="10"/>
      <c r="D20" s="10"/>
      <c r="E20" s="10"/>
      <c r="F20" s="10"/>
      <c r="G20" s="10"/>
      <c r="H20" s="10"/>
      <c r="I20" s="10"/>
      <c r="J20" s="15"/>
      <c r="K20" s="15"/>
      <c r="L20" s="15"/>
      <c r="M20" s="15"/>
      <c r="N20" s="15"/>
      <c r="O20" s="15"/>
      <c r="P20" s="15"/>
      <c r="Q20" s="15"/>
      <c r="R20" s="15"/>
      <c r="S20" s="15"/>
      <c r="T20" s="15"/>
      <c r="U20" s="15"/>
      <c r="V20" s="15"/>
      <c r="W20" s="15"/>
      <c r="X20" s="15"/>
      <c r="Y20" s="15"/>
      <c r="Z20" s="15"/>
      <c r="AA20" s="15"/>
      <c r="AB20" s="247"/>
      <c r="AC20" s="247">
        <f t="shared" si="17"/>
        <v>0</v>
      </c>
      <c r="AD20" s="21" t="s">
        <v>118</v>
      </c>
      <c r="AE20" s="22" t="str">
        <f t="shared" si="22"/>
        <v>Moderado</v>
      </c>
      <c r="AF20" s="23" t="str">
        <f t="shared" si="23"/>
        <v>Moderado</v>
      </c>
      <c r="AG20" s="10"/>
      <c r="AH20" s="11"/>
      <c r="AI20" s="247"/>
      <c r="AJ20" s="12" t="str">
        <f t="shared" si="0"/>
        <v/>
      </c>
      <c r="AK20" s="247"/>
      <c r="AL20" s="12" t="str">
        <f t="shared" si="1"/>
        <v/>
      </c>
      <c r="AM20" s="247"/>
      <c r="AN20" s="12" t="str">
        <f t="shared" si="2"/>
        <v/>
      </c>
      <c r="AO20" s="247"/>
      <c r="AP20" s="12" t="str">
        <f t="shared" si="3"/>
        <v/>
      </c>
      <c r="AQ20" s="247"/>
      <c r="AR20" s="12" t="str">
        <f t="shared" si="4"/>
        <v/>
      </c>
      <c r="AS20" s="247"/>
      <c r="AT20" s="12" t="str">
        <f t="shared" si="5"/>
        <v/>
      </c>
      <c r="AU20" s="247"/>
      <c r="AV20" s="12" t="str">
        <f t="shared" si="6"/>
        <v/>
      </c>
      <c r="AW20" s="12" t="str">
        <f t="shared" si="7"/>
        <v xml:space="preserve"> </v>
      </c>
      <c r="AX20" s="13" t="str">
        <f t="shared" si="8"/>
        <v>FUERTE</v>
      </c>
      <c r="AY20" s="14" t="s">
        <v>88</v>
      </c>
      <c r="AZ20" s="13" t="str">
        <f t="shared" si="9"/>
        <v>FUERTE</v>
      </c>
      <c r="BA20" s="250">
        <f t="shared" si="10"/>
        <v>100</v>
      </c>
      <c r="BB20" s="245" t="str">
        <f t="shared" si="11"/>
        <v>NO</v>
      </c>
      <c r="BC20" s="249" t="str">
        <f t="shared" si="12"/>
        <v>FUERTE</v>
      </c>
      <c r="BD20" s="24">
        <f t="shared" si="20"/>
        <v>100</v>
      </c>
      <c r="BE20" s="15"/>
      <c r="BF20" s="16">
        <f t="shared" si="24"/>
        <v>0</v>
      </c>
      <c r="BG20" s="25" t="str">
        <f t="shared" si="25"/>
        <v>No Disminuye</v>
      </c>
      <c r="BH20" s="15"/>
      <c r="BI20" s="17" t="str">
        <f t="shared" si="14"/>
        <v xml:space="preserve"> </v>
      </c>
      <c r="BJ20" s="248" t="str">
        <f>_xlfn.IFS(AND((COUNTIF($BH$5:BH20,"Directamente"))&gt;=(COUNTIF(BH20:BH20,"Indirectamente")),(COUNTIF(BH20:BH20,"Directamente"))&gt;=(COUNTIF(BH20:BH20,"No Disminuye"))),"Directamente",AND((COUNTIF(BH20:BH20,"Indirectamente"))&gt;(COUNTIF(BH20:BH20,"Directamente")),(COUNTIF(BH20:BH20,"Indirectamente"))&gt;(COUNTIF(BH20:BH20,"No Disminuye"))),"Indirectamente",SUM(COUNTIF(BH20:BH20,"Directamente"),COUNTIF(BH20:BH20,"Indirectamente"))&gt;=COUNTIF(BH20:BH20,"No Disminuye"),"Directamente",AND((COUNTIF(BH20:BH20,"No Disminuye"))&gt;(COUNTIF(BH20:BH20,"Directamente")),(COUNTIF(BH20:BH20,"No Disminuye"))&gt;(COUNTIF(BH20:BH20,"Indirectamente"))),"No Disminuye")</f>
        <v>Directamente</v>
      </c>
      <c r="BK20" s="245" t="str">
        <f t="shared" si="15"/>
        <v>0</v>
      </c>
      <c r="BL20" s="245">
        <f t="shared" si="16"/>
        <v>2</v>
      </c>
      <c r="BM20" s="21" t="s">
        <v>119</v>
      </c>
      <c r="BN20" s="26" t="s">
        <v>91</v>
      </c>
      <c r="BO20" s="21" t="str">
        <f t="shared" si="26"/>
        <v>Moderado</v>
      </c>
      <c r="BP20" s="254"/>
      <c r="BQ20" s="10"/>
      <c r="BR20" s="10"/>
      <c r="BS20" s="252"/>
      <c r="BT20" s="20"/>
      <c r="BU20" s="20"/>
      <c r="BV20" s="252"/>
      <c r="BW20" s="20"/>
      <c r="BX20" s="252"/>
      <c r="BY20" s="20"/>
      <c r="BZ20" s="252"/>
      <c r="CA20" s="252"/>
    </row>
    <row r="21" spans="2:79" ht="75.900000000000006" hidden="1" thickTop="1" thickBot="1">
      <c r="B21" s="253"/>
      <c r="C21" s="10"/>
      <c r="D21" s="10"/>
      <c r="E21" s="10"/>
      <c r="F21" s="10"/>
      <c r="G21" s="10"/>
      <c r="H21" s="10"/>
      <c r="I21" s="10"/>
      <c r="J21" s="15"/>
      <c r="K21" s="15"/>
      <c r="L21" s="15"/>
      <c r="M21" s="15"/>
      <c r="N21" s="15"/>
      <c r="O21" s="15"/>
      <c r="P21" s="15"/>
      <c r="Q21" s="15"/>
      <c r="R21" s="15"/>
      <c r="S21" s="15"/>
      <c r="T21" s="15"/>
      <c r="U21" s="15"/>
      <c r="V21" s="15"/>
      <c r="W21" s="15"/>
      <c r="X21" s="15"/>
      <c r="Y21" s="15"/>
      <c r="Z21" s="15"/>
      <c r="AA21" s="15"/>
      <c r="AB21" s="247"/>
      <c r="AC21" s="247">
        <f t="shared" si="17"/>
        <v>0</v>
      </c>
      <c r="AD21" s="21" t="s">
        <v>118</v>
      </c>
      <c r="AE21" s="22" t="str">
        <f t="shared" si="22"/>
        <v>Moderado</v>
      </c>
      <c r="AF21" s="23" t="str">
        <f t="shared" si="23"/>
        <v>Moderado</v>
      </c>
      <c r="AG21" s="10"/>
      <c r="AH21" s="11"/>
      <c r="AI21" s="247"/>
      <c r="AJ21" s="12" t="str">
        <f t="shared" si="0"/>
        <v/>
      </c>
      <c r="AK21" s="247"/>
      <c r="AL21" s="12" t="str">
        <f t="shared" si="1"/>
        <v/>
      </c>
      <c r="AM21" s="247"/>
      <c r="AN21" s="12" t="str">
        <f t="shared" si="2"/>
        <v/>
      </c>
      <c r="AO21" s="247"/>
      <c r="AP21" s="12" t="str">
        <f t="shared" si="3"/>
        <v/>
      </c>
      <c r="AQ21" s="247"/>
      <c r="AR21" s="12" t="str">
        <f t="shared" si="4"/>
        <v/>
      </c>
      <c r="AS21" s="247"/>
      <c r="AT21" s="12" t="str">
        <f t="shared" si="5"/>
        <v/>
      </c>
      <c r="AU21" s="247"/>
      <c r="AV21" s="12" t="str">
        <f t="shared" si="6"/>
        <v/>
      </c>
      <c r="AW21" s="12" t="str">
        <f t="shared" si="7"/>
        <v xml:space="preserve"> </v>
      </c>
      <c r="AX21" s="13" t="str">
        <f t="shared" si="8"/>
        <v>FUERTE</v>
      </c>
      <c r="AY21" s="14" t="s">
        <v>88</v>
      </c>
      <c r="AZ21" s="13" t="str">
        <f t="shared" si="9"/>
        <v>FUERTE</v>
      </c>
      <c r="BA21" s="250">
        <f t="shared" si="10"/>
        <v>100</v>
      </c>
      <c r="BB21" s="245" t="str">
        <f t="shared" si="11"/>
        <v>NO</v>
      </c>
      <c r="BC21" s="249" t="str">
        <f t="shared" si="12"/>
        <v>FUERTE</v>
      </c>
      <c r="BD21" s="24">
        <f t="shared" si="20"/>
        <v>100</v>
      </c>
      <c r="BE21" s="15"/>
      <c r="BF21" s="16">
        <f t="shared" si="24"/>
        <v>0</v>
      </c>
      <c r="BG21" s="25" t="str">
        <f t="shared" si="25"/>
        <v>No Disminuye</v>
      </c>
      <c r="BH21" s="15"/>
      <c r="BI21" s="17" t="str">
        <f t="shared" si="14"/>
        <v xml:space="preserve"> </v>
      </c>
      <c r="BJ21" s="248" t="str">
        <f>_xlfn.IFS(AND((COUNTIF($BH$5:BH21,"Directamente"))&gt;=(COUNTIF(BH21:BH21,"Indirectamente")),(COUNTIF(BH21:BH21,"Directamente"))&gt;=(COUNTIF(BH21:BH21,"No Disminuye"))),"Directamente",AND((COUNTIF(BH21:BH21,"Indirectamente"))&gt;(COUNTIF(BH21:BH21,"Directamente")),(COUNTIF(BH21:BH21,"Indirectamente"))&gt;(COUNTIF(BH21:BH21,"No Disminuye"))),"Indirectamente",SUM(COUNTIF(BH21:BH21,"Directamente"),COUNTIF(BH21:BH21,"Indirectamente"))&gt;=COUNTIF(BH21:BH21,"No Disminuye"),"Directamente",AND((COUNTIF(BH21:BH21,"No Disminuye"))&gt;(COUNTIF(BH21:BH21,"Directamente")),(COUNTIF(BH21:BH21,"No Disminuye"))&gt;(COUNTIF(BH21:BH21,"Indirectamente"))),"No Disminuye")</f>
        <v>Directamente</v>
      </c>
      <c r="BK21" s="245" t="str">
        <f t="shared" si="15"/>
        <v>0</v>
      </c>
      <c r="BL21" s="245">
        <f t="shared" si="16"/>
        <v>2</v>
      </c>
      <c r="BM21" s="21" t="s">
        <v>119</v>
      </c>
      <c r="BN21" s="26" t="s">
        <v>91</v>
      </c>
      <c r="BO21" s="21" t="str">
        <f t="shared" si="26"/>
        <v>Moderado</v>
      </c>
      <c r="BP21" s="254"/>
      <c r="BQ21" s="10"/>
      <c r="BR21" s="10"/>
      <c r="BS21" s="252"/>
      <c r="BT21" s="20"/>
      <c r="BU21" s="20"/>
      <c r="BV21" s="252"/>
      <c r="BW21" s="20"/>
      <c r="BX21" s="252"/>
      <c r="BY21" s="20"/>
      <c r="BZ21" s="252"/>
      <c r="CA21" s="252"/>
    </row>
    <row r="22" spans="2:79" ht="75.900000000000006" hidden="1" thickTop="1" thickBot="1">
      <c r="B22" s="253"/>
      <c r="C22" s="10"/>
      <c r="D22" s="10"/>
      <c r="E22" s="10"/>
      <c r="F22" s="10"/>
      <c r="G22" s="10"/>
      <c r="H22" s="10"/>
      <c r="I22" s="10"/>
      <c r="J22" s="15"/>
      <c r="K22" s="15"/>
      <c r="L22" s="15"/>
      <c r="M22" s="15"/>
      <c r="N22" s="15"/>
      <c r="O22" s="15"/>
      <c r="P22" s="15"/>
      <c r="Q22" s="15"/>
      <c r="R22" s="15"/>
      <c r="S22" s="15"/>
      <c r="T22" s="15"/>
      <c r="U22" s="15"/>
      <c r="V22" s="15"/>
      <c r="W22" s="15"/>
      <c r="X22" s="15"/>
      <c r="Y22" s="15"/>
      <c r="Z22" s="15"/>
      <c r="AA22" s="15"/>
      <c r="AB22" s="247"/>
      <c r="AC22" s="247">
        <f t="shared" si="17"/>
        <v>0</v>
      </c>
      <c r="AD22" s="21" t="s">
        <v>118</v>
      </c>
      <c r="AE22" s="22" t="str">
        <f t="shared" si="22"/>
        <v>Moderado</v>
      </c>
      <c r="AF22" s="23" t="str">
        <f t="shared" si="23"/>
        <v>Moderado</v>
      </c>
      <c r="AG22" s="10"/>
      <c r="AH22" s="11"/>
      <c r="AI22" s="247"/>
      <c r="AJ22" s="12" t="str">
        <f t="shared" si="0"/>
        <v/>
      </c>
      <c r="AK22" s="247"/>
      <c r="AL22" s="12" t="str">
        <f t="shared" si="1"/>
        <v/>
      </c>
      <c r="AM22" s="247"/>
      <c r="AN22" s="12" t="str">
        <f t="shared" si="2"/>
        <v/>
      </c>
      <c r="AO22" s="247"/>
      <c r="AP22" s="12" t="str">
        <f t="shared" si="3"/>
        <v/>
      </c>
      <c r="AQ22" s="247"/>
      <c r="AR22" s="12" t="str">
        <f t="shared" si="4"/>
        <v/>
      </c>
      <c r="AS22" s="247"/>
      <c r="AT22" s="12" t="str">
        <f t="shared" si="5"/>
        <v/>
      </c>
      <c r="AU22" s="247"/>
      <c r="AV22" s="12" t="str">
        <f t="shared" si="6"/>
        <v/>
      </c>
      <c r="AW22" s="12" t="str">
        <f t="shared" si="7"/>
        <v xml:space="preserve"> </v>
      </c>
      <c r="AX22" s="13" t="str">
        <f t="shared" si="8"/>
        <v>FUERTE</v>
      </c>
      <c r="AY22" s="14" t="s">
        <v>88</v>
      </c>
      <c r="AZ22" s="13" t="str">
        <f t="shared" si="9"/>
        <v>FUERTE</v>
      </c>
      <c r="BA22" s="250">
        <f t="shared" si="10"/>
        <v>100</v>
      </c>
      <c r="BB22" s="245" t="str">
        <f t="shared" si="11"/>
        <v>NO</v>
      </c>
      <c r="BC22" s="249" t="str">
        <f t="shared" si="12"/>
        <v>FUERTE</v>
      </c>
      <c r="BD22" s="24">
        <f t="shared" si="20"/>
        <v>100</v>
      </c>
      <c r="BE22" s="15"/>
      <c r="BF22" s="16">
        <f t="shared" si="24"/>
        <v>0</v>
      </c>
      <c r="BG22" s="25" t="str">
        <f t="shared" si="25"/>
        <v>No Disminuye</v>
      </c>
      <c r="BH22" s="15"/>
      <c r="BI22" s="17" t="str">
        <f t="shared" si="14"/>
        <v xml:space="preserve"> </v>
      </c>
      <c r="BJ22" s="248" t="str">
        <f>_xlfn.IFS(AND((COUNTIF($BH$5:BH22,"Directamente"))&gt;=(COUNTIF(BH22:BH22,"Indirectamente")),(COUNTIF(BH22:BH22,"Directamente"))&gt;=(COUNTIF(BH22:BH22,"No Disminuye"))),"Directamente",AND((COUNTIF(BH22:BH22,"Indirectamente"))&gt;(COUNTIF(BH22:BH22,"Directamente")),(COUNTIF(BH22:BH22,"Indirectamente"))&gt;(COUNTIF(BH22:BH22,"No Disminuye"))),"Indirectamente",SUM(COUNTIF(BH22:BH22,"Directamente"),COUNTIF(BH22:BH22,"Indirectamente"))&gt;=COUNTIF(BH22:BH22,"No Disminuye"),"Directamente",AND((COUNTIF(BH22:BH22,"No Disminuye"))&gt;(COUNTIF(BH22:BH22,"Directamente")),(COUNTIF(BH22:BH22,"No Disminuye"))&gt;(COUNTIF(BH22:BH22,"Indirectamente"))),"No Disminuye")</f>
        <v>Directamente</v>
      </c>
      <c r="BK22" s="245" t="str">
        <f t="shared" si="15"/>
        <v>0</v>
      </c>
      <c r="BL22" s="245">
        <f t="shared" si="16"/>
        <v>2</v>
      </c>
      <c r="BM22" s="21" t="s">
        <v>119</v>
      </c>
      <c r="BN22" s="26" t="s">
        <v>91</v>
      </c>
      <c r="BO22" s="21" t="str">
        <f t="shared" si="26"/>
        <v>Moderado</v>
      </c>
      <c r="BP22" s="254"/>
      <c r="BQ22" s="10"/>
      <c r="BR22" s="10"/>
      <c r="BS22" s="252"/>
      <c r="BT22" s="20"/>
      <c r="BU22" s="20"/>
      <c r="BV22" s="252"/>
      <c r="BW22" s="20"/>
      <c r="BX22" s="252"/>
      <c r="BY22" s="20"/>
      <c r="BZ22" s="252"/>
      <c r="CA22" s="252"/>
    </row>
    <row r="23" spans="2:79" ht="75.900000000000006" hidden="1" thickTop="1" thickBot="1">
      <c r="B23" s="253"/>
      <c r="C23" s="10"/>
      <c r="D23" s="10"/>
      <c r="E23" s="10"/>
      <c r="F23" s="10"/>
      <c r="G23" s="10"/>
      <c r="H23" s="10"/>
      <c r="I23" s="10"/>
      <c r="J23" s="15"/>
      <c r="K23" s="15"/>
      <c r="L23" s="15"/>
      <c r="M23" s="15"/>
      <c r="N23" s="15"/>
      <c r="O23" s="15"/>
      <c r="P23" s="15"/>
      <c r="Q23" s="15"/>
      <c r="R23" s="15"/>
      <c r="S23" s="15"/>
      <c r="T23" s="15"/>
      <c r="U23" s="15"/>
      <c r="V23" s="15"/>
      <c r="W23" s="15"/>
      <c r="X23" s="15"/>
      <c r="Y23" s="15"/>
      <c r="Z23" s="15"/>
      <c r="AA23" s="15"/>
      <c r="AB23" s="247"/>
      <c r="AC23" s="247">
        <f t="shared" si="17"/>
        <v>0</v>
      </c>
      <c r="AD23" s="21" t="s">
        <v>118</v>
      </c>
      <c r="AE23" s="22" t="str">
        <f t="shared" si="22"/>
        <v>Moderado</v>
      </c>
      <c r="AF23" s="23" t="str">
        <f t="shared" si="23"/>
        <v>Moderado</v>
      </c>
      <c r="AG23" s="10"/>
      <c r="AH23" s="11"/>
      <c r="AI23" s="247"/>
      <c r="AJ23" s="12" t="str">
        <f t="shared" si="0"/>
        <v/>
      </c>
      <c r="AK23" s="247"/>
      <c r="AL23" s="12" t="str">
        <f t="shared" si="1"/>
        <v/>
      </c>
      <c r="AM23" s="247"/>
      <c r="AN23" s="12" t="str">
        <f t="shared" si="2"/>
        <v/>
      </c>
      <c r="AO23" s="247"/>
      <c r="AP23" s="12" t="str">
        <f t="shared" si="3"/>
        <v/>
      </c>
      <c r="AQ23" s="247"/>
      <c r="AR23" s="12" t="str">
        <f t="shared" si="4"/>
        <v/>
      </c>
      <c r="AS23" s="247"/>
      <c r="AT23" s="12" t="str">
        <f t="shared" si="5"/>
        <v/>
      </c>
      <c r="AU23" s="247"/>
      <c r="AV23" s="12" t="str">
        <f t="shared" si="6"/>
        <v/>
      </c>
      <c r="AW23" s="12" t="str">
        <f t="shared" si="7"/>
        <v xml:space="preserve"> </v>
      </c>
      <c r="AX23" s="13" t="str">
        <f t="shared" si="8"/>
        <v>FUERTE</v>
      </c>
      <c r="AY23" s="14" t="s">
        <v>88</v>
      </c>
      <c r="AZ23" s="13" t="str">
        <f t="shared" si="9"/>
        <v>FUERTE</v>
      </c>
      <c r="BA23" s="250">
        <f t="shared" si="10"/>
        <v>100</v>
      </c>
      <c r="BB23" s="245" t="str">
        <f t="shared" si="11"/>
        <v>NO</v>
      </c>
      <c r="BC23" s="249" t="str">
        <f t="shared" si="12"/>
        <v>FUERTE</v>
      </c>
      <c r="BD23" s="24">
        <f t="shared" si="20"/>
        <v>100</v>
      </c>
      <c r="BE23" s="15"/>
      <c r="BF23" s="16">
        <f t="shared" si="24"/>
        <v>0</v>
      </c>
      <c r="BG23" s="25" t="str">
        <f t="shared" si="25"/>
        <v>No Disminuye</v>
      </c>
      <c r="BH23" s="15"/>
      <c r="BI23" s="17" t="str">
        <f t="shared" si="14"/>
        <v xml:space="preserve"> </v>
      </c>
      <c r="BJ23" s="248" t="str">
        <f>_xlfn.IFS(AND((COUNTIF($BH$5:BH23,"Directamente"))&gt;=(COUNTIF(BH23:BH23,"Indirectamente")),(COUNTIF(BH23:BH23,"Directamente"))&gt;=(COUNTIF(BH23:BH23,"No Disminuye"))),"Directamente",AND((COUNTIF(BH23:BH23,"Indirectamente"))&gt;(COUNTIF(BH23:BH23,"Directamente")),(COUNTIF(BH23:BH23,"Indirectamente"))&gt;(COUNTIF(BH23:BH23,"No Disminuye"))),"Indirectamente",SUM(COUNTIF(BH23:BH23,"Directamente"),COUNTIF(BH23:BH23,"Indirectamente"))&gt;=COUNTIF(BH23:BH23,"No Disminuye"),"Directamente",AND((COUNTIF(BH23:BH23,"No Disminuye"))&gt;(COUNTIF(BH23:BH23,"Directamente")),(COUNTIF(BH23:BH23,"No Disminuye"))&gt;(COUNTIF(BH23:BH23,"Indirectamente"))),"No Disminuye")</f>
        <v>Directamente</v>
      </c>
      <c r="BK23" s="245" t="str">
        <f t="shared" si="15"/>
        <v>0</v>
      </c>
      <c r="BL23" s="245">
        <f t="shared" si="16"/>
        <v>2</v>
      </c>
      <c r="BM23" s="21" t="s">
        <v>119</v>
      </c>
      <c r="BN23" s="26" t="s">
        <v>91</v>
      </c>
      <c r="BO23" s="21" t="str">
        <f t="shared" si="26"/>
        <v>Moderado</v>
      </c>
      <c r="BP23" s="254"/>
      <c r="BQ23" s="10"/>
      <c r="BR23" s="10"/>
      <c r="BS23" s="252"/>
      <c r="BT23" s="20"/>
      <c r="BU23" s="20"/>
      <c r="BV23" s="252"/>
      <c r="BW23" s="20"/>
      <c r="BX23" s="252"/>
      <c r="BY23" s="20"/>
      <c r="BZ23" s="252"/>
      <c r="CA23" s="252"/>
    </row>
    <row r="24" spans="2:79" ht="75.900000000000006" hidden="1" thickTop="1" thickBot="1">
      <c r="B24" s="253"/>
      <c r="C24" s="10"/>
      <c r="D24" s="10"/>
      <c r="E24" s="10"/>
      <c r="F24" s="10"/>
      <c r="G24" s="10"/>
      <c r="H24" s="10"/>
      <c r="I24" s="10"/>
      <c r="J24" s="15"/>
      <c r="K24" s="15"/>
      <c r="L24" s="15"/>
      <c r="M24" s="15"/>
      <c r="N24" s="15"/>
      <c r="O24" s="15"/>
      <c r="P24" s="15"/>
      <c r="Q24" s="15"/>
      <c r="R24" s="15"/>
      <c r="S24" s="15"/>
      <c r="T24" s="15"/>
      <c r="U24" s="15"/>
      <c r="V24" s="15"/>
      <c r="W24" s="15"/>
      <c r="X24" s="15"/>
      <c r="Y24" s="15"/>
      <c r="Z24" s="15"/>
      <c r="AA24" s="15"/>
      <c r="AB24" s="247"/>
      <c r="AC24" s="247">
        <f t="shared" si="17"/>
        <v>0</v>
      </c>
      <c r="AD24" s="21" t="s">
        <v>118</v>
      </c>
      <c r="AE24" s="22" t="str">
        <f t="shared" si="22"/>
        <v>Moderado</v>
      </c>
      <c r="AF24" s="23" t="str">
        <f t="shared" si="23"/>
        <v>Moderado</v>
      </c>
      <c r="AG24" s="10"/>
      <c r="AH24" s="11"/>
      <c r="AI24" s="247"/>
      <c r="AJ24" s="12" t="str">
        <f t="shared" si="0"/>
        <v/>
      </c>
      <c r="AK24" s="247"/>
      <c r="AL24" s="12" t="str">
        <f t="shared" si="1"/>
        <v/>
      </c>
      <c r="AM24" s="247"/>
      <c r="AN24" s="12" t="str">
        <f t="shared" si="2"/>
        <v/>
      </c>
      <c r="AO24" s="247"/>
      <c r="AP24" s="12" t="str">
        <f t="shared" si="3"/>
        <v/>
      </c>
      <c r="AQ24" s="247"/>
      <c r="AR24" s="12" t="str">
        <f t="shared" si="4"/>
        <v/>
      </c>
      <c r="AS24" s="247"/>
      <c r="AT24" s="12" t="str">
        <f t="shared" si="5"/>
        <v/>
      </c>
      <c r="AU24" s="247"/>
      <c r="AV24" s="12" t="str">
        <f t="shared" si="6"/>
        <v/>
      </c>
      <c r="AW24" s="12" t="str">
        <f t="shared" si="7"/>
        <v xml:space="preserve"> </v>
      </c>
      <c r="AX24" s="13" t="str">
        <f t="shared" si="8"/>
        <v>FUERTE</v>
      </c>
      <c r="AY24" s="14" t="s">
        <v>88</v>
      </c>
      <c r="AZ24" s="13" t="str">
        <f t="shared" si="9"/>
        <v>FUERTE</v>
      </c>
      <c r="BA24" s="250">
        <f t="shared" si="10"/>
        <v>100</v>
      </c>
      <c r="BB24" s="245" t="str">
        <f t="shared" si="11"/>
        <v>NO</v>
      </c>
      <c r="BC24" s="249" t="str">
        <f t="shared" si="12"/>
        <v>FUERTE</v>
      </c>
      <c r="BD24" s="24">
        <f t="shared" si="20"/>
        <v>100</v>
      </c>
      <c r="BE24" s="15"/>
      <c r="BF24" s="16">
        <f t="shared" si="24"/>
        <v>0</v>
      </c>
      <c r="BG24" s="25" t="str">
        <f t="shared" si="25"/>
        <v>No Disminuye</v>
      </c>
      <c r="BH24" s="15"/>
      <c r="BI24" s="17" t="str">
        <f t="shared" si="14"/>
        <v xml:space="preserve"> </v>
      </c>
      <c r="BJ24" s="248" t="str">
        <f>_xlfn.IFS(AND((COUNTIF($BH$5:BH24,"Directamente"))&gt;=(COUNTIF(BH24:BH24,"Indirectamente")),(COUNTIF(BH24:BH24,"Directamente"))&gt;=(COUNTIF(BH24:BH24,"No Disminuye"))),"Directamente",AND((COUNTIF(BH24:BH24,"Indirectamente"))&gt;(COUNTIF(BH24:BH24,"Directamente")),(COUNTIF(BH24:BH24,"Indirectamente"))&gt;(COUNTIF(BH24:BH24,"No Disminuye"))),"Indirectamente",SUM(COUNTIF(BH24:BH24,"Directamente"),COUNTIF(BH24:BH24,"Indirectamente"))&gt;=COUNTIF(BH24:BH24,"No Disminuye"),"Directamente",AND((COUNTIF(BH24:BH24,"No Disminuye"))&gt;(COUNTIF(BH24:BH24,"Directamente")),(COUNTIF(BH24:BH24,"No Disminuye"))&gt;(COUNTIF(BH24:BH24,"Indirectamente"))),"No Disminuye")</f>
        <v>Directamente</v>
      </c>
      <c r="BK24" s="245" t="str">
        <f t="shared" si="15"/>
        <v>0</v>
      </c>
      <c r="BL24" s="245">
        <f t="shared" si="16"/>
        <v>2</v>
      </c>
      <c r="BM24" s="21" t="s">
        <v>119</v>
      </c>
      <c r="BN24" s="26" t="s">
        <v>91</v>
      </c>
      <c r="BO24" s="21" t="str">
        <f t="shared" si="26"/>
        <v>Moderado</v>
      </c>
      <c r="BP24" s="254"/>
      <c r="BQ24" s="10"/>
      <c r="BR24" s="10"/>
      <c r="BS24" s="252"/>
      <c r="BT24" s="20"/>
      <c r="BU24" s="20"/>
      <c r="BV24" s="252"/>
      <c r="BW24" s="20"/>
      <c r="BX24" s="252"/>
      <c r="BY24" s="20"/>
      <c r="BZ24" s="252"/>
      <c r="CA24" s="252"/>
    </row>
    <row r="25" spans="2:79" ht="75.900000000000006" hidden="1" thickTop="1" thickBot="1">
      <c r="B25" s="253"/>
      <c r="C25" s="10"/>
      <c r="D25" s="10"/>
      <c r="E25" s="10"/>
      <c r="F25" s="10"/>
      <c r="G25" s="10"/>
      <c r="H25" s="10"/>
      <c r="I25" s="10"/>
      <c r="J25" s="15"/>
      <c r="K25" s="15"/>
      <c r="L25" s="15"/>
      <c r="M25" s="15"/>
      <c r="N25" s="15"/>
      <c r="O25" s="15"/>
      <c r="P25" s="15"/>
      <c r="Q25" s="15"/>
      <c r="R25" s="15"/>
      <c r="S25" s="15"/>
      <c r="T25" s="15"/>
      <c r="U25" s="15"/>
      <c r="V25" s="15"/>
      <c r="W25" s="15"/>
      <c r="X25" s="15"/>
      <c r="Y25" s="15"/>
      <c r="Z25" s="15"/>
      <c r="AA25" s="15"/>
      <c r="AB25" s="247"/>
      <c r="AC25" s="247">
        <f t="shared" si="17"/>
        <v>0</v>
      </c>
      <c r="AD25" s="21" t="s">
        <v>118</v>
      </c>
      <c r="AE25" s="22" t="str">
        <f t="shared" si="22"/>
        <v>Moderado</v>
      </c>
      <c r="AF25" s="23" t="str">
        <f t="shared" si="23"/>
        <v>Moderado</v>
      </c>
      <c r="AG25" s="10"/>
      <c r="AH25" s="11"/>
      <c r="AI25" s="247"/>
      <c r="AJ25" s="12" t="str">
        <f t="shared" si="0"/>
        <v/>
      </c>
      <c r="AK25" s="247"/>
      <c r="AL25" s="12" t="str">
        <f t="shared" si="1"/>
        <v/>
      </c>
      <c r="AM25" s="247"/>
      <c r="AN25" s="12" t="str">
        <f t="shared" si="2"/>
        <v/>
      </c>
      <c r="AO25" s="247"/>
      <c r="AP25" s="12" t="str">
        <f t="shared" si="3"/>
        <v/>
      </c>
      <c r="AQ25" s="247"/>
      <c r="AR25" s="12" t="str">
        <f t="shared" si="4"/>
        <v/>
      </c>
      <c r="AS25" s="247"/>
      <c r="AT25" s="12" t="str">
        <f t="shared" si="5"/>
        <v/>
      </c>
      <c r="AU25" s="247"/>
      <c r="AV25" s="12" t="str">
        <f t="shared" si="6"/>
        <v/>
      </c>
      <c r="AW25" s="12" t="str">
        <f t="shared" si="7"/>
        <v xml:space="preserve"> </v>
      </c>
      <c r="AX25" s="13" t="str">
        <f t="shared" si="8"/>
        <v>FUERTE</v>
      </c>
      <c r="AY25" s="14" t="s">
        <v>88</v>
      </c>
      <c r="AZ25" s="13" t="str">
        <f t="shared" si="9"/>
        <v>FUERTE</v>
      </c>
      <c r="BA25" s="250">
        <f t="shared" si="10"/>
        <v>100</v>
      </c>
      <c r="BB25" s="245" t="str">
        <f t="shared" si="11"/>
        <v>NO</v>
      </c>
      <c r="BC25" s="249" t="str">
        <f t="shared" si="12"/>
        <v>FUERTE</v>
      </c>
      <c r="BD25" s="24">
        <f t="shared" si="20"/>
        <v>100</v>
      </c>
      <c r="BE25" s="15"/>
      <c r="BF25" s="16">
        <f t="shared" si="24"/>
        <v>0</v>
      </c>
      <c r="BG25" s="25" t="str">
        <f t="shared" si="25"/>
        <v>No Disminuye</v>
      </c>
      <c r="BH25" s="15"/>
      <c r="BI25" s="17" t="str">
        <f t="shared" si="14"/>
        <v xml:space="preserve"> </v>
      </c>
      <c r="BJ25" s="248" t="str">
        <f>_xlfn.IFS(AND((COUNTIF($BH$5:BH25,"Directamente"))&gt;=(COUNTIF(BH25:BH25,"Indirectamente")),(COUNTIF(BH25:BH25,"Directamente"))&gt;=(COUNTIF(BH25:BH25,"No Disminuye"))),"Directamente",AND((COUNTIF(BH25:BH25,"Indirectamente"))&gt;(COUNTIF(BH25:BH25,"Directamente")),(COUNTIF(BH25:BH25,"Indirectamente"))&gt;(COUNTIF(BH25:BH25,"No Disminuye"))),"Indirectamente",SUM(COUNTIF(BH25:BH25,"Directamente"),COUNTIF(BH25:BH25,"Indirectamente"))&gt;=COUNTIF(BH25:BH25,"No Disminuye"),"Directamente",AND((COUNTIF(BH25:BH25,"No Disminuye"))&gt;(COUNTIF(BH25:BH25,"Directamente")),(COUNTIF(BH25:BH25,"No Disminuye"))&gt;(COUNTIF(BH25:BH25,"Indirectamente"))),"No Disminuye")</f>
        <v>Directamente</v>
      </c>
      <c r="BK25" s="245" t="str">
        <f t="shared" si="15"/>
        <v>0</v>
      </c>
      <c r="BL25" s="245">
        <f t="shared" si="16"/>
        <v>2</v>
      </c>
      <c r="BM25" s="21" t="s">
        <v>119</v>
      </c>
      <c r="BN25" s="26" t="s">
        <v>91</v>
      </c>
      <c r="BO25" s="21" t="str">
        <f t="shared" si="26"/>
        <v>Moderado</v>
      </c>
      <c r="BP25" s="254"/>
      <c r="BQ25" s="10"/>
      <c r="BR25" s="10"/>
      <c r="BS25" s="252"/>
      <c r="BT25" s="20"/>
      <c r="BU25" s="20"/>
      <c r="BV25" s="252"/>
      <c r="BW25" s="20"/>
      <c r="BX25" s="252"/>
      <c r="BY25" s="20"/>
      <c r="BZ25" s="252"/>
      <c r="CA25" s="252"/>
    </row>
    <row r="26" spans="2:79" ht="75.900000000000006" hidden="1" thickTop="1" thickBot="1">
      <c r="B26" s="253"/>
      <c r="C26" s="10"/>
      <c r="D26" s="10"/>
      <c r="E26" s="10"/>
      <c r="F26" s="10"/>
      <c r="G26" s="10"/>
      <c r="H26" s="10"/>
      <c r="I26" s="10"/>
      <c r="J26" s="15"/>
      <c r="K26" s="15"/>
      <c r="L26" s="15"/>
      <c r="M26" s="15"/>
      <c r="N26" s="15"/>
      <c r="O26" s="15"/>
      <c r="P26" s="15"/>
      <c r="Q26" s="15"/>
      <c r="R26" s="15"/>
      <c r="S26" s="15"/>
      <c r="T26" s="15"/>
      <c r="U26" s="15"/>
      <c r="V26" s="15"/>
      <c r="W26" s="15"/>
      <c r="X26" s="15"/>
      <c r="Y26" s="15"/>
      <c r="Z26" s="15"/>
      <c r="AA26" s="15"/>
      <c r="AB26" s="247"/>
      <c r="AC26" s="247">
        <f t="shared" si="17"/>
        <v>0</v>
      </c>
      <c r="AD26" s="21" t="s">
        <v>118</v>
      </c>
      <c r="AE26" s="22" t="str">
        <f t="shared" si="22"/>
        <v>Moderado</v>
      </c>
      <c r="AF26" s="23" t="str">
        <f t="shared" si="23"/>
        <v>Moderado</v>
      </c>
      <c r="AG26" s="10"/>
      <c r="AH26" s="11"/>
      <c r="AI26" s="247"/>
      <c r="AJ26" s="12" t="str">
        <f t="shared" ref="AJ26:AJ34" si="27">IF(AI26=$CD$89,ASIGNADO,IF(AI26=$CD$90,NO_ASIGNADO,""))</f>
        <v/>
      </c>
      <c r="AK26" s="247"/>
      <c r="AL26" s="12" t="str">
        <f t="shared" ref="AL26:AL34" si="28">IF(AK26=$CG$89,ADECUADO,IF(AK26=$CG$90,INADECUADO,""))</f>
        <v/>
      </c>
      <c r="AM26" s="247"/>
      <c r="AN26" s="12" t="str">
        <f t="shared" ref="AN26:AN34" si="29">IF(AM26=$CJ$89,ASIGNADO,IF(AM26=$CJ$90,NO_ASIGNADO,""))</f>
        <v/>
      </c>
      <c r="AO26" s="247"/>
      <c r="AP26" s="12" t="str">
        <f t="shared" ref="AP26:AP34" si="30">IF(AO26=$CM$89,PREVENIR,IF(AO26=$CM$90,DETECTAR,IF(AO26=$CM$91,NO_ES_CONTROL,"")))</f>
        <v/>
      </c>
      <c r="AQ26" s="247"/>
      <c r="AR26" s="12" t="str">
        <f t="shared" ref="AR26:AR34" si="31">IF(AQ26=$CQ$89,CONFIABLE,IF(AQ26=$CQ$90,NO_CONFIABLE,""))</f>
        <v/>
      </c>
      <c r="AS26" s="247"/>
      <c r="AT26" s="12" t="str">
        <f t="shared" ref="AT26:AT34" si="32">IF(AS26=$CT$89,SE_INVESTIGAN,IF(AS26=$CT$90,NO_SE_INVESTIGAN,""))</f>
        <v/>
      </c>
      <c r="AU26" s="247"/>
      <c r="AV26" s="12" t="str">
        <f t="shared" ref="AV26:AV34" si="33">IF(AU26=$CW$89,COMPLETA,IF(AU26=$CW$90,INCOMPLETA,IF(AU26=$CW$91,NO_EXISTE,"")))</f>
        <v/>
      </c>
      <c r="AW26" s="12" t="str">
        <f t="shared" si="7"/>
        <v xml:space="preserve"> </v>
      </c>
      <c r="AX26" s="13" t="str">
        <f t="shared" si="8"/>
        <v>FUERTE</v>
      </c>
      <c r="AY26" s="14" t="s">
        <v>88</v>
      </c>
      <c r="AZ26" s="13" t="str">
        <f t="shared" si="9"/>
        <v>FUERTE</v>
      </c>
      <c r="BA26" s="250">
        <f t="shared" ref="BA26:BA34" si="34">_xlfn.IFS(AZ26=$DB$89,FUERTE,AZ26=$DB$90,MODERADO,AZ26=$DB$91,DEBIL)</f>
        <v>100</v>
      </c>
      <c r="BB26" s="245" t="str">
        <f t="shared" si="11"/>
        <v>NO</v>
      </c>
      <c r="BC26" s="249" t="str">
        <f t="shared" si="12"/>
        <v>FUERTE</v>
      </c>
      <c r="BD26" s="24">
        <f t="shared" si="20"/>
        <v>100</v>
      </c>
      <c r="BE26" s="15"/>
      <c r="BF26" s="16">
        <f t="shared" si="24"/>
        <v>0</v>
      </c>
      <c r="BG26" s="25" t="str">
        <f t="shared" si="25"/>
        <v>No Disminuye</v>
      </c>
      <c r="BH26" s="15"/>
      <c r="BI26" s="17" t="str">
        <f t="shared" si="14"/>
        <v xml:space="preserve"> </v>
      </c>
      <c r="BJ26" s="248" t="str">
        <f>_xlfn.IFS(AND((COUNTIF($BH$5:BH26,"Directamente"))&gt;=(COUNTIF(BH26:BH26,"Indirectamente")),(COUNTIF(BH26:BH26,"Directamente"))&gt;=(COUNTIF(BH26:BH26,"No Disminuye"))),"Directamente",AND((COUNTIF(BH26:BH26,"Indirectamente"))&gt;(COUNTIF(BH26:BH26,"Directamente")),(COUNTIF(BH26:BH26,"Indirectamente"))&gt;(COUNTIF(BH26:BH26,"No Disminuye"))),"Indirectamente",SUM(COUNTIF(BH26:BH26,"Directamente"),COUNTIF(BH26:BH26,"Indirectamente"))&gt;=COUNTIF(BH26:BH26,"No Disminuye"),"Directamente",AND((COUNTIF(BH26:BH26,"No Disminuye"))&gt;(COUNTIF(BH26:BH26,"Directamente")),(COUNTIF(BH26:BH26,"No Disminuye"))&gt;(COUNTIF(BH26:BH26,"Indirectamente"))),"No Disminuye")</f>
        <v>Directamente</v>
      </c>
      <c r="BK26" s="245" t="str">
        <f t="shared" si="15"/>
        <v>0</v>
      </c>
      <c r="BL26" s="245">
        <f t="shared" si="16"/>
        <v>2</v>
      </c>
      <c r="BM26" s="21" t="s">
        <v>119</v>
      </c>
      <c r="BN26" s="26" t="s">
        <v>91</v>
      </c>
      <c r="BO26" s="21" t="str">
        <f t="shared" si="26"/>
        <v>Moderado</v>
      </c>
      <c r="BP26" s="254"/>
      <c r="BQ26" s="10"/>
      <c r="BR26" s="10"/>
      <c r="BS26" s="252"/>
      <c r="BT26" s="20"/>
      <c r="BU26" s="20"/>
      <c r="BV26" s="252"/>
      <c r="BW26" s="20"/>
      <c r="BX26" s="252"/>
      <c r="BY26" s="20"/>
      <c r="BZ26" s="252"/>
      <c r="CA26" s="252"/>
    </row>
    <row r="27" spans="2:79" ht="75.900000000000006" hidden="1" thickTop="1" thickBot="1">
      <c r="B27" s="253"/>
      <c r="C27" s="10"/>
      <c r="D27" s="10"/>
      <c r="E27" s="10"/>
      <c r="F27" s="10"/>
      <c r="G27" s="10"/>
      <c r="H27" s="10"/>
      <c r="I27" s="10"/>
      <c r="J27" s="15"/>
      <c r="K27" s="15"/>
      <c r="L27" s="15"/>
      <c r="M27" s="15"/>
      <c r="N27" s="15"/>
      <c r="O27" s="15"/>
      <c r="P27" s="15"/>
      <c r="Q27" s="15"/>
      <c r="R27" s="15"/>
      <c r="S27" s="15"/>
      <c r="T27" s="15"/>
      <c r="U27" s="15"/>
      <c r="V27" s="15"/>
      <c r="W27" s="15"/>
      <c r="X27" s="15"/>
      <c r="Y27" s="15"/>
      <c r="Z27" s="15"/>
      <c r="AA27" s="15"/>
      <c r="AB27" s="247"/>
      <c r="AC27" s="247">
        <f t="shared" si="17"/>
        <v>0</v>
      </c>
      <c r="AD27" s="21" t="s">
        <v>118</v>
      </c>
      <c r="AE27" s="22" t="str">
        <f t="shared" si="22"/>
        <v>Moderado</v>
      </c>
      <c r="AF27" s="23" t="str">
        <f t="shared" si="23"/>
        <v>Moderado</v>
      </c>
      <c r="AG27" s="10"/>
      <c r="AH27" s="11"/>
      <c r="AI27" s="247"/>
      <c r="AJ27" s="12" t="str">
        <f t="shared" si="27"/>
        <v/>
      </c>
      <c r="AK27" s="247"/>
      <c r="AL27" s="12" t="str">
        <f t="shared" si="28"/>
        <v/>
      </c>
      <c r="AM27" s="247"/>
      <c r="AN27" s="12" t="str">
        <f t="shared" si="29"/>
        <v/>
      </c>
      <c r="AO27" s="247"/>
      <c r="AP27" s="12" t="str">
        <f t="shared" si="30"/>
        <v/>
      </c>
      <c r="AQ27" s="247"/>
      <c r="AR27" s="12" t="str">
        <f t="shared" si="31"/>
        <v/>
      </c>
      <c r="AS27" s="247"/>
      <c r="AT27" s="12" t="str">
        <f t="shared" si="32"/>
        <v/>
      </c>
      <c r="AU27" s="247"/>
      <c r="AV27" s="12" t="str">
        <f t="shared" si="33"/>
        <v/>
      </c>
      <c r="AW27" s="12" t="str">
        <f t="shared" si="7"/>
        <v xml:space="preserve"> </v>
      </c>
      <c r="AX27" s="13" t="str">
        <f t="shared" si="8"/>
        <v>FUERTE</v>
      </c>
      <c r="AY27" s="14" t="s">
        <v>88</v>
      </c>
      <c r="AZ27" s="13" t="str">
        <f t="shared" si="9"/>
        <v>FUERTE</v>
      </c>
      <c r="BA27" s="250">
        <f t="shared" si="34"/>
        <v>100</v>
      </c>
      <c r="BB27" s="245" t="str">
        <f t="shared" si="11"/>
        <v>NO</v>
      </c>
      <c r="BC27" s="249" t="str">
        <f t="shared" si="12"/>
        <v>FUERTE</v>
      </c>
      <c r="BD27" s="24">
        <f t="shared" si="20"/>
        <v>100</v>
      </c>
      <c r="BE27" s="15"/>
      <c r="BF27" s="16">
        <f t="shared" si="24"/>
        <v>0</v>
      </c>
      <c r="BG27" s="25" t="str">
        <f t="shared" si="25"/>
        <v>No Disminuye</v>
      </c>
      <c r="BH27" s="15"/>
      <c r="BI27" s="17" t="str">
        <f t="shared" si="14"/>
        <v xml:space="preserve"> </v>
      </c>
      <c r="BJ27" s="248" t="str">
        <f>_xlfn.IFS(AND((COUNTIF($BH$5:BH27,"Directamente"))&gt;=(COUNTIF(BH27:BH27,"Indirectamente")),(COUNTIF(BH27:BH27,"Directamente"))&gt;=(COUNTIF(BH27:BH27,"No Disminuye"))),"Directamente",AND((COUNTIF(BH27:BH27,"Indirectamente"))&gt;(COUNTIF(BH27:BH27,"Directamente")),(COUNTIF(BH27:BH27,"Indirectamente"))&gt;(COUNTIF(BH27:BH27,"No Disminuye"))),"Indirectamente",SUM(COUNTIF(BH27:BH27,"Directamente"),COUNTIF(BH27:BH27,"Indirectamente"))&gt;=COUNTIF(BH27:BH27,"No Disminuye"),"Directamente",AND((COUNTIF(BH27:BH27,"No Disminuye"))&gt;(COUNTIF(BH27:BH27,"Directamente")),(COUNTIF(BH27:BH27,"No Disminuye"))&gt;(COUNTIF(BH27:BH27,"Indirectamente"))),"No Disminuye")</f>
        <v>Directamente</v>
      </c>
      <c r="BK27" s="245" t="str">
        <f t="shared" si="15"/>
        <v>0</v>
      </c>
      <c r="BL27" s="245">
        <f t="shared" si="16"/>
        <v>2</v>
      </c>
      <c r="BM27" s="21" t="s">
        <v>119</v>
      </c>
      <c r="BN27" s="26" t="s">
        <v>91</v>
      </c>
      <c r="BO27" s="21" t="str">
        <f t="shared" si="26"/>
        <v>Moderado</v>
      </c>
      <c r="BP27" s="254"/>
      <c r="BQ27" s="10"/>
      <c r="BR27" s="10"/>
      <c r="BS27" s="252"/>
      <c r="BT27" s="20"/>
      <c r="BU27" s="20"/>
      <c r="BV27" s="252"/>
      <c r="BW27" s="20"/>
      <c r="BX27" s="252"/>
      <c r="BY27" s="20"/>
      <c r="BZ27" s="252"/>
      <c r="CA27" s="252"/>
    </row>
    <row r="28" spans="2:79" ht="75.900000000000006" hidden="1" thickTop="1" thickBot="1">
      <c r="B28" s="253"/>
      <c r="C28" s="10"/>
      <c r="D28" s="10"/>
      <c r="E28" s="10"/>
      <c r="F28" s="10"/>
      <c r="G28" s="10"/>
      <c r="H28" s="10"/>
      <c r="I28" s="10"/>
      <c r="J28" s="15"/>
      <c r="K28" s="15"/>
      <c r="L28" s="15"/>
      <c r="M28" s="15"/>
      <c r="N28" s="15"/>
      <c r="O28" s="15"/>
      <c r="P28" s="15"/>
      <c r="Q28" s="15"/>
      <c r="R28" s="15"/>
      <c r="S28" s="15"/>
      <c r="T28" s="15"/>
      <c r="U28" s="15"/>
      <c r="V28" s="15"/>
      <c r="W28" s="15"/>
      <c r="X28" s="15"/>
      <c r="Y28" s="15"/>
      <c r="Z28" s="15"/>
      <c r="AA28" s="15"/>
      <c r="AB28" s="247"/>
      <c r="AC28" s="247">
        <f t="shared" si="17"/>
        <v>0</v>
      </c>
      <c r="AD28" s="21" t="s">
        <v>118</v>
      </c>
      <c r="AE28" s="22" t="str">
        <f t="shared" si="22"/>
        <v>Moderado</v>
      </c>
      <c r="AF28" s="23" t="str">
        <f t="shared" si="23"/>
        <v>Moderado</v>
      </c>
      <c r="AG28" s="10"/>
      <c r="AH28" s="11"/>
      <c r="AI28" s="247"/>
      <c r="AJ28" s="12" t="str">
        <f t="shared" si="27"/>
        <v/>
      </c>
      <c r="AK28" s="247"/>
      <c r="AL28" s="12" t="str">
        <f t="shared" si="28"/>
        <v/>
      </c>
      <c r="AM28" s="247"/>
      <c r="AN28" s="12" t="str">
        <f t="shared" si="29"/>
        <v/>
      </c>
      <c r="AO28" s="247"/>
      <c r="AP28" s="12" t="str">
        <f t="shared" si="30"/>
        <v/>
      </c>
      <c r="AQ28" s="247"/>
      <c r="AR28" s="12" t="str">
        <f t="shared" si="31"/>
        <v/>
      </c>
      <c r="AS28" s="247"/>
      <c r="AT28" s="12" t="str">
        <f t="shared" si="32"/>
        <v/>
      </c>
      <c r="AU28" s="247"/>
      <c r="AV28" s="12" t="str">
        <f t="shared" si="33"/>
        <v/>
      </c>
      <c r="AW28" s="12" t="str">
        <f t="shared" si="7"/>
        <v xml:space="preserve"> </v>
      </c>
      <c r="AX28" s="13" t="str">
        <f t="shared" si="8"/>
        <v>FUERTE</v>
      </c>
      <c r="AY28" s="14" t="s">
        <v>88</v>
      </c>
      <c r="AZ28" s="13" t="str">
        <f t="shared" si="9"/>
        <v>FUERTE</v>
      </c>
      <c r="BA28" s="250">
        <f t="shared" si="34"/>
        <v>100</v>
      </c>
      <c r="BB28" s="245" t="str">
        <f t="shared" si="11"/>
        <v>NO</v>
      </c>
      <c r="BC28" s="249" t="str">
        <f t="shared" si="12"/>
        <v>FUERTE</v>
      </c>
      <c r="BD28" s="24">
        <f t="shared" si="20"/>
        <v>100</v>
      </c>
      <c r="BE28" s="15"/>
      <c r="BF28" s="16">
        <f t="shared" si="24"/>
        <v>0</v>
      </c>
      <c r="BG28" s="25" t="str">
        <f t="shared" si="25"/>
        <v>No Disminuye</v>
      </c>
      <c r="BH28" s="15"/>
      <c r="BI28" s="17" t="str">
        <f t="shared" si="14"/>
        <v xml:space="preserve"> </v>
      </c>
      <c r="BJ28" s="248" t="str">
        <f>_xlfn.IFS(AND((COUNTIF($BH$5:BH28,"Directamente"))&gt;=(COUNTIF(BH28:BH28,"Indirectamente")),(COUNTIF(BH28:BH28,"Directamente"))&gt;=(COUNTIF(BH28:BH28,"No Disminuye"))),"Directamente",AND((COUNTIF(BH28:BH28,"Indirectamente"))&gt;(COUNTIF(BH28:BH28,"Directamente")),(COUNTIF(BH28:BH28,"Indirectamente"))&gt;(COUNTIF(BH28:BH28,"No Disminuye"))),"Indirectamente",SUM(COUNTIF(BH28:BH28,"Directamente"),COUNTIF(BH28:BH28,"Indirectamente"))&gt;=COUNTIF(BH28:BH28,"No Disminuye"),"Directamente",AND((COUNTIF(BH28:BH28,"No Disminuye"))&gt;(COUNTIF(BH28:BH28,"Directamente")),(COUNTIF(BH28:BH28,"No Disminuye"))&gt;(COUNTIF(BH28:BH28,"Indirectamente"))),"No Disminuye")</f>
        <v>Directamente</v>
      </c>
      <c r="BK28" s="245" t="str">
        <f t="shared" si="15"/>
        <v>0</v>
      </c>
      <c r="BL28" s="245">
        <f t="shared" si="16"/>
        <v>2</v>
      </c>
      <c r="BM28" s="21" t="s">
        <v>119</v>
      </c>
      <c r="BN28" s="26" t="s">
        <v>91</v>
      </c>
      <c r="BO28" s="21" t="str">
        <f t="shared" si="26"/>
        <v>Moderado</v>
      </c>
      <c r="BP28" s="254"/>
      <c r="BQ28" s="10"/>
      <c r="BR28" s="10"/>
      <c r="BS28" s="252"/>
      <c r="BT28" s="20"/>
      <c r="BU28" s="20"/>
      <c r="BV28" s="252"/>
      <c r="BW28" s="20"/>
      <c r="BX28" s="252"/>
      <c r="BY28" s="20"/>
      <c r="BZ28" s="252"/>
      <c r="CA28" s="252"/>
    </row>
    <row r="29" spans="2:79" ht="75.900000000000006" hidden="1" thickTop="1" thickBot="1">
      <c r="B29" s="253"/>
      <c r="C29" s="10"/>
      <c r="D29" s="10"/>
      <c r="E29" s="10"/>
      <c r="F29" s="10"/>
      <c r="G29" s="10"/>
      <c r="H29" s="10"/>
      <c r="I29" s="10"/>
      <c r="J29" s="15"/>
      <c r="K29" s="15"/>
      <c r="L29" s="15"/>
      <c r="M29" s="15"/>
      <c r="N29" s="15"/>
      <c r="O29" s="15"/>
      <c r="P29" s="15"/>
      <c r="Q29" s="15"/>
      <c r="R29" s="15"/>
      <c r="S29" s="15"/>
      <c r="T29" s="15"/>
      <c r="U29" s="15"/>
      <c r="V29" s="15"/>
      <c r="W29" s="15"/>
      <c r="X29" s="15"/>
      <c r="Y29" s="15"/>
      <c r="Z29" s="15"/>
      <c r="AA29" s="15"/>
      <c r="AB29" s="247"/>
      <c r="AC29" s="247">
        <f t="shared" si="17"/>
        <v>0</v>
      </c>
      <c r="AD29" s="21" t="s">
        <v>118</v>
      </c>
      <c r="AE29" s="22" t="str">
        <f t="shared" si="22"/>
        <v>Moderado</v>
      </c>
      <c r="AF29" s="23" t="str">
        <f t="shared" si="23"/>
        <v>Moderado</v>
      </c>
      <c r="AG29" s="10"/>
      <c r="AH29" s="11"/>
      <c r="AI29" s="247"/>
      <c r="AJ29" s="12" t="str">
        <f t="shared" si="27"/>
        <v/>
      </c>
      <c r="AK29" s="247"/>
      <c r="AL29" s="12" t="str">
        <f t="shared" si="28"/>
        <v/>
      </c>
      <c r="AM29" s="247"/>
      <c r="AN29" s="12" t="str">
        <f t="shared" si="29"/>
        <v/>
      </c>
      <c r="AO29" s="247"/>
      <c r="AP29" s="12" t="str">
        <f t="shared" si="30"/>
        <v/>
      </c>
      <c r="AQ29" s="247"/>
      <c r="AR29" s="12" t="str">
        <f t="shared" si="31"/>
        <v/>
      </c>
      <c r="AS29" s="247"/>
      <c r="AT29" s="12" t="str">
        <f t="shared" si="32"/>
        <v/>
      </c>
      <c r="AU29" s="247"/>
      <c r="AV29" s="12" t="str">
        <f t="shared" si="33"/>
        <v/>
      </c>
      <c r="AW29" s="12" t="str">
        <f t="shared" si="7"/>
        <v xml:space="preserve"> </v>
      </c>
      <c r="AX29" s="13" t="str">
        <f t="shared" si="8"/>
        <v>FUERTE</v>
      </c>
      <c r="AY29" s="14" t="s">
        <v>88</v>
      </c>
      <c r="AZ29" s="13" t="str">
        <f t="shared" si="9"/>
        <v>FUERTE</v>
      </c>
      <c r="BA29" s="250">
        <f t="shared" si="34"/>
        <v>100</v>
      </c>
      <c r="BB29" s="245" t="str">
        <f t="shared" si="11"/>
        <v>NO</v>
      </c>
      <c r="BC29" s="249" t="str">
        <f t="shared" si="12"/>
        <v>FUERTE</v>
      </c>
      <c r="BD29" s="24">
        <f t="shared" si="20"/>
        <v>100</v>
      </c>
      <c r="BE29" s="15"/>
      <c r="BF29" s="16">
        <f t="shared" si="24"/>
        <v>0</v>
      </c>
      <c r="BG29" s="25" t="str">
        <f t="shared" si="25"/>
        <v>No Disminuye</v>
      </c>
      <c r="BH29" s="15"/>
      <c r="BI29" s="17" t="str">
        <f t="shared" si="14"/>
        <v xml:space="preserve"> </v>
      </c>
      <c r="BJ29" s="248" t="str">
        <f>_xlfn.IFS(AND((COUNTIF($BH$5:BH29,"Directamente"))&gt;=(COUNTIF(BH29:BH29,"Indirectamente")),(COUNTIF(BH29:BH29,"Directamente"))&gt;=(COUNTIF(BH29:BH29,"No Disminuye"))),"Directamente",AND((COUNTIF(BH29:BH29,"Indirectamente"))&gt;(COUNTIF(BH29:BH29,"Directamente")),(COUNTIF(BH29:BH29,"Indirectamente"))&gt;(COUNTIF(BH29:BH29,"No Disminuye"))),"Indirectamente",SUM(COUNTIF(BH29:BH29,"Directamente"),COUNTIF(BH29:BH29,"Indirectamente"))&gt;=COUNTIF(BH29:BH29,"No Disminuye"),"Directamente",AND((COUNTIF(BH29:BH29,"No Disminuye"))&gt;(COUNTIF(BH29:BH29,"Directamente")),(COUNTIF(BH29:BH29,"No Disminuye"))&gt;(COUNTIF(BH29:BH29,"Indirectamente"))),"No Disminuye")</f>
        <v>Directamente</v>
      </c>
      <c r="BK29" s="245" t="str">
        <f t="shared" si="15"/>
        <v>0</v>
      </c>
      <c r="BL29" s="245">
        <f t="shared" si="16"/>
        <v>2</v>
      </c>
      <c r="BM29" s="21" t="s">
        <v>119</v>
      </c>
      <c r="BN29" s="26" t="s">
        <v>91</v>
      </c>
      <c r="BO29" s="21" t="str">
        <f t="shared" si="26"/>
        <v>Moderado</v>
      </c>
      <c r="BP29" s="254"/>
      <c r="BQ29" s="10"/>
      <c r="BR29" s="10"/>
      <c r="BS29" s="252"/>
      <c r="BT29" s="20"/>
      <c r="BU29" s="20"/>
      <c r="BV29" s="252"/>
      <c r="BW29" s="20"/>
      <c r="BX29" s="252"/>
      <c r="BY29" s="20"/>
      <c r="BZ29" s="252"/>
      <c r="CA29" s="252"/>
    </row>
    <row r="30" spans="2:79" ht="75.900000000000006" hidden="1" thickTop="1" thickBot="1">
      <c r="B30" s="253"/>
      <c r="C30" s="10"/>
      <c r="D30" s="10"/>
      <c r="E30" s="10"/>
      <c r="F30" s="10"/>
      <c r="G30" s="10"/>
      <c r="H30" s="10"/>
      <c r="I30" s="10"/>
      <c r="J30" s="15"/>
      <c r="K30" s="15"/>
      <c r="L30" s="15"/>
      <c r="M30" s="15"/>
      <c r="N30" s="15"/>
      <c r="O30" s="15"/>
      <c r="P30" s="15"/>
      <c r="Q30" s="15"/>
      <c r="R30" s="15"/>
      <c r="S30" s="15"/>
      <c r="T30" s="15"/>
      <c r="U30" s="15"/>
      <c r="V30" s="15"/>
      <c r="W30" s="15"/>
      <c r="X30" s="15"/>
      <c r="Y30" s="15"/>
      <c r="Z30" s="15"/>
      <c r="AA30" s="15"/>
      <c r="AB30" s="247"/>
      <c r="AC30" s="247">
        <f t="shared" si="17"/>
        <v>0</v>
      </c>
      <c r="AD30" s="21" t="s">
        <v>118</v>
      </c>
      <c r="AE30" s="22" t="str">
        <f t="shared" si="22"/>
        <v>Moderado</v>
      </c>
      <c r="AF30" s="23" t="str">
        <f t="shared" si="23"/>
        <v>Moderado</v>
      </c>
      <c r="AG30" s="10"/>
      <c r="AH30" s="11"/>
      <c r="AI30" s="247"/>
      <c r="AJ30" s="12" t="str">
        <f t="shared" si="27"/>
        <v/>
      </c>
      <c r="AK30" s="247"/>
      <c r="AL30" s="12" t="str">
        <f t="shared" si="28"/>
        <v/>
      </c>
      <c r="AM30" s="247"/>
      <c r="AN30" s="12" t="str">
        <f t="shared" si="29"/>
        <v/>
      </c>
      <c r="AO30" s="247"/>
      <c r="AP30" s="12" t="str">
        <f t="shared" si="30"/>
        <v/>
      </c>
      <c r="AQ30" s="247"/>
      <c r="AR30" s="12" t="str">
        <f t="shared" si="31"/>
        <v/>
      </c>
      <c r="AS30" s="247"/>
      <c r="AT30" s="12" t="str">
        <f t="shared" si="32"/>
        <v/>
      </c>
      <c r="AU30" s="247"/>
      <c r="AV30" s="12" t="str">
        <f t="shared" si="33"/>
        <v/>
      </c>
      <c r="AW30" s="12" t="str">
        <f t="shared" si="7"/>
        <v xml:space="preserve"> </v>
      </c>
      <c r="AX30" s="13" t="str">
        <f t="shared" si="8"/>
        <v>FUERTE</v>
      </c>
      <c r="AY30" s="14" t="s">
        <v>88</v>
      </c>
      <c r="AZ30" s="13" t="str">
        <f t="shared" si="9"/>
        <v>FUERTE</v>
      </c>
      <c r="BA30" s="250">
        <f t="shared" si="34"/>
        <v>100</v>
      </c>
      <c r="BB30" s="245" t="str">
        <f t="shared" si="11"/>
        <v>NO</v>
      </c>
      <c r="BC30" s="249" t="str">
        <f t="shared" si="12"/>
        <v>FUERTE</v>
      </c>
      <c r="BD30" s="24">
        <f t="shared" si="20"/>
        <v>100</v>
      </c>
      <c r="BE30" s="15"/>
      <c r="BF30" s="16">
        <f t="shared" si="24"/>
        <v>0</v>
      </c>
      <c r="BG30" s="25" t="str">
        <f t="shared" si="25"/>
        <v>No Disminuye</v>
      </c>
      <c r="BH30" s="15"/>
      <c r="BI30" s="17" t="str">
        <f t="shared" si="14"/>
        <v xml:space="preserve"> </v>
      </c>
      <c r="BJ30" s="248" t="str">
        <f>_xlfn.IFS(AND((COUNTIF($BH$5:BH30,"Directamente"))&gt;=(COUNTIF(BH30:BH30,"Indirectamente")),(COUNTIF(BH30:BH30,"Directamente"))&gt;=(COUNTIF(BH30:BH30,"No Disminuye"))),"Directamente",AND((COUNTIF(BH30:BH30,"Indirectamente"))&gt;(COUNTIF(BH30:BH30,"Directamente")),(COUNTIF(BH30:BH30,"Indirectamente"))&gt;(COUNTIF(BH30:BH30,"No Disminuye"))),"Indirectamente",SUM(COUNTIF(BH30:BH30,"Directamente"),COUNTIF(BH30:BH30,"Indirectamente"))&gt;=COUNTIF(BH30:BH30,"No Disminuye"),"Directamente",AND((COUNTIF(BH30:BH30,"No Disminuye"))&gt;(COUNTIF(BH30:BH30,"Directamente")),(COUNTIF(BH30:BH30,"No Disminuye"))&gt;(COUNTIF(BH30:BH30,"Indirectamente"))),"No Disminuye")</f>
        <v>Directamente</v>
      </c>
      <c r="BK30" s="245" t="str">
        <f t="shared" si="15"/>
        <v>0</v>
      </c>
      <c r="BL30" s="245">
        <f t="shared" si="16"/>
        <v>2</v>
      </c>
      <c r="BM30" s="21" t="s">
        <v>119</v>
      </c>
      <c r="BN30" s="26" t="s">
        <v>91</v>
      </c>
      <c r="BO30" s="21" t="str">
        <f t="shared" si="26"/>
        <v>Moderado</v>
      </c>
      <c r="BP30" s="254"/>
      <c r="BQ30" s="10"/>
      <c r="BR30" s="10"/>
      <c r="BS30" s="252"/>
      <c r="BT30" s="20"/>
      <c r="BU30" s="20"/>
      <c r="BV30" s="252"/>
      <c r="BW30" s="20"/>
      <c r="BX30" s="252"/>
      <c r="BY30" s="20"/>
      <c r="BZ30" s="252"/>
      <c r="CA30" s="252"/>
    </row>
    <row r="31" spans="2:79" ht="75.900000000000006" hidden="1" thickTop="1" thickBot="1">
      <c r="B31" s="253"/>
      <c r="C31" s="10"/>
      <c r="D31" s="10"/>
      <c r="E31" s="10"/>
      <c r="F31" s="10"/>
      <c r="G31" s="10"/>
      <c r="H31" s="10"/>
      <c r="I31" s="10"/>
      <c r="J31" s="15"/>
      <c r="K31" s="15"/>
      <c r="L31" s="15"/>
      <c r="M31" s="15"/>
      <c r="N31" s="15"/>
      <c r="O31" s="15"/>
      <c r="P31" s="15"/>
      <c r="Q31" s="15"/>
      <c r="R31" s="15"/>
      <c r="S31" s="15"/>
      <c r="T31" s="15"/>
      <c r="U31" s="15"/>
      <c r="V31" s="15"/>
      <c r="W31" s="15"/>
      <c r="X31" s="15"/>
      <c r="Y31" s="15"/>
      <c r="Z31" s="15"/>
      <c r="AA31" s="15"/>
      <c r="AB31" s="247"/>
      <c r="AC31" s="247">
        <f t="shared" si="17"/>
        <v>0</v>
      </c>
      <c r="AD31" s="21" t="s">
        <v>118</v>
      </c>
      <c r="AE31" s="22" t="str">
        <f t="shared" si="22"/>
        <v>Moderado</v>
      </c>
      <c r="AF31" s="23" t="str">
        <f t="shared" si="23"/>
        <v>Moderado</v>
      </c>
      <c r="AG31" s="10"/>
      <c r="AH31" s="11"/>
      <c r="AI31" s="247"/>
      <c r="AJ31" s="12" t="str">
        <f t="shared" si="27"/>
        <v/>
      </c>
      <c r="AK31" s="247"/>
      <c r="AL31" s="12" t="str">
        <f t="shared" si="28"/>
        <v/>
      </c>
      <c r="AM31" s="247"/>
      <c r="AN31" s="12" t="str">
        <f t="shared" si="29"/>
        <v/>
      </c>
      <c r="AO31" s="247"/>
      <c r="AP31" s="12" t="str">
        <f t="shared" si="30"/>
        <v/>
      </c>
      <c r="AQ31" s="247"/>
      <c r="AR31" s="12" t="str">
        <f t="shared" si="31"/>
        <v/>
      </c>
      <c r="AS31" s="247"/>
      <c r="AT31" s="12" t="str">
        <f t="shared" si="32"/>
        <v/>
      </c>
      <c r="AU31" s="247"/>
      <c r="AV31" s="12" t="str">
        <f t="shared" si="33"/>
        <v/>
      </c>
      <c r="AW31" s="12" t="str">
        <f t="shared" si="7"/>
        <v xml:space="preserve"> </v>
      </c>
      <c r="AX31" s="13" t="str">
        <f t="shared" si="8"/>
        <v>FUERTE</v>
      </c>
      <c r="AY31" s="14" t="s">
        <v>88</v>
      </c>
      <c r="AZ31" s="13" t="str">
        <f t="shared" si="9"/>
        <v>FUERTE</v>
      </c>
      <c r="BA31" s="250">
        <f t="shared" si="34"/>
        <v>100</v>
      </c>
      <c r="BB31" s="245" t="str">
        <f t="shared" si="11"/>
        <v>NO</v>
      </c>
      <c r="BC31" s="249" t="str">
        <f t="shared" si="12"/>
        <v>FUERTE</v>
      </c>
      <c r="BD31" s="24">
        <f t="shared" si="20"/>
        <v>100</v>
      </c>
      <c r="BE31" s="15"/>
      <c r="BF31" s="16">
        <f t="shared" si="24"/>
        <v>0</v>
      </c>
      <c r="BG31" s="25" t="str">
        <f t="shared" si="25"/>
        <v>No Disminuye</v>
      </c>
      <c r="BH31" s="15"/>
      <c r="BI31" s="17" t="str">
        <f t="shared" si="14"/>
        <v xml:space="preserve"> </v>
      </c>
      <c r="BJ31" s="248" t="str">
        <f>_xlfn.IFS(AND((COUNTIF($BH$5:BH31,"Directamente"))&gt;=(COUNTIF(BH31:BH31,"Indirectamente")),(COUNTIF(BH31:BH31,"Directamente"))&gt;=(COUNTIF(BH31:BH31,"No Disminuye"))),"Directamente",AND((COUNTIF(BH31:BH31,"Indirectamente"))&gt;(COUNTIF(BH31:BH31,"Directamente")),(COUNTIF(BH31:BH31,"Indirectamente"))&gt;(COUNTIF(BH31:BH31,"No Disminuye"))),"Indirectamente",SUM(COUNTIF(BH31:BH31,"Directamente"),COUNTIF(BH31:BH31,"Indirectamente"))&gt;=COUNTIF(BH31:BH31,"No Disminuye"),"Directamente",AND((COUNTIF(BH31:BH31,"No Disminuye"))&gt;(COUNTIF(BH31:BH31,"Directamente")),(COUNTIF(BH31:BH31,"No Disminuye"))&gt;(COUNTIF(BH31:BH31,"Indirectamente"))),"No Disminuye")</f>
        <v>Directamente</v>
      </c>
      <c r="BK31" s="245" t="str">
        <f t="shared" si="15"/>
        <v>0</v>
      </c>
      <c r="BL31" s="245">
        <f t="shared" si="16"/>
        <v>2</v>
      </c>
      <c r="BM31" s="21" t="s">
        <v>119</v>
      </c>
      <c r="BN31" s="26" t="s">
        <v>91</v>
      </c>
      <c r="BO31" s="21" t="str">
        <f t="shared" si="26"/>
        <v>Moderado</v>
      </c>
      <c r="BP31" s="254"/>
      <c r="BQ31" s="10"/>
      <c r="BR31" s="10"/>
      <c r="BS31" s="252"/>
      <c r="BT31" s="20"/>
      <c r="BU31" s="20"/>
      <c r="BV31" s="252"/>
      <c r="BW31" s="20"/>
      <c r="BX31" s="252"/>
      <c r="BY31" s="20"/>
      <c r="BZ31" s="252"/>
      <c r="CA31" s="252"/>
    </row>
    <row r="32" spans="2:79" ht="75.900000000000006" hidden="1" thickTop="1" thickBot="1">
      <c r="B32" s="253"/>
      <c r="C32" s="10"/>
      <c r="D32" s="10"/>
      <c r="E32" s="10"/>
      <c r="F32" s="10"/>
      <c r="G32" s="10"/>
      <c r="H32" s="10"/>
      <c r="I32" s="10"/>
      <c r="J32" s="15"/>
      <c r="K32" s="15"/>
      <c r="L32" s="15"/>
      <c r="M32" s="15"/>
      <c r="N32" s="15"/>
      <c r="O32" s="15"/>
      <c r="P32" s="15"/>
      <c r="Q32" s="15"/>
      <c r="R32" s="15"/>
      <c r="S32" s="15"/>
      <c r="T32" s="15"/>
      <c r="U32" s="15"/>
      <c r="V32" s="15"/>
      <c r="W32" s="15"/>
      <c r="X32" s="15"/>
      <c r="Y32" s="15"/>
      <c r="Z32" s="15"/>
      <c r="AA32" s="15"/>
      <c r="AB32" s="247"/>
      <c r="AC32" s="247">
        <f t="shared" si="17"/>
        <v>0</v>
      </c>
      <c r="AD32" s="21" t="s">
        <v>118</v>
      </c>
      <c r="AE32" s="22" t="str">
        <f t="shared" si="22"/>
        <v>Moderado</v>
      </c>
      <c r="AF32" s="23" t="str">
        <f t="shared" si="23"/>
        <v>Moderado</v>
      </c>
      <c r="AG32" s="10"/>
      <c r="AH32" s="11"/>
      <c r="AI32" s="247"/>
      <c r="AJ32" s="12" t="str">
        <f t="shared" si="27"/>
        <v/>
      </c>
      <c r="AK32" s="247"/>
      <c r="AL32" s="12" t="str">
        <f t="shared" si="28"/>
        <v/>
      </c>
      <c r="AM32" s="247"/>
      <c r="AN32" s="12" t="str">
        <f t="shared" si="29"/>
        <v/>
      </c>
      <c r="AO32" s="247"/>
      <c r="AP32" s="12" t="str">
        <f t="shared" si="30"/>
        <v/>
      </c>
      <c r="AQ32" s="247"/>
      <c r="AR32" s="12" t="str">
        <f t="shared" si="31"/>
        <v/>
      </c>
      <c r="AS32" s="247"/>
      <c r="AT32" s="12" t="str">
        <f t="shared" si="32"/>
        <v/>
      </c>
      <c r="AU32" s="247"/>
      <c r="AV32" s="12" t="str">
        <f t="shared" si="33"/>
        <v/>
      </c>
      <c r="AW32" s="12" t="str">
        <f t="shared" si="7"/>
        <v xml:space="preserve"> </v>
      </c>
      <c r="AX32" s="13" t="str">
        <f t="shared" si="8"/>
        <v>FUERTE</v>
      </c>
      <c r="AY32" s="14" t="s">
        <v>88</v>
      </c>
      <c r="AZ32" s="13" t="str">
        <f t="shared" si="9"/>
        <v>FUERTE</v>
      </c>
      <c r="BA32" s="250">
        <f t="shared" si="34"/>
        <v>100</v>
      </c>
      <c r="BB32" s="245" t="str">
        <f t="shared" si="11"/>
        <v>NO</v>
      </c>
      <c r="BC32" s="249" t="str">
        <f t="shared" si="12"/>
        <v>FUERTE</v>
      </c>
      <c r="BD32" s="24">
        <f t="shared" si="20"/>
        <v>100</v>
      </c>
      <c r="BE32" s="15"/>
      <c r="BF32" s="16">
        <f t="shared" si="24"/>
        <v>0</v>
      </c>
      <c r="BG32" s="25" t="str">
        <f t="shared" si="25"/>
        <v>No Disminuye</v>
      </c>
      <c r="BH32" s="15"/>
      <c r="BI32" s="17" t="str">
        <f t="shared" si="14"/>
        <v xml:space="preserve"> </v>
      </c>
      <c r="BJ32" s="248" t="str">
        <f>_xlfn.IFS(AND((COUNTIF($BH$5:BH32,"Directamente"))&gt;=(COUNTIF(BH32:BH32,"Indirectamente")),(COUNTIF(BH32:BH32,"Directamente"))&gt;=(COUNTIF(BH32:BH32,"No Disminuye"))),"Directamente",AND((COUNTIF(BH32:BH32,"Indirectamente"))&gt;(COUNTIF(BH32:BH32,"Directamente")),(COUNTIF(BH32:BH32,"Indirectamente"))&gt;(COUNTIF(BH32:BH32,"No Disminuye"))),"Indirectamente",SUM(COUNTIF(BH32:BH32,"Directamente"),COUNTIF(BH32:BH32,"Indirectamente"))&gt;=COUNTIF(BH32:BH32,"No Disminuye"),"Directamente",AND((COUNTIF(BH32:BH32,"No Disminuye"))&gt;(COUNTIF(BH32:BH32,"Directamente")),(COUNTIF(BH32:BH32,"No Disminuye"))&gt;(COUNTIF(BH32:BH32,"Indirectamente"))),"No Disminuye")</f>
        <v>Directamente</v>
      </c>
      <c r="BK32" s="245" t="str">
        <f t="shared" si="15"/>
        <v>0</v>
      </c>
      <c r="BL32" s="245">
        <f t="shared" si="16"/>
        <v>2</v>
      </c>
      <c r="BM32" s="21" t="s">
        <v>119</v>
      </c>
      <c r="BN32" s="26" t="s">
        <v>91</v>
      </c>
      <c r="BO32" s="21" t="str">
        <f t="shared" si="26"/>
        <v>Moderado</v>
      </c>
      <c r="BP32" s="254"/>
      <c r="BQ32" s="10"/>
      <c r="BR32" s="10"/>
      <c r="BS32" s="252"/>
      <c r="BT32" s="20"/>
      <c r="BU32" s="20"/>
      <c r="BV32" s="252"/>
      <c r="BW32" s="20"/>
      <c r="BX32" s="252"/>
      <c r="BY32" s="20"/>
      <c r="BZ32" s="252"/>
      <c r="CA32" s="252"/>
    </row>
    <row r="33" spans="2:79" ht="75.900000000000006" hidden="1" thickTop="1" thickBot="1">
      <c r="B33" s="253"/>
      <c r="C33" s="10"/>
      <c r="D33" s="10"/>
      <c r="E33" s="10"/>
      <c r="F33" s="10"/>
      <c r="G33" s="10"/>
      <c r="H33" s="10"/>
      <c r="I33" s="10"/>
      <c r="J33" s="15"/>
      <c r="K33" s="15"/>
      <c r="L33" s="15"/>
      <c r="M33" s="15"/>
      <c r="N33" s="15"/>
      <c r="O33" s="15"/>
      <c r="P33" s="15"/>
      <c r="Q33" s="15"/>
      <c r="R33" s="15"/>
      <c r="S33" s="15"/>
      <c r="T33" s="15"/>
      <c r="U33" s="15"/>
      <c r="V33" s="15"/>
      <c r="W33" s="15"/>
      <c r="X33" s="15"/>
      <c r="Y33" s="15"/>
      <c r="Z33" s="15"/>
      <c r="AA33" s="15"/>
      <c r="AB33" s="247"/>
      <c r="AC33" s="247">
        <f t="shared" si="17"/>
        <v>0</v>
      </c>
      <c r="AD33" s="21" t="s">
        <v>118</v>
      </c>
      <c r="AE33" s="22" t="str">
        <f t="shared" si="22"/>
        <v>Moderado</v>
      </c>
      <c r="AF33" s="23" t="str">
        <f t="shared" si="23"/>
        <v>Moderado</v>
      </c>
      <c r="AG33" s="10"/>
      <c r="AH33" s="11"/>
      <c r="AI33" s="247"/>
      <c r="AJ33" s="12" t="str">
        <f t="shared" si="27"/>
        <v/>
      </c>
      <c r="AK33" s="247"/>
      <c r="AL33" s="12" t="str">
        <f t="shared" si="28"/>
        <v/>
      </c>
      <c r="AM33" s="247"/>
      <c r="AN33" s="12" t="str">
        <f t="shared" si="29"/>
        <v/>
      </c>
      <c r="AO33" s="247"/>
      <c r="AP33" s="12" t="str">
        <f t="shared" si="30"/>
        <v/>
      </c>
      <c r="AQ33" s="247"/>
      <c r="AR33" s="12" t="str">
        <f t="shared" si="31"/>
        <v/>
      </c>
      <c r="AS33" s="247"/>
      <c r="AT33" s="12" t="str">
        <f t="shared" si="32"/>
        <v/>
      </c>
      <c r="AU33" s="247"/>
      <c r="AV33" s="12" t="str">
        <f t="shared" si="33"/>
        <v/>
      </c>
      <c r="AW33" s="12" t="str">
        <f t="shared" si="7"/>
        <v xml:space="preserve"> </v>
      </c>
      <c r="AX33" s="13" t="str">
        <f t="shared" si="8"/>
        <v>FUERTE</v>
      </c>
      <c r="AY33" s="14" t="s">
        <v>88</v>
      </c>
      <c r="AZ33" s="13" t="str">
        <f t="shared" si="9"/>
        <v>FUERTE</v>
      </c>
      <c r="BA33" s="250">
        <f t="shared" si="34"/>
        <v>100</v>
      </c>
      <c r="BB33" s="245" t="str">
        <f t="shared" si="11"/>
        <v>NO</v>
      </c>
      <c r="BC33" s="249" t="str">
        <f t="shared" si="12"/>
        <v>FUERTE</v>
      </c>
      <c r="BD33" s="24">
        <f t="shared" si="20"/>
        <v>100</v>
      </c>
      <c r="BE33" s="15"/>
      <c r="BF33" s="16">
        <f t="shared" si="24"/>
        <v>0</v>
      </c>
      <c r="BG33" s="25" t="str">
        <f t="shared" si="25"/>
        <v>No Disminuye</v>
      </c>
      <c r="BH33" s="15"/>
      <c r="BI33" s="17" t="str">
        <f t="shared" si="14"/>
        <v xml:space="preserve"> </v>
      </c>
      <c r="BJ33" s="248" t="str">
        <f>_xlfn.IFS(AND((COUNTIF($BH$5:BH33,"Directamente"))&gt;=(COUNTIF(BH33:BH33,"Indirectamente")),(COUNTIF(BH33:BH33,"Directamente"))&gt;=(COUNTIF(BH33:BH33,"No Disminuye"))),"Directamente",AND((COUNTIF(BH33:BH33,"Indirectamente"))&gt;(COUNTIF(BH33:BH33,"Directamente")),(COUNTIF(BH33:BH33,"Indirectamente"))&gt;(COUNTIF(BH33:BH33,"No Disminuye"))),"Indirectamente",SUM(COUNTIF(BH33:BH33,"Directamente"),COUNTIF(BH33:BH33,"Indirectamente"))&gt;=COUNTIF(BH33:BH33,"No Disminuye"),"Directamente",AND((COUNTIF(BH33:BH33,"No Disminuye"))&gt;(COUNTIF(BH33:BH33,"Directamente")),(COUNTIF(BH33:BH33,"No Disminuye"))&gt;(COUNTIF(BH33:BH33,"Indirectamente"))),"No Disminuye")</f>
        <v>Directamente</v>
      </c>
      <c r="BK33" s="245" t="str">
        <f t="shared" si="15"/>
        <v>0</v>
      </c>
      <c r="BL33" s="245">
        <f t="shared" si="16"/>
        <v>2</v>
      </c>
      <c r="BM33" s="21" t="s">
        <v>119</v>
      </c>
      <c r="BN33" s="26" t="s">
        <v>91</v>
      </c>
      <c r="BO33" s="21" t="str">
        <f t="shared" si="26"/>
        <v>Moderado</v>
      </c>
      <c r="BP33" s="254"/>
      <c r="BQ33" s="10"/>
      <c r="BR33" s="10"/>
      <c r="BS33" s="252"/>
      <c r="BT33" s="20"/>
      <c r="BU33" s="20"/>
      <c r="BV33" s="252"/>
      <c r="BW33" s="20"/>
      <c r="BX33" s="252"/>
      <c r="BY33" s="20"/>
      <c r="BZ33" s="252"/>
      <c r="CA33" s="252"/>
    </row>
    <row r="34" spans="2:79" ht="75.900000000000006" hidden="1" thickTop="1" thickBot="1">
      <c r="B34" s="253"/>
      <c r="C34" s="10"/>
      <c r="D34" s="10"/>
      <c r="E34" s="10"/>
      <c r="F34" s="10"/>
      <c r="G34" s="10"/>
      <c r="H34" s="10"/>
      <c r="I34" s="10"/>
      <c r="J34" s="15"/>
      <c r="K34" s="15"/>
      <c r="L34" s="15"/>
      <c r="M34" s="15"/>
      <c r="N34" s="15"/>
      <c r="O34" s="15"/>
      <c r="P34" s="15"/>
      <c r="Q34" s="15"/>
      <c r="R34" s="15"/>
      <c r="S34" s="15"/>
      <c r="T34" s="15"/>
      <c r="U34" s="15"/>
      <c r="V34" s="15"/>
      <c r="W34" s="15"/>
      <c r="X34" s="15"/>
      <c r="Y34" s="15"/>
      <c r="Z34" s="15"/>
      <c r="AA34" s="15"/>
      <c r="AB34" s="247"/>
      <c r="AC34" s="247">
        <f t="shared" si="17"/>
        <v>0</v>
      </c>
      <c r="AD34" s="21" t="s">
        <v>118</v>
      </c>
      <c r="AE34" s="22" t="str">
        <f t="shared" si="22"/>
        <v>Moderado</v>
      </c>
      <c r="AF34" s="23" t="str">
        <f t="shared" si="23"/>
        <v>Moderado</v>
      </c>
      <c r="AG34" s="10"/>
      <c r="AH34" s="11"/>
      <c r="AI34" s="247"/>
      <c r="AJ34" s="12" t="str">
        <f t="shared" si="27"/>
        <v/>
      </c>
      <c r="AK34" s="247"/>
      <c r="AL34" s="12" t="str">
        <f t="shared" si="28"/>
        <v/>
      </c>
      <c r="AM34" s="247"/>
      <c r="AN34" s="12" t="str">
        <f t="shared" si="29"/>
        <v/>
      </c>
      <c r="AO34" s="247"/>
      <c r="AP34" s="12" t="str">
        <f t="shared" si="30"/>
        <v/>
      </c>
      <c r="AQ34" s="247"/>
      <c r="AR34" s="12" t="str">
        <f t="shared" si="31"/>
        <v/>
      </c>
      <c r="AS34" s="247"/>
      <c r="AT34" s="12" t="str">
        <f t="shared" si="32"/>
        <v/>
      </c>
      <c r="AU34" s="247"/>
      <c r="AV34" s="12" t="str">
        <f t="shared" si="33"/>
        <v/>
      </c>
      <c r="AW34" s="12" t="str">
        <f t="shared" si="7"/>
        <v xml:space="preserve"> </v>
      </c>
      <c r="AX34" s="13" t="str">
        <f t="shared" si="8"/>
        <v>FUERTE</v>
      </c>
      <c r="AY34" s="14" t="s">
        <v>88</v>
      </c>
      <c r="AZ34" s="13" t="str">
        <f t="shared" si="9"/>
        <v>FUERTE</v>
      </c>
      <c r="BA34" s="250">
        <f t="shared" si="34"/>
        <v>100</v>
      </c>
      <c r="BB34" s="245" t="str">
        <f t="shared" si="11"/>
        <v>NO</v>
      </c>
      <c r="BC34" s="249" t="str">
        <f t="shared" si="12"/>
        <v>FUERTE</v>
      </c>
      <c r="BD34" s="24">
        <f t="shared" si="20"/>
        <v>100</v>
      </c>
      <c r="BE34" s="15"/>
      <c r="BF34" s="16">
        <f t="shared" si="24"/>
        <v>0</v>
      </c>
      <c r="BG34" s="25" t="str">
        <f t="shared" si="25"/>
        <v>No Disminuye</v>
      </c>
      <c r="BH34" s="15"/>
      <c r="BI34" s="17" t="str">
        <f t="shared" si="14"/>
        <v xml:space="preserve"> </v>
      </c>
      <c r="BJ34" s="248" t="str">
        <f>_xlfn.IFS(AND((COUNTIF($BH$5:BH34,"Directamente"))&gt;=(COUNTIF(BH34:BH34,"Indirectamente")),(COUNTIF(BH34:BH34,"Directamente"))&gt;=(COUNTIF(BH34:BH34,"No Disminuye"))),"Directamente",AND((COUNTIF(BH34:BH34,"Indirectamente"))&gt;(COUNTIF(BH34:BH34,"Directamente")),(COUNTIF(BH34:BH34,"Indirectamente"))&gt;(COUNTIF(BH34:BH34,"No Disminuye"))),"Indirectamente",SUM(COUNTIF(BH34:BH34,"Directamente"),COUNTIF(BH34:BH34,"Indirectamente"))&gt;=COUNTIF(BH34:BH34,"No Disminuye"),"Directamente",AND((COUNTIF(BH34:BH34,"No Disminuye"))&gt;(COUNTIF(BH34:BH34,"Directamente")),(COUNTIF(BH34:BH34,"No Disminuye"))&gt;(COUNTIF(BH34:BH34,"Indirectamente"))),"No Disminuye")</f>
        <v>Directamente</v>
      </c>
      <c r="BK34" s="245" t="str">
        <f t="shared" si="15"/>
        <v>0</v>
      </c>
      <c r="BL34" s="245">
        <f t="shared" si="16"/>
        <v>2</v>
      </c>
      <c r="BM34" s="21" t="s">
        <v>119</v>
      </c>
      <c r="BN34" s="26" t="s">
        <v>91</v>
      </c>
      <c r="BO34" s="21" t="str">
        <f t="shared" si="26"/>
        <v>Moderado</v>
      </c>
      <c r="BP34" s="254"/>
      <c r="BQ34" s="10"/>
      <c r="BR34" s="10"/>
      <c r="BS34" s="252"/>
      <c r="BT34" s="20"/>
      <c r="BU34" s="20"/>
      <c r="BV34" s="252"/>
      <c r="BW34" s="20"/>
      <c r="BX34" s="252"/>
      <c r="BY34" s="20"/>
      <c r="BZ34" s="252"/>
      <c r="CA34" s="252"/>
    </row>
    <row r="35" spans="2:79" hidden="1" thickTop="1" thickBot="1">
      <c r="AD35" s="246"/>
      <c r="BG35" s="28"/>
      <c r="BN35" s="29"/>
      <c r="BP35" s="30"/>
    </row>
    <row r="36" spans="2:79" hidden="1" thickTop="1" thickBot="1">
      <c r="AD36" s="246"/>
      <c r="BG36" s="28"/>
      <c r="BN36" s="29"/>
      <c r="BP36" s="30"/>
    </row>
    <row r="37" spans="2:79" hidden="1" thickTop="1" thickBot="1">
      <c r="AD37" s="246"/>
      <c r="BG37" s="28"/>
      <c r="BN37" s="29"/>
      <c r="BP37" s="30"/>
    </row>
    <row r="38" spans="2:79" hidden="1" thickTop="1" thickBot="1">
      <c r="AD38" s="246"/>
      <c r="BG38" s="28"/>
      <c r="BN38" s="29"/>
      <c r="BP38" s="30"/>
    </row>
    <row r="39" spans="2:79" hidden="1" thickTop="1" thickBot="1">
      <c r="AD39" s="246"/>
      <c r="BG39" s="28"/>
      <c r="BN39" s="29"/>
      <c r="BP39" s="30"/>
    </row>
    <row r="40" spans="2:79" hidden="1" thickTop="1" thickBot="1">
      <c r="AD40" s="246"/>
      <c r="BG40" s="28"/>
      <c r="BN40" s="29"/>
      <c r="BP40" s="30"/>
    </row>
    <row r="41" spans="2:79" hidden="1" thickTop="1" thickBot="1">
      <c r="AD41" s="246"/>
      <c r="BG41" s="28"/>
      <c r="BN41" s="29"/>
      <c r="BP41" s="30"/>
    </row>
    <row r="42" spans="2:79" hidden="1" thickTop="1" thickBot="1">
      <c r="AD42" s="246"/>
      <c r="BG42" s="28"/>
      <c r="BN42" s="29"/>
      <c r="BP42" s="30"/>
    </row>
    <row r="43" spans="2:79" hidden="1" thickTop="1" thickBot="1">
      <c r="AD43" s="246"/>
      <c r="BG43" s="28"/>
      <c r="BN43" s="29"/>
      <c r="BP43" s="30"/>
    </row>
    <row r="44" spans="2:79" hidden="1" thickTop="1" thickBot="1">
      <c r="AD44" s="246"/>
      <c r="BG44" s="28"/>
      <c r="BN44" s="29"/>
      <c r="BP44" s="30"/>
    </row>
    <row r="45" spans="2:79" hidden="1" thickTop="1" thickBot="1">
      <c r="AD45" s="246"/>
      <c r="BG45" s="28"/>
      <c r="BN45" s="29"/>
      <c r="BP45" s="30"/>
    </row>
    <row r="46" spans="2:79" hidden="1" thickTop="1" thickBot="1">
      <c r="AD46" s="246"/>
      <c r="BG46" s="28"/>
      <c r="BN46" s="29"/>
      <c r="BP46" s="30"/>
    </row>
    <row r="47" spans="2:79" hidden="1" thickTop="1" thickBot="1">
      <c r="AD47" s="246"/>
      <c r="BG47" s="28"/>
      <c r="BN47" s="29"/>
      <c r="BP47" s="30"/>
    </row>
    <row r="48" spans="2:79" hidden="1" thickTop="1" thickBot="1">
      <c r="AD48" s="246"/>
      <c r="BG48" s="28"/>
      <c r="BN48" s="29"/>
      <c r="BP48" s="30"/>
    </row>
    <row r="49" spans="30:68" hidden="1" thickTop="1" thickBot="1">
      <c r="AD49" s="246"/>
      <c r="BG49" s="28"/>
      <c r="BN49" s="29"/>
      <c r="BP49" s="30"/>
    </row>
    <row r="50" spans="30:68" hidden="1" thickTop="1" thickBot="1">
      <c r="AD50" s="246"/>
      <c r="BG50" s="28"/>
      <c r="BN50" s="29"/>
      <c r="BP50" s="30"/>
    </row>
    <row r="51" spans="30:68" hidden="1" thickTop="1" thickBot="1">
      <c r="AD51" s="246"/>
      <c r="BG51" s="28"/>
      <c r="BN51" s="29"/>
      <c r="BP51" s="30"/>
    </row>
    <row r="52" spans="30:68" hidden="1" thickTop="1" thickBot="1">
      <c r="AD52" s="246"/>
      <c r="BG52" s="28"/>
      <c r="BN52" s="29"/>
      <c r="BP52" s="30"/>
    </row>
    <row r="53" spans="30:68" hidden="1" thickTop="1" thickBot="1">
      <c r="AD53" s="246"/>
      <c r="BG53" s="28"/>
      <c r="BN53" s="29"/>
      <c r="BP53" s="30"/>
    </row>
    <row r="54" spans="30:68" hidden="1" thickTop="1" thickBot="1">
      <c r="AD54" s="246"/>
      <c r="BG54" s="28"/>
      <c r="BN54" s="29"/>
      <c r="BP54" s="30"/>
    </row>
    <row r="55" spans="30:68" hidden="1" thickTop="1" thickBot="1">
      <c r="AD55" s="246"/>
      <c r="BG55" s="28"/>
      <c r="BN55" s="29"/>
      <c r="BP55" s="30"/>
    </row>
    <row r="56" spans="30:68" hidden="1" thickTop="1" thickBot="1">
      <c r="AD56" s="246"/>
      <c r="BG56" s="28"/>
      <c r="BN56" s="29"/>
      <c r="BP56" s="30"/>
    </row>
    <row r="57" spans="30:68" hidden="1" thickTop="1" thickBot="1">
      <c r="AD57" s="246"/>
      <c r="BG57" s="28"/>
      <c r="BN57" s="29"/>
      <c r="BP57" s="30"/>
    </row>
    <row r="58" spans="30:68" hidden="1" thickTop="1" thickBot="1">
      <c r="AD58" s="246"/>
      <c r="BG58" s="28"/>
      <c r="BN58" s="29"/>
      <c r="BP58" s="30"/>
    </row>
    <row r="59" spans="30:68" hidden="1" thickTop="1" thickBot="1">
      <c r="AD59" s="246"/>
      <c r="BG59" s="28"/>
      <c r="BN59" s="29"/>
      <c r="BP59" s="30"/>
    </row>
    <row r="60" spans="30:68" hidden="1" thickTop="1" thickBot="1">
      <c r="AD60" s="246"/>
      <c r="BG60" s="28"/>
      <c r="BN60" s="29"/>
      <c r="BP60" s="30"/>
    </row>
    <row r="61" spans="30:68" hidden="1" thickTop="1" thickBot="1">
      <c r="AD61" s="246"/>
      <c r="BG61" s="28"/>
      <c r="BN61" s="29"/>
      <c r="BP61" s="30"/>
    </row>
    <row r="62" spans="30:68" hidden="1" thickTop="1" thickBot="1">
      <c r="AD62" s="246"/>
      <c r="BG62" s="28"/>
      <c r="BN62" s="29"/>
      <c r="BP62" s="30"/>
    </row>
    <row r="63" spans="30:68" hidden="1" thickTop="1" thickBot="1">
      <c r="AD63" s="246"/>
      <c r="BG63" s="28"/>
      <c r="BN63" s="29"/>
      <c r="BP63" s="30"/>
    </row>
    <row r="64" spans="30:68" hidden="1" thickTop="1" thickBot="1">
      <c r="AD64" s="246"/>
      <c r="BG64" s="28"/>
      <c r="BN64" s="29"/>
      <c r="BP64" s="30"/>
    </row>
    <row r="65" spans="30:68" hidden="1" thickTop="1" thickBot="1">
      <c r="AD65" s="246"/>
      <c r="BG65" s="28"/>
      <c r="BN65" s="29"/>
      <c r="BP65" s="30"/>
    </row>
    <row r="66" spans="30:68" hidden="1" thickTop="1" thickBot="1">
      <c r="AD66" s="246"/>
      <c r="BG66" s="28"/>
      <c r="BN66" s="29"/>
      <c r="BP66" s="30"/>
    </row>
    <row r="67" spans="30:68" hidden="1" thickTop="1" thickBot="1">
      <c r="AD67" s="246"/>
      <c r="BG67" s="28"/>
      <c r="BN67" s="29"/>
      <c r="BP67" s="30"/>
    </row>
    <row r="68" spans="30:68" hidden="1" thickTop="1" thickBot="1">
      <c r="AD68" s="246"/>
      <c r="BG68" s="28"/>
      <c r="BN68" s="29"/>
      <c r="BP68" s="30"/>
    </row>
    <row r="69" spans="30:68" hidden="1" thickTop="1" thickBot="1">
      <c r="AD69" s="246"/>
      <c r="BG69" s="28"/>
      <c r="BN69" s="29"/>
      <c r="BP69" s="30"/>
    </row>
    <row r="70" spans="30:68" hidden="1" thickTop="1" thickBot="1">
      <c r="AD70" s="246"/>
      <c r="BG70" s="28"/>
      <c r="BN70" s="29"/>
      <c r="BP70" s="30"/>
    </row>
    <row r="71" spans="30:68" hidden="1" thickTop="1" thickBot="1">
      <c r="AD71" s="246"/>
      <c r="BG71" s="28"/>
      <c r="BN71" s="29"/>
      <c r="BP71" s="30"/>
    </row>
    <row r="72" spans="30:68" hidden="1" thickTop="1" thickBot="1">
      <c r="AD72" s="246"/>
      <c r="BG72" s="28"/>
      <c r="BN72" s="29"/>
      <c r="BP72" s="30"/>
    </row>
    <row r="73" spans="30:68" hidden="1" thickTop="1" thickBot="1">
      <c r="AD73" s="246"/>
      <c r="BG73" s="28"/>
      <c r="BN73" s="29"/>
      <c r="BP73" s="30"/>
    </row>
    <row r="74" spans="30:68" hidden="1" thickTop="1" thickBot="1">
      <c r="AD74" s="246"/>
      <c r="BG74" s="28"/>
      <c r="BN74" s="29"/>
      <c r="BP74" s="30"/>
    </row>
    <row r="75" spans="30:68" hidden="1" thickTop="1" thickBot="1">
      <c r="AD75" s="246"/>
      <c r="BG75" s="28"/>
      <c r="BN75" s="29"/>
      <c r="BP75" s="30"/>
    </row>
    <row r="76" spans="30:68" hidden="1" thickTop="1" thickBot="1">
      <c r="AD76" s="246"/>
      <c r="BG76" s="28"/>
      <c r="BN76" s="29"/>
      <c r="BP76" s="30"/>
    </row>
    <row r="77" spans="30:68" hidden="1" thickTop="1" thickBot="1">
      <c r="AD77" s="246"/>
      <c r="BG77" s="28"/>
      <c r="BN77" s="29"/>
      <c r="BP77" s="30"/>
    </row>
    <row r="78" spans="30:68" hidden="1" thickTop="1" thickBot="1">
      <c r="AD78" s="246"/>
      <c r="BG78" s="28"/>
      <c r="BN78" s="29"/>
      <c r="BP78" s="30"/>
    </row>
    <row r="79" spans="30:68" hidden="1" thickTop="1" thickBot="1">
      <c r="AD79" s="246"/>
      <c r="BG79" s="28"/>
      <c r="BN79" s="29"/>
      <c r="BP79" s="30"/>
    </row>
    <row r="80" spans="30:68" hidden="1" thickTop="1" thickBot="1">
      <c r="AD80" s="246"/>
      <c r="BG80" s="28"/>
      <c r="BN80" s="29"/>
      <c r="BP80" s="30"/>
    </row>
    <row r="81" spans="30:113" hidden="1" thickTop="1" thickBot="1">
      <c r="AD81" s="246"/>
      <c r="BG81" s="28"/>
      <c r="BN81" s="29"/>
      <c r="BP81" s="30"/>
    </row>
    <row r="82" spans="30:113" hidden="1" thickTop="1" thickBot="1">
      <c r="AD82" s="246"/>
      <c r="BG82" s="28"/>
      <c r="BN82" s="29"/>
      <c r="BP82" s="30"/>
    </row>
    <row r="83" spans="30:113" hidden="1" thickTop="1" thickBot="1"/>
    <row r="84" spans="30:113" hidden="1" thickTop="1" thickBot="1"/>
    <row r="85" spans="30:113" hidden="1" thickTop="1" thickBot="1"/>
    <row r="88" spans="30:113" ht="47.1" hidden="1" customHeight="1" thickTop="1" thickBot="1">
      <c r="BQ88" s="31" t="s">
        <v>10</v>
      </c>
      <c r="BR88" s="31" t="s">
        <v>120</v>
      </c>
      <c r="BS88" s="31" t="s">
        <v>14</v>
      </c>
      <c r="BT88" s="32" t="s">
        <v>37</v>
      </c>
      <c r="BU88" s="32" t="s">
        <v>38</v>
      </c>
      <c r="BV88" s="31" t="s">
        <v>121</v>
      </c>
      <c r="BW88" s="31" t="s">
        <v>10</v>
      </c>
      <c r="BX88" s="31" t="s">
        <v>120</v>
      </c>
      <c r="BY88" s="31" t="s">
        <v>14</v>
      </c>
      <c r="BZ88" s="32" t="s">
        <v>37</v>
      </c>
      <c r="CA88" s="32" t="s">
        <v>38</v>
      </c>
      <c r="CB88" s="32" t="s">
        <v>122</v>
      </c>
      <c r="CC88" s="32" t="s">
        <v>123</v>
      </c>
      <c r="CD88" s="32" t="s">
        <v>62</v>
      </c>
      <c r="CE88" s="32" t="s">
        <v>124</v>
      </c>
      <c r="CF88" s="32" t="s">
        <v>125</v>
      </c>
      <c r="CG88" s="32" t="s">
        <v>126</v>
      </c>
      <c r="CH88" s="32" t="s">
        <v>127</v>
      </c>
      <c r="CI88" s="32" t="s">
        <v>128</v>
      </c>
      <c r="CJ88" s="32" t="s">
        <v>129</v>
      </c>
      <c r="CK88" s="32" t="s">
        <v>130</v>
      </c>
      <c r="CL88" s="32" t="s">
        <v>131</v>
      </c>
      <c r="CM88" s="32" t="s">
        <v>132</v>
      </c>
      <c r="CN88" s="32" t="s">
        <v>133</v>
      </c>
      <c r="CO88" s="32" t="s">
        <v>134</v>
      </c>
      <c r="CP88" s="32" t="s">
        <v>135</v>
      </c>
      <c r="CQ88" s="32" t="s">
        <v>136</v>
      </c>
      <c r="CR88" s="32" t="s">
        <v>137</v>
      </c>
      <c r="CS88" s="32" t="s">
        <v>138</v>
      </c>
      <c r="CT88" s="32" t="s">
        <v>139</v>
      </c>
      <c r="CU88" s="32" t="s">
        <v>140</v>
      </c>
      <c r="CV88" s="32" t="s">
        <v>141</v>
      </c>
      <c r="CW88" s="32" t="s">
        <v>142</v>
      </c>
      <c r="CX88" s="32" t="s">
        <v>143</v>
      </c>
      <c r="CY88" s="32" t="s">
        <v>144</v>
      </c>
      <c r="CZ88" s="32" t="s">
        <v>145</v>
      </c>
      <c r="DA88" s="32" t="s">
        <v>146</v>
      </c>
      <c r="DB88" s="32" t="s">
        <v>147</v>
      </c>
      <c r="DC88" s="32" t="s">
        <v>88</v>
      </c>
      <c r="DD88" s="32" t="s">
        <v>148</v>
      </c>
      <c r="DE88" s="32" t="s">
        <v>149</v>
      </c>
      <c r="DF88" s="32" t="s">
        <v>150</v>
      </c>
      <c r="DG88" s="32" t="s">
        <v>151</v>
      </c>
      <c r="DH88" s="32" t="s">
        <v>152</v>
      </c>
      <c r="DI88" s="32" t="s">
        <v>153</v>
      </c>
    </row>
    <row r="89" spans="30:113" ht="27" hidden="1" customHeight="1" thickTop="1" thickBot="1">
      <c r="BQ89" s="33" t="s">
        <v>154</v>
      </c>
      <c r="BR89" s="33" t="s">
        <v>70</v>
      </c>
      <c r="BS89" s="33" t="s">
        <v>74</v>
      </c>
      <c r="BT89" s="34" t="s">
        <v>119</v>
      </c>
      <c r="BU89" s="34" t="s">
        <v>155</v>
      </c>
      <c r="BV89" s="33" t="s">
        <v>113</v>
      </c>
      <c r="BW89" s="33" t="s">
        <v>69</v>
      </c>
      <c r="BX89" s="33" t="s">
        <v>70</v>
      </c>
      <c r="BY89" s="33" t="s">
        <v>74</v>
      </c>
      <c r="BZ89" s="34" t="s">
        <v>119</v>
      </c>
      <c r="CA89" s="34" t="s">
        <v>155</v>
      </c>
      <c r="CB89" s="34" t="s">
        <v>156</v>
      </c>
      <c r="CC89" s="33" t="s">
        <v>80</v>
      </c>
      <c r="CD89" s="33" t="s">
        <v>81</v>
      </c>
      <c r="CE89" s="33">
        <v>15</v>
      </c>
      <c r="CF89" s="33">
        <v>0</v>
      </c>
      <c r="CG89" s="33" t="s">
        <v>82</v>
      </c>
      <c r="CH89" s="33">
        <v>15</v>
      </c>
      <c r="CI89" s="33">
        <v>0</v>
      </c>
      <c r="CJ89" s="33" t="s">
        <v>83</v>
      </c>
      <c r="CK89" s="33">
        <v>15</v>
      </c>
      <c r="CL89" s="33">
        <v>0</v>
      </c>
      <c r="CM89" s="33" t="s">
        <v>84</v>
      </c>
      <c r="CN89" s="33">
        <v>15</v>
      </c>
      <c r="CO89" s="33">
        <v>10</v>
      </c>
      <c r="CP89" s="33">
        <v>0</v>
      </c>
      <c r="CQ89" s="33" t="s">
        <v>85</v>
      </c>
      <c r="CR89" s="33">
        <v>15</v>
      </c>
      <c r="CS89" s="33">
        <v>0</v>
      </c>
      <c r="CT89" s="33" t="s">
        <v>86</v>
      </c>
      <c r="CU89" s="33">
        <v>15</v>
      </c>
      <c r="CV89" s="33">
        <v>0</v>
      </c>
      <c r="CW89" s="33" t="s">
        <v>87</v>
      </c>
      <c r="CX89" s="33">
        <v>10</v>
      </c>
      <c r="CY89" s="33">
        <v>5</v>
      </c>
      <c r="CZ89" s="33">
        <v>0</v>
      </c>
      <c r="DA89" s="33" t="s">
        <v>88</v>
      </c>
      <c r="DB89" s="33" t="s">
        <v>88</v>
      </c>
      <c r="DC89" s="33">
        <v>100</v>
      </c>
      <c r="DD89" s="33">
        <v>50</v>
      </c>
      <c r="DE89" s="33">
        <v>0</v>
      </c>
      <c r="DF89" s="33" t="s">
        <v>89</v>
      </c>
      <c r="DG89" s="33" t="s">
        <v>89</v>
      </c>
      <c r="DH89" s="33">
        <v>0</v>
      </c>
      <c r="DI89" s="33">
        <v>0</v>
      </c>
    </row>
    <row r="90" spans="30:113" ht="27" hidden="1" customHeight="1" thickTop="1" thickBot="1">
      <c r="BQ90" s="33" t="s">
        <v>157</v>
      </c>
      <c r="BR90" s="33" t="s">
        <v>158</v>
      </c>
      <c r="BS90" s="33" t="s">
        <v>159</v>
      </c>
      <c r="BT90" s="237" t="s">
        <v>118</v>
      </c>
      <c r="BU90" s="237" t="s">
        <v>160</v>
      </c>
      <c r="BV90" s="33" t="s">
        <v>114</v>
      </c>
      <c r="BW90" s="33" t="s">
        <v>161</v>
      </c>
      <c r="BX90" s="33" t="s">
        <v>158</v>
      </c>
      <c r="BY90" s="33" t="s">
        <v>159</v>
      </c>
      <c r="BZ90" s="237" t="s">
        <v>118</v>
      </c>
      <c r="CA90" s="237" t="s">
        <v>160</v>
      </c>
      <c r="CB90" s="238" t="s">
        <v>91</v>
      </c>
      <c r="CC90" s="239" t="s">
        <v>162</v>
      </c>
      <c r="CD90" s="239" t="s">
        <v>163</v>
      </c>
      <c r="CE90" s="239"/>
      <c r="CF90" s="239"/>
      <c r="CG90" s="239" t="s">
        <v>164</v>
      </c>
      <c r="CH90" s="239"/>
      <c r="CI90" s="239"/>
      <c r="CJ90" s="239" t="s">
        <v>165</v>
      </c>
      <c r="CK90" s="239"/>
      <c r="CL90" s="239"/>
      <c r="CM90" s="239" t="s">
        <v>166</v>
      </c>
      <c r="CN90" s="239"/>
      <c r="CO90" s="239"/>
      <c r="CP90" s="239"/>
      <c r="CQ90" s="239" t="s">
        <v>167</v>
      </c>
      <c r="CR90" s="239"/>
      <c r="CS90" s="239"/>
      <c r="CT90" s="239" t="s">
        <v>168</v>
      </c>
      <c r="CU90" s="239"/>
      <c r="CV90" s="239"/>
      <c r="CW90" s="239" t="s">
        <v>169</v>
      </c>
      <c r="CX90" s="239"/>
      <c r="CY90" s="239"/>
      <c r="CZ90" s="239"/>
      <c r="DA90" s="239" t="s">
        <v>148</v>
      </c>
      <c r="DB90" s="239" t="s">
        <v>148</v>
      </c>
      <c r="DC90" s="239"/>
      <c r="DD90" s="239"/>
      <c r="DE90" s="239"/>
      <c r="DF90" s="239" t="s">
        <v>170</v>
      </c>
      <c r="DG90" s="239" t="s">
        <v>171</v>
      </c>
      <c r="DH90" s="239">
        <v>1</v>
      </c>
      <c r="DI90" s="239">
        <v>1</v>
      </c>
    </row>
    <row r="91" spans="30:113" ht="27" hidden="1" customHeight="1" thickTop="1" thickBot="1">
      <c r="BQ91" s="33" t="s">
        <v>172</v>
      </c>
      <c r="BR91" s="33" t="s">
        <v>173</v>
      </c>
      <c r="BS91" s="33" t="s">
        <v>174</v>
      </c>
      <c r="BT91" s="239"/>
      <c r="BU91" s="239"/>
      <c r="BW91" s="33" t="s">
        <v>175</v>
      </c>
      <c r="BX91" s="33" t="s">
        <v>176</v>
      </c>
      <c r="BY91" s="33" t="s">
        <v>177</v>
      </c>
      <c r="BZ91" s="237" t="s">
        <v>90</v>
      </c>
      <c r="CA91" s="238" t="s">
        <v>91</v>
      </c>
      <c r="CB91" s="240" t="s">
        <v>178</v>
      </c>
      <c r="CC91" s="239"/>
      <c r="CD91" s="239"/>
      <c r="CE91" s="239"/>
      <c r="CF91" s="239"/>
      <c r="CG91" s="239"/>
      <c r="CH91" s="239"/>
      <c r="CI91" s="239"/>
      <c r="CJ91" s="239"/>
      <c r="CK91" s="239"/>
      <c r="CL91" s="239"/>
      <c r="CM91" s="239" t="s">
        <v>179</v>
      </c>
      <c r="CN91" s="239"/>
      <c r="CO91" s="239"/>
      <c r="CP91" s="239"/>
      <c r="CQ91" s="239"/>
      <c r="CR91" s="239"/>
      <c r="CS91" s="239"/>
      <c r="CT91" s="239"/>
      <c r="CU91" s="239"/>
      <c r="CV91" s="239"/>
      <c r="CW91" s="239" t="s">
        <v>180</v>
      </c>
      <c r="CX91" s="239"/>
      <c r="CY91" s="239"/>
      <c r="CZ91" s="239"/>
      <c r="DA91" s="239" t="s">
        <v>149</v>
      </c>
      <c r="DB91" s="239" t="s">
        <v>149</v>
      </c>
      <c r="DC91" s="239"/>
      <c r="DD91" s="239"/>
      <c r="DE91" s="239"/>
      <c r="DF91" s="239"/>
      <c r="DG91" s="239" t="s">
        <v>170</v>
      </c>
      <c r="DH91" s="239">
        <v>2</v>
      </c>
      <c r="DI91" s="239">
        <v>2</v>
      </c>
    </row>
    <row r="92" spans="30:113" ht="27" hidden="1" customHeight="1" thickTop="1" thickBot="1">
      <c r="BQ92" s="33" t="s">
        <v>181</v>
      </c>
      <c r="BR92" s="33" t="s">
        <v>182</v>
      </c>
      <c r="BS92" s="33" t="s">
        <v>110</v>
      </c>
      <c r="BT92" s="239"/>
      <c r="BU92" s="239"/>
      <c r="BW92" s="33" t="s">
        <v>183</v>
      </c>
      <c r="BX92" s="33" t="s">
        <v>184</v>
      </c>
      <c r="BY92" s="33" t="s">
        <v>185</v>
      </c>
      <c r="BZ92" s="238" t="s">
        <v>186</v>
      </c>
      <c r="CA92" s="240" t="s">
        <v>187</v>
      </c>
      <c r="CB92" s="35" t="s">
        <v>188</v>
      </c>
      <c r="CC92" s="239"/>
      <c r="CD92" s="239"/>
      <c r="CE92" s="239"/>
      <c r="CF92" s="239"/>
      <c r="CG92" s="239"/>
      <c r="CH92" s="239"/>
      <c r="CI92" s="239"/>
      <c r="CJ92" s="239"/>
      <c r="CK92" s="239"/>
      <c r="CL92" s="239"/>
      <c r="CM92" s="239"/>
      <c r="CN92" s="239"/>
      <c r="CO92" s="239"/>
      <c r="CP92" s="239"/>
      <c r="CQ92" s="239"/>
      <c r="CR92" s="239"/>
      <c r="CS92" s="239"/>
      <c r="CT92" s="239"/>
      <c r="CU92" s="239"/>
      <c r="CV92" s="239"/>
      <c r="CW92" s="239"/>
      <c r="CX92" s="239"/>
      <c r="CY92" s="239"/>
      <c r="CZ92" s="239"/>
      <c r="DA92" s="239"/>
      <c r="DB92" s="239"/>
      <c r="DC92" s="239"/>
      <c r="DD92" s="239"/>
      <c r="DE92" s="239"/>
      <c r="DF92" s="239"/>
      <c r="DG92" s="239"/>
      <c r="DH92" s="239"/>
      <c r="DI92" s="239"/>
    </row>
    <row r="93" spans="30:113" ht="27" hidden="1" customHeight="1" thickTop="1" thickBot="1">
      <c r="BQ93" s="33"/>
      <c r="BR93" s="33" t="s">
        <v>189</v>
      </c>
      <c r="BS93" s="33" t="s">
        <v>190</v>
      </c>
      <c r="BT93" s="239"/>
      <c r="BU93" s="239"/>
      <c r="BW93" s="33"/>
      <c r="BX93" s="33" t="s">
        <v>191</v>
      </c>
      <c r="BY93" s="33" t="s">
        <v>192</v>
      </c>
      <c r="BZ93" s="240" t="s">
        <v>77</v>
      </c>
      <c r="CA93" s="35" t="s">
        <v>78</v>
      </c>
      <c r="CB93" s="239"/>
      <c r="CC93" s="239"/>
      <c r="CD93" s="239"/>
      <c r="CE93" s="239"/>
      <c r="CF93" s="239"/>
      <c r="CG93" s="239"/>
      <c r="CH93" s="239"/>
      <c r="CI93" s="239"/>
      <c r="CJ93" s="239"/>
      <c r="CK93" s="239"/>
      <c r="CL93" s="239"/>
      <c r="CM93" s="239"/>
      <c r="CN93" s="239"/>
      <c r="CO93" s="239"/>
      <c r="CP93" s="239"/>
      <c r="CQ93" s="239"/>
      <c r="CR93" s="239"/>
      <c r="CS93" s="239"/>
      <c r="CT93" s="239"/>
      <c r="CU93" s="239"/>
      <c r="CV93" s="239"/>
      <c r="CW93" s="239"/>
      <c r="CX93" s="239"/>
      <c r="CY93" s="239"/>
      <c r="CZ93" s="239"/>
      <c r="DA93" s="239"/>
      <c r="DB93" s="239"/>
      <c r="DC93" s="239"/>
      <c r="DD93" s="239"/>
      <c r="DE93" s="239"/>
      <c r="DF93" s="239"/>
      <c r="DG93" s="239"/>
      <c r="DH93" s="239"/>
      <c r="DI93" s="239"/>
    </row>
    <row r="94" spans="30:113" ht="27" hidden="1" customHeight="1" thickTop="1" thickBot="1">
      <c r="BQ94" s="33"/>
      <c r="BR94" s="33" t="s">
        <v>193</v>
      </c>
      <c r="BS94" s="33"/>
      <c r="BT94" s="239"/>
      <c r="BU94" s="239"/>
      <c r="BW94" s="33"/>
      <c r="BX94" s="33" t="s">
        <v>194</v>
      </c>
      <c r="BY94" s="33" t="s">
        <v>195</v>
      </c>
      <c r="BZ94" s="239"/>
      <c r="CA94" s="239"/>
      <c r="CB94" s="239"/>
      <c r="CC94" s="239"/>
      <c r="CD94" s="239"/>
      <c r="CE94" s="239"/>
      <c r="CF94" s="239"/>
      <c r="CG94" s="239"/>
      <c r="CH94" s="239"/>
      <c r="CI94" s="239"/>
      <c r="CJ94" s="239"/>
      <c r="CK94" s="239"/>
      <c r="CL94" s="239"/>
      <c r="CM94" s="239"/>
      <c r="CN94" s="239"/>
      <c r="CO94" s="239"/>
      <c r="CP94" s="239"/>
      <c r="CQ94" s="239"/>
      <c r="CR94" s="239"/>
      <c r="CS94" s="239"/>
      <c r="CT94" s="239"/>
      <c r="CU94" s="239"/>
      <c r="CV94" s="239"/>
      <c r="CW94" s="239"/>
      <c r="CX94" s="239"/>
      <c r="CY94" s="239"/>
      <c r="CZ94" s="239"/>
      <c r="DA94" s="239"/>
      <c r="DB94" s="239"/>
      <c r="DC94" s="239"/>
      <c r="DD94" s="239"/>
      <c r="DE94" s="239"/>
      <c r="DF94" s="239"/>
      <c r="DG94" s="239"/>
      <c r="DH94" s="239"/>
      <c r="DI94" s="239"/>
    </row>
    <row r="95" spans="30:113" ht="27" hidden="1" customHeight="1" thickTop="1" thickBot="1">
      <c r="BQ95" s="33"/>
      <c r="BR95" s="33" t="s">
        <v>196</v>
      </c>
      <c r="BS95" s="33"/>
      <c r="BT95" s="239"/>
      <c r="BU95" s="239"/>
      <c r="BW95" s="33"/>
      <c r="BX95" s="33" t="s">
        <v>173</v>
      </c>
      <c r="BY95" s="33" t="s">
        <v>174</v>
      </c>
      <c r="BZ95" s="239"/>
      <c r="CA95" s="239"/>
      <c r="CB95" s="239"/>
      <c r="CC95" s="239"/>
      <c r="CD95" s="239"/>
      <c r="CE95" s="239"/>
      <c r="CF95" s="239"/>
      <c r="CG95" s="239"/>
      <c r="CH95" s="239"/>
      <c r="CI95" s="239"/>
      <c r="CJ95" s="239"/>
      <c r="CK95" s="239"/>
      <c r="CL95" s="239"/>
      <c r="CM95" s="239"/>
      <c r="CN95" s="239"/>
      <c r="CO95" s="239"/>
      <c r="CP95" s="239"/>
      <c r="CQ95" s="239"/>
      <c r="CR95" s="239"/>
      <c r="CS95" s="239"/>
      <c r="CT95" s="239"/>
      <c r="CU95" s="239"/>
      <c r="CV95" s="239"/>
      <c r="CW95" s="239"/>
      <c r="CX95" s="239"/>
      <c r="CY95" s="239"/>
      <c r="CZ95" s="239"/>
      <c r="DA95" s="239"/>
      <c r="DB95" s="239"/>
      <c r="DC95" s="239"/>
      <c r="DD95" s="239"/>
      <c r="DE95" s="239"/>
      <c r="DF95" s="239"/>
      <c r="DG95" s="239"/>
      <c r="DH95" s="239"/>
      <c r="DI95" s="239"/>
    </row>
    <row r="96" spans="30:113" ht="27" hidden="1" customHeight="1" thickTop="1" thickBot="1">
      <c r="BQ96" s="33"/>
      <c r="BR96" s="33" t="s">
        <v>197</v>
      </c>
      <c r="BS96" s="33"/>
      <c r="BT96" s="239"/>
      <c r="BU96" s="239"/>
      <c r="BW96" s="33"/>
      <c r="BX96" s="33" t="s">
        <v>182</v>
      </c>
      <c r="BY96" s="33" t="s">
        <v>110</v>
      </c>
      <c r="BZ96" s="239"/>
      <c r="CA96" s="239"/>
      <c r="CB96" s="239"/>
      <c r="CC96" s="239"/>
      <c r="CD96" s="239"/>
      <c r="CE96" s="239"/>
      <c r="CF96" s="239"/>
      <c r="CG96" s="239"/>
      <c r="CH96" s="239"/>
      <c r="CI96" s="239"/>
      <c r="CJ96" s="239"/>
      <c r="CK96" s="239"/>
      <c r="CL96" s="239"/>
      <c r="CM96" s="239"/>
      <c r="CN96" s="239"/>
      <c r="CO96" s="239"/>
      <c r="CP96" s="239"/>
      <c r="CQ96" s="239"/>
      <c r="CR96" s="239"/>
      <c r="CS96" s="239"/>
      <c r="CT96" s="239"/>
      <c r="CU96" s="239"/>
      <c r="CV96" s="239"/>
      <c r="CW96" s="239"/>
      <c r="CX96" s="239"/>
      <c r="CY96" s="239"/>
      <c r="CZ96" s="239"/>
      <c r="DA96" s="239"/>
      <c r="DB96" s="239"/>
      <c r="DC96" s="239"/>
      <c r="DD96" s="239"/>
      <c r="DE96" s="239"/>
      <c r="DF96" s="239"/>
      <c r="DG96" s="239"/>
      <c r="DH96" s="239"/>
      <c r="DI96" s="239"/>
    </row>
    <row r="97" spans="69:113" ht="27" hidden="1" customHeight="1" thickTop="1" thickBot="1">
      <c r="BQ97" s="33"/>
      <c r="BR97" s="33" t="s">
        <v>198</v>
      </c>
      <c r="BS97" s="33"/>
      <c r="BT97" s="239"/>
      <c r="BU97" s="239"/>
      <c r="BW97" s="33"/>
      <c r="BX97" s="33" t="s">
        <v>189</v>
      </c>
      <c r="BY97" s="33" t="s">
        <v>190</v>
      </c>
      <c r="BZ97" s="239"/>
      <c r="CA97" s="239"/>
      <c r="CB97" s="239"/>
      <c r="CC97" s="239"/>
      <c r="CD97" s="239"/>
      <c r="CE97" s="239"/>
      <c r="CF97" s="239"/>
      <c r="CG97" s="239"/>
      <c r="CH97" s="239"/>
      <c r="CI97" s="239"/>
      <c r="CJ97" s="239"/>
      <c r="CK97" s="239"/>
      <c r="CL97" s="239"/>
      <c r="CM97" s="239"/>
      <c r="CN97" s="239"/>
      <c r="CO97" s="239"/>
      <c r="CP97" s="239"/>
      <c r="CQ97" s="239"/>
      <c r="CR97" s="239"/>
      <c r="CS97" s="239"/>
      <c r="CT97" s="239"/>
      <c r="CU97" s="239"/>
      <c r="CV97" s="239"/>
      <c r="CW97" s="239"/>
      <c r="CX97" s="239"/>
      <c r="CY97" s="239"/>
      <c r="CZ97" s="239"/>
      <c r="DA97" s="239"/>
      <c r="DB97" s="239"/>
      <c r="DC97" s="239"/>
      <c r="DD97" s="239"/>
      <c r="DE97" s="239"/>
      <c r="DF97" s="239"/>
      <c r="DG97" s="239"/>
      <c r="DH97" s="239"/>
      <c r="DI97" s="239"/>
    </row>
    <row r="98" spans="69:113" ht="27" hidden="1" customHeight="1" thickTop="1" thickBot="1">
      <c r="BQ98" s="33"/>
      <c r="BR98" s="33" t="s">
        <v>199</v>
      </c>
      <c r="BS98" s="33"/>
      <c r="BT98" s="239"/>
      <c r="BU98" s="239"/>
      <c r="BW98" s="33"/>
      <c r="BX98" s="33" t="s">
        <v>193</v>
      </c>
      <c r="BY98" s="33"/>
      <c r="BZ98" s="239"/>
      <c r="CA98" s="239"/>
      <c r="CB98" s="239"/>
      <c r="CC98" s="239"/>
      <c r="CD98" s="239"/>
      <c r="CE98" s="239"/>
      <c r="CF98" s="239"/>
      <c r="CG98" s="239"/>
      <c r="CH98" s="239"/>
      <c r="CI98" s="239"/>
      <c r="CJ98" s="239"/>
      <c r="CK98" s="239"/>
      <c r="CL98" s="239"/>
      <c r="CM98" s="239"/>
      <c r="CN98" s="239"/>
      <c r="CO98" s="239"/>
      <c r="CP98" s="239"/>
      <c r="CQ98" s="239"/>
      <c r="CR98" s="239"/>
      <c r="CS98" s="239"/>
      <c r="CT98" s="239"/>
      <c r="CU98" s="239"/>
      <c r="CV98" s="239"/>
      <c r="CW98" s="239"/>
      <c r="CX98" s="239"/>
      <c r="CY98" s="239"/>
      <c r="CZ98" s="239"/>
      <c r="DA98" s="239"/>
      <c r="DB98" s="239"/>
      <c r="DC98" s="239"/>
      <c r="DD98" s="239"/>
      <c r="DE98" s="239"/>
      <c r="DF98" s="239"/>
      <c r="DG98" s="239"/>
      <c r="DH98" s="239"/>
      <c r="DI98" s="239"/>
    </row>
    <row r="99" spans="69:113" ht="27" hidden="1" customHeight="1" thickTop="1" thickBot="1">
      <c r="BQ99" s="33"/>
      <c r="BR99" s="33" t="s">
        <v>200</v>
      </c>
      <c r="BS99" s="33"/>
      <c r="BT99" s="239"/>
      <c r="BU99" s="239"/>
      <c r="BW99" s="33"/>
      <c r="BX99" s="33" t="s">
        <v>196</v>
      </c>
      <c r="BY99" s="33"/>
      <c r="BZ99" s="239"/>
      <c r="CA99" s="239"/>
      <c r="CB99" s="239"/>
      <c r="CC99" s="239"/>
      <c r="CD99" s="239"/>
      <c r="CE99" s="239"/>
      <c r="CF99" s="239"/>
      <c r="CG99" s="239"/>
      <c r="CH99" s="239"/>
      <c r="CI99" s="239"/>
      <c r="CJ99" s="239"/>
      <c r="CK99" s="239"/>
      <c r="CL99" s="239"/>
      <c r="CM99" s="239"/>
      <c r="CN99" s="239"/>
      <c r="CO99" s="239"/>
      <c r="CP99" s="239"/>
      <c r="CQ99" s="239"/>
      <c r="CR99" s="239"/>
      <c r="CS99" s="239"/>
      <c r="CT99" s="239"/>
      <c r="CU99" s="239"/>
      <c r="CV99" s="239"/>
      <c r="CW99" s="239"/>
      <c r="CX99" s="239"/>
      <c r="CY99" s="239"/>
      <c r="CZ99" s="239"/>
      <c r="DA99" s="239"/>
      <c r="DB99" s="239"/>
      <c r="DC99" s="239"/>
      <c r="DD99" s="239"/>
      <c r="DE99" s="239"/>
      <c r="DF99" s="239"/>
      <c r="DG99" s="239"/>
      <c r="DH99" s="239"/>
      <c r="DI99" s="239"/>
    </row>
    <row r="100" spans="69:113" ht="27" hidden="1" customHeight="1" thickTop="1" thickBot="1">
      <c r="BW100" s="33"/>
      <c r="BX100" s="33" t="s">
        <v>197</v>
      </c>
      <c r="BY100" s="33"/>
      <c r="BZ100" s="239"/>
      <c r="CA100" s="239"/>
      <c r="CB100" s="239"/>
      <c r="CC100" s="239"/>
      <c r="CD100" s="239"/>
      <c r="CE100" s="239"/>
      <c r="CF100" s="239"/>
      <c r="CG100" s="239"/>
      <c r="CH100" s="239"/>
      <c r="CI100" s="239"/>
      <c r="CJ100" s="239"/>
      <c r="CK100" s="239"/>
      <c r="CL100" s="239"/>
      <c r="CM100" s="239"/>
      <c r="CN100" s="239"/>
      <c r="CO100" s="239"/>
      <c r="CP100" s="239"/>
      <c r="CQ100" s="239"/>
      <c r="CR100" s="239"/>
      <c r="CS100" s="239"/>
      <c r="CT100" s="239"/>
      <c r="CU100" s="239"/>
      <c r="CV100" s="239"/>
      <c r="CW100" s="239"/>
      <c r="CX100" s="239"/>
      <c r="CY100" s="239"/>
      <c r="CZ100" s="239"/>
      <c r="DA100" s="239"/>
      <c r="DB100" s="239"/>
      <c r="DC100" s="239"/>
      <c r="DD100" s="239"/>
      <c r="DE100" s="239"/>
      <c r="DF100" s="239"/>
      <c r="DG100" s="239"/>
      <c r="DH100" s="239"/>
      <c r="DI100" s="239"/>
    </row>
    <row r="101" spans="69:113" ht="27" hidden="1" customHeight="1" thickTop="1" thickBot="1">
      <c r="BW101" s="33"/>
      <c r="BX101" s="33" t="s">
        <v>198</v>
      </c>
      <c r="BY101" s="33"/>
      <c r="BZ101" s="239"/>
      <c r="CA101" s="239"/>
      <c r="CB101" s="239"/>
      <c r="CC101" s="239"/>
      <c r="CD101" s="239"/>
      <c r="CE101" s="239"/>
      <c r="CF101" s="239"/>
      <c r="CG101" s="239"/>
      <c r="CH101" s="239"/>
      <c r="CI101" s="239"/>
      <c r="CJ101" s="239"/>
      <c r="CK101" s="239"/>
      <c r="CL101" s="239"/>
      <c r="CM101" s="239"/>
      <c r="CN101" s="239"/>
      <c r="CO101" s="239"/>
      <c r="CP101" s="239"/>
      <c r="CQ101" s="239"/>
      <c r="CR101" s="239"/>
      <c r="CS101" s="239"/>
      <c r="CT101" s="239"/>
      <c r="CU101" s="239"/>
      <c r="CV101" s="239"/>
      <c r="CW101" s="239"/>
      <c r="CX101" s="239"/>
      <c r="CY101" s="239"/>
      <c r="CZ101" s="239"/>
      <c r="DA101" s="239"/>
      <c r="DB101" s="239"/>
      <c r="DC101" s="239"/>
      <c r="DD101" s="239"/>
      <c r="DE101" s="239"/>
      <c r="DF101" s="239"/>
      <c r="DG101" s="239"/>
      <c r="DH101" s="239"/>
      <c r="DI101" s="239"/>
    </row>
    <row r="102" spans="69:113" ht="27" hidden="1" customHeight="1" thickTop="1" thickBot="1">
      <c r="BW102" s="33"/>
      <c r="BX102" s="33" t="s">
        <v>199</v>
      </c>
      <c r="BY102" s="33"/>
      <c r="BZ102" s="239"/>
      <c r="CA102" s="239"/>
      <c r="CB102" s="239"/>
      <c r="CC102" s="239"/>
      <c r="CD102" s="239"/>
      <c r="CE102" s="239"/>
      <c r="CF102" s="239"/>
      <c r="CG102" s="239"/>
      <c r="CH102" s="239"/>
      <c r="CI102" s="239"/>
      <c r="CJ102" s="239"/>
      <c r="CK102" s="239"/>
      <c r="CL102" s="239"/>
      <c r="CM102" s="239"/>
      <c r="CN102" s="239"/>
      <c r="CO102" s="239"/>
      <c r="CP102" s="239"/>
      <c r="CQ102" s="239"/>
      <c r="CR102" s="239"/>
      <c r="CS102" s="239"/>
      <c r="CT102" s="239"/>
      <c r="CU102" s="239"/>
      <c r="CV102" s="239"/>
      <c r="CW102" s="239"/>
      <c r="CX102" s="239"/>
      <c r="CY102" s="239"/>
      <c r="CZ102" s="239"/>
      <c r="DA102" s="239"/>
      <c r="DB102" s="239"/>
      <c r="DC102" s="239"/>
      <c r="DD102" s="239"/>
      <c r="DE102" s="239"/>
      <c r="DF102" s="239"/>
      <c r="DG102" s="239"/>
      <c r="DH102" s="239"/>
      <c r="DI102" s="239"/>
    </row>
    <row r="103" spans="69:113" ht="27" hidden="1" customHeight="1" thickTop="1" thickBot="1">
      <c r="BW103" s="33"/>
      <c r="BX103" s="33" t="s">
        <v>201</v>
      </c>
      <c r="BY103" s="33"/>
      <c r="BZ103" s="239"/>
      <c r="CA103" s="239"/>
      <c r="CB103" s="239"/>
      <c r="CC103" s="239"/>
      <c r="CD103" s="239"/>
      <c r="CE103" s="239"/>
      <c r="CF103" s="239"/>
      <c r="CG103" s="239"/>
      <c r="CH103" s="239"/>
      <c r="CI103" s="239"/>
      <c r="CJ103" s="239"/>
      <c r="CK103" s="239"/>
      <c r="CL103" s="239"/>
      <c r="CM103" s="239"/>
      <c r="CN103" s="239"/>
      <c r="CO103" s="239"/>
      <c r="CP103" s="239"/>
      <c r="CQ103" s="239"/>
      <c r="CR103" s="239"/>
      <c r="CS103" s="239"/>
      <c r="CT103" s="239"/>
      <c r="CU103" s="239"/>
      <c r="CV103" s="239"/>
      <c r="CW103" s="239"/>
      <c r="CX103" s="239"/>
      <c r="CY103" s="239"/>
      <c r="CZ103" s="239"/>
      <c r="DA103" s="239"/>
      <c r="DB103" s="239"/>
      <c r="DC103" s="239"/>
      <c r="DD103" s="239"/>
      <c r="DE103" s="239"/>
      <c r="DF103" s="239"/>
      <c r="DG103" s="239"/>
      <c r="DH103" s="239"/>
      <c r="DI103" s="239"/>
    </row>
    <row r="104" spans="69:113" hidden="1" thickTop="1" thickBot="1"/>
    <row r="105" spans="69:113" hidden="1" thickTop="1" thickBot="1"/>
    <row r="106" spans="69:113" hidden="1" thickTop="1" thickBot="1"/>
    <row r="107" spans="69:113" hidden="1" thickTop="1" thickBot="1"/>
    <row r="108" spans="69:113" hidden="1" thickTop="1" thickBot="1"/>
    <row r="890" spans="30:32" ht="47.4" thickTop="1" thickBot="1">
      <c r="AD890" s="32" t="s">
        <v>37</v>
      </c>
      <c r="AE890" s="32" t="s">
        <v>38</v>
      </c>
      <c r="AF890" s="32" t="s">
        <v>122</v>
      </c>
    </row>
    <row r="891" spans="30:32" ht="29.4" thickTop="1" thickBot="1">
      <c r="AD891" s="237" t="s">
        <v>119</v>
      </c>
      <c r="AE891" s="237" t="s">
        <v>155</v>
      </c>
      <c r="AF891" s="237" t="s">
        <v>156</v>
      </c>
    </row>
    <row r="892" spans="30:32" ht="29.4" thickTop="1" thickBot="1">
      <c r="AD892" s="237" t="s">
        <v>118</v>
      </c>
      <c r="AE892" s="237" t="s">
        <v>160</v>
      </c>
      <c r="AF892" s="238" t="s">
        <v>91</v>
      </c>
    </row>
    <row r="893" spans="30:32" ht="29.4" thickTop="1" thickBot="1">
      <c r="AD893" s="237" t="s">
        <v>90</v>
      </c>
      <c r="AE893" s="238" t="s">
        <v>91</v>
      </c>
      <c r="AF893" s="240" t="s">
        <v>178</v>
      </c>
    </row>
    <row r="894" spans="30:32" thickTop="1" thickBot="1">
      <c r="AD894" s="238" t="s">
        <v>186</v>
      </c>
      <c r="AE894" s="240" t="s">
        <v>187</v>
      </c>
      <c r="AF894" s="35" t="s">
        <v>188</v>
      </c>
    </row>
    <row r="895" spans="30:32" ht="31.8" thickTop="1" thickBot="1">
      <c r="AD895" s="240" t="s">
        <v>77</v>
      </c>
      <c r="AE895" s="35" t="s">
        <v>78</v>
      </c>
    </row>
  </sheetData>
  <mergeCells count="101">
    <mergeCell ref="BY7:BY8"/>
    <mergeCell ref="BY5:BY6"/>
    <mergeCell ref="BZ5:BZ6"/>
    <mergeCell ref="CA5:CA6"/>
    <mergeCell ref="BZ7:BZ8"/>
    <mergeCell ref="AX2:BL2"/>
    <mergeCell ref="B2:D2"/>
    <mergeCell ref="E2:I2"/>
    <mergeCell ref="J2:AC2"/>
    <mergeCell ref="AD2:AF2"/>
    <mergeCell ref="AG2:AW2"/>
    <mergeCell ref="B5:B7"/>
    <mergeCell ref="C5:C7"/>
    <mergeCell ref="D5:D7"/>
    <mergeCell ref="E5:E6"/>
    <mergeCell ref="F5:F6"/>
    <mergeCell ref="BM2:BO2"/>
    <mergeCell ref="BP2:BS2"/>
    <mergeCell ref="BT2:BV2"/>
    <mergeCell ref="BW2:BX2"/>
    <mergeCell ref="BY2:CA2"/>
    <mergeCell ref="R5:R6"/>
    <mergeCell ref="G5:G6"/>
    <mergeCell ref="H5:H6"/>
    <mergeCell ref="I5:I6"/>
    <mergeCell ref="J5:J6"/>
    <mergeCell ref="K5:K6"/>
    <mergeCell ref="L5:L6"/>
    <mergeCell ref="M5:M6"/>
    <mergeCell ref="N5:N6"/>
    <mergeCell ref="O5:O6"/>
    <mergeCell ref="P5:P6"/>
    <mergeCell ref="Q5:Q6"/>
    <mergeCell ref="BN5:BN6"/>
    <mergeCell ref="BO5:BO6"/>
    <mergeCell ref="AD5:AD6"/>
    <mergeCell ref="S5:S6"/>
    <mergeCell ref="T5:T6"/>
    <mergeCell ref="U5:U6"/>
    <mergeCell ref="V5:V6"/>
    <mergeCell ref="W5:W6"/>
    <mergeCell ref="X5:X6"/>
    <mergeCell ref="Y5:Y6"/>
    <mergeCell ref="Z5:Z6"/>
    <mergeCell ref="AA5:AA6"/>
    <mergeCell ref="AB5:AB6"/>
    <mergeCell ref="AC5:AC6"/>
    <mergeCell ref="AE5:AE6"/>
    <mergeCell ref="AF5:AF6"/>
    <mergeCell ref="BC5:BC6"/>
    <mergeCell ref="BD5:BD6"/>
    <mergeCell ref="BG5:BG6"/>
    <mergeCell ref="BJ5:BJ6"/>
    <mergeCell ref="BK5:BK6"/>
    <mergeCell ref="BL5:BL6"/>
    <mergeCell ref="BM5:BM6"/>
    <mergeCell ref="BW5:BW6"/>
    <mergeCell ref="BX5:BX6"/>
    <mergeCell ref="B8:B12"/>
    <mergeCell ref="C8:C12"/>
    <mergeCell ref="D8:D12"/>
    <mergeCell ref="E8:E12"/>
    <mergeCell ref="F8:F12"/>
    <mergeCell ref="G8:G12"/>
    <mergeCell ref="H8:H12"/>
    <mergeCell ref="I8:I12"/>
    <mergeCell ref="BQ5:BQ6"/>
    <mergeCell ref="BR5:BR6"/>
    <mergeCell ref="BS5:BS6"/>
    <mergeCell ref="BT5:BT6"/>
    <mergeCell ref="BU5:BU6"/>
    <mergeCell ref="BV5:BV6"/>
    <mergeCell ref="BL8:BL12"/>
    <mergeCell ref="BM8:BM12"/>
    <mergeCell ref="BN8:BN12"/>
    <mergeCell ref="BO8:BO12"/>
    <mergeCell ref="BG8:BG12"/>
    <mergeCell ref="BJ8:BJ12"/>
    <mergeCell ref="BK8:BK12"/>
    <mergeCell ref="BP5:BP6"/>
    <mergeCell ref="B13:B14"/>
    <mergeCell ref="C13:C14"/>
    <mergeCell ref="D13:D14"/>
    <mergeCell ref="E13:E14"/>
    <mergeCell ref="F13:F14"/>
    <mergeCell ref="G13:G14"/>
    <mergeCell ref="AD8:AD12"/>
    <mergeCell ref="AE8:AE12"/>
    <mergeCell ref="AF8:AF12"/>
    <mergeCell ref="BO13:BO14"/>
    <mergeCell ref="H13:H14"/>
    <mergeCell ref="I13:I14"/>
    <mergeCell ref="AD13:AD14"/>
    <mergeCell ref="AE13:AE14"/>
    <mergeCell ref="AF13:AF14"/>
    <mergeCell ref="BG13:BG14"/>
    <mergeCell ref="BJ13:BJ14"/>
    <mergeCell ref="BK13:BK14"/>
    <mergeCell ref="BL13:BL14"/>
    <mergeCell ref="BM13:BM14"/>
    <mergeCell ref="BN13:BN14"/>
  </mergeCells>
  <conditionalFormatting sqref="BC7 BB5:BB7 BC5 BB8:BC34 AX5:AZ34">
    <cfRule type="containsText" dxfId="186" priority="55" operator="containsText" text="DEBIL">
      <formula>NOT(ISERROR(SEARCH("DEBIL",AX5)))</formula>
    </cfRule>
    <cfRule type="containsText" dxfId="185" priority="56" operator="containsText" text="MODERADO">
      <formula>NOT(ISERROR(SEARCH("MODERADO",AX5)))</formula>
    </cfRule>
    <cfRule type="containsText" dxfId="184" priority="57" operator="containsText" text="FUERTE">
      <formula>NOT(ISERROR(SEARCH("FUERTE",AX5)))</formula>
    </cfRule>
  </conditionalFormatting>
  <conditionalFormatting sqref="BM13 BM15:BM34 BM5 BM7:BM8">
    <cfRule type="containsText" dxfId="183" priority="45" operator="containsText" text="casi seguro">
      <formula>NOT(ISERROR(SEARCH("casi seguro",BM5)))</formula>
    </cfRule>
    <cfRule type="containsText" dxfId="182" priority="46" operator="containsText" text="PROBABLE">
      <formula>NOT(ISERROR(SEARCH("PROBABLE",BM5)))</formula>
    </cfRule>
    <cfRule type="containsText" dxfId="181" priority="47" operator="containsText" text="posible">
      <formula>NOT(ISERROR(SEARCH("posible",BM5)))</formula>
    </cfRule>
    <cfRule type="containsText" dxfId="180" priority="48" operator="containsText" text="Improbable">
      <formula>NOT(ISERROR(SEARCH("Improbable",BM5)))</formula>
    </cfRule>
    <cfRule type="containsText" dxfId="179" priority="49" operator="containsText" text="Rara vez">
      <formula>NOT(ISERROR(SEARCH("Rara vez",BM5)))</formula>
    </cfRule>
  </conditionalFormatting>
  <conditionalFormatting sqref="BN13 BN15:BN34 BN5 BN7:BN8">
    <cfRule type="containsText" dxfId="178" priority="40" operator="containsText" text="Catastrófico">
      <formula>NOT(ISERROR(SEARCH("Catastrófico",BN5)))</formula>
    </cfRule>
    <cfRule type="containsText" dxfId="177" priority="41" operator="containsText" text="Mayor">
      <formula>NOT(ISERROR(SEARCH("Mayor",BN5)))</formula>
    </cfRule>
    <cfRule type="containsText" dxfId="176" priority="42" operator="containsText" text="Moderado">
      <formula>NOT(ISERROR(SEARCH("Moderado",BN5)))</formula>
    </cfRule>
    <cfRule type="containsText" dxfId="175" priority="43" operator="containsText" text="Menor">
      <formula>NOT(ISERROR(SEARCH("Menor",BN5)))</formula>
    </cfRule>
    <cfRule type="containsText" dxfId="174" priority="44" operator="containsText" text="Insignificante">
      <formula>NOT(ISERROR(SEARCH("Insignificante",BN5)))</formula>
    </cfRule>
  </conditionalFormatting>
  <conditionalFormatting sqref="BO13 BO15:BO34 BO5 BO7:BO8">
    <cfRule type="containsText" dxfId="173" priority="36" operator="containsText" text="Extremo">
      <formula>NOT(ISERROR(SEARCH("Extremo",BO5)))</formula>
    </cfRule>
    <cfRule type="containsText" dxfId="172" priority="37" operator="containsText" text="Alto">
      <formula>NOT(ISERROR(SEARCH("Alto",BO5)))</formula>
    </cfRule>
    <cfRule type="containsText" dxfId="171" priority="38" operator="containsText" text="Moderado">
      <formula>NOT(ISERROR(SEARCH("Moderado",BO5)))</formula>
    </cfRule>
    <cfRule type="containsText" dxfId="170" priority="39" operator="containsText" text="bajo">
      <formula>NOT(ISERROR(SEARCH("bajo",BO5)))</formula>
    </cfRule>
  </conditionalFormatting>
  <conditionalFormatting sqref="BN13 BN15:BN34 BN5 BN7:BN8">
    <cfRule type="containsText" dxfId="169" priority="31" operator="containsText" text="Catastrófico">
      <formula>NOT(ISERROR(SEARCH("Catastrófico",BN5)))</formula>
    </cfRule>
    <cfRule type="containsText" dxfId="168" priority="32" operator="containsText" text="Mayor">
      <formula>NOT(ISERROR(SEARCH("Mayor",BN5)))</formula>
    </cfRule>
    <cfRule type="containsText" dxfId="167" priority="33" operator="containsText" text="Moderado">
      <formula>NOT(ISERROR(SEARCH("Moderado",BN5)))</formula>
    </cfRule>
    <cfRule type="containsText" dxfId="166" priority="34" operator="containsText" text="Menor">
      <formula>NOT(ISERROR(SEARCH("Menor",BN5)))</formula>
    </cfRule>
    <cfRule type="containsText" dxfId="165" priority="35" operator="containsText" text="Insignificante">
      <formula>NOT(ISERROR(SEARCH("Insignificante",BN5)))</formula>
    </cfRule>
  </conditionalFormatting>
  <conditionalFormatting sqref="AE8">
    <cfRule type="containsText" dxfId="164" priority="21" operator="containsText" text="Catastrófico">
      <formula>NOT(ISERROR(SEARCH("Catastrófico",AE8)))</formula>
    </cfRule>
    <cfRule type="containsText" dxfId="163" priority="22" operator="containsText" text="Mayor">
      <formula>NOT(ISERROR(SEARCH("Mayor",AE8)))</formula>
    </cfRule>
    <cfRule type="containsText" dxfId="162" priority="23" operator="containsText" text="Moderado">
      <formula>NOT(ISERROR(SEARCH("Moderado",AE8)))</formula>
    </cfRule>
    <cfRule type="containsText" dxfId="161" priority="24" operator="containsText" text="Menor">
      <formula>NOT(ISERROR(SEARCH("Menor",AE8)))</formula>
    </cfRule>
    <cfRule type="containsText" dxfId="160" priority="25" operator="containsText" text="Insignificante">
      <formula>NOT(ISERROR(SEARCH("Insignificante",AE8)))</formula>
    </cfRule>
  </conditionalFormatting>
  <conditionalFormatting sqref="AE8">
    <cfRule type="containsText" dxfId="159" priority="16" operator="containsText" text="Catastrófico">
      <formula>NOT(ISERROR(SEARCH("Catastrófico",AE8)))</formula>
    </cfRule>
    <cfRule type="containsText" dxfId="158" priority="17" operator="containsText" text="Mayor">
      <formula>NOT(ISERROR(SEARCH("Mayor",AE8)))</formula>
    </cfRule>
    <cfRule type="containsText" dxfId="157" priority="18" operator="containsText" text="Moderado">
      <formula>NOT(ISERROR(SEARCH("Moderado",AE8)))</formula>
    </cfRule>
    <cfRule type="containsText" dxfId="156" priority="19" operator="containsText" text="Menor">
      <formula>NOT(ISERROR(SEARCH("Menor",AE8)))</formula>
    </cfRule>
    <cfRule type="containsText" dxfId="155" priority="20" operator="containsText" text="Insignificante">
      <formula>NOT(ISERROR(SEARCH("Insignificante",AE8)))</formula>
    </cfRule>
  </conditionalFormatting>
  <conditionalFormatting sqref="AE13">
    <cfRule type="containsText" dxfId="154" priority="6" operator="containsText" text="Catastrófico">
      <formula>NOT(ISERROR(SEARCH("Catastrófico",AE13)))</formula>
    </cfRule>
    <cfRule type="containsText" dxfId="153" priority="7" operator="containsText" text="Mayor">
      <formula>NOT(ISERROR(SEARCH("Mayor",AE13)))</formula>
    </cfRule>
    <cfRule type="containsText" dxfId="152" priority="8" operator="containsText" text="Moderado">
      <formula>NOT(ISERROR(SEARCH("Moderado",AE13)))</formula>
    </cfRule>
    <cfRule type="containsText" dxfId="151" priority="9" operator="containsText" text="Menor">
      <formula>NOT(ISERROR(SEARCH("Menor",AE13)))</formula>
    </cfRule>
    <cfRule type="containsText" dxfId="150" priority="10" operator="containsText" text="Insignificante">
      <formula>NOT(ISERROR(SEARCH("Insignificante",AE13)))</formula>
    </cfRule>
  </conditionalFormatting>
  <conditionalFormatting sqref="AE13">
    <cfRule type="containsText" dxfId="149" priority="1" operator="containsText" text="Catastrófico">
      <formula>NOT(ISERROR(SEARCH("Catastrófico",AE13)))</formula>
    </cfRule>
    <cfRule type="containsText" dxfId="148" priority="2" operator="containsText" text="Mayor">
      <formula>NOT(ISERROR(SEARCH("Mayor",AE13)))</formula>
    </cfRule>
    <cfRule type="containsText" dxfId="147" priority="3" operator="containsText" text="Moderado">
      <formula>NOT(ISERROR(SEARCH("Moderado",AE13)))</formula>
    </cfRule>
    <cfRule type="containsText" dxfId="146" priority="4" operator="containsText" text="Menor">
      <formula>NOT(ISERROR(SEARCH("Menor",AE13)))</formula>
    </cfRule>
    <cfRule type="containsText" dxfId="145" priority="5" operator="containsText" text="Insignificante">
      <formula>NOT(ISERROR(SEARCH("Insignificante",AE13)))</formula>
    </cfRule>
  </conditionalFormatting>
  <dataValidations count="19">
    <dataValidation type="list" allowBlank="1" showInputMessage="1" showErrorMessage="1" sqref="J7:AB7 J5:AB5" xr:uid="{00000000-0002-0000-0A00-000000000000}">
      <formula1>#REF!</formula1>
    </dataValidation>
    <dataValidation type="list" allowBlank="1" showInputMessage="1" showErrorMessage="1" sqref="B15:B34 B5 B8 B13" xr:uid="{00000000-0002-0000-0A00-000001000000}">
      <formula1>$BW$89:$BW$92</formula1>
    </dataValidation>
    <dataValidation type="list" allowBlank="1" showInputMessage="1" showErrorMessage="1" sqref="C15:C34 C5 C8 C13" xr:uid="{00000000-0002-0000-0A00-000002000000}">
      <formula1>$BX$89:$BX$103</formula1>
    </dataValidation>
    <dataValidation type="list" allowBlank="1" showInputMessage="1" showErrorMessage="1" sqref="G15:G34 G8 G13" xr:uid="{00000000-0002-0000-0A00-000003000000}">
      <formula1>$BY$89:$BY$97</formula1>
    </dataValidation>
    <dataValidation type="list" allowBlank="1" showInputMessage="1" showErrorMessage="1" sqref="AE35:AE82 BN5 BN7:BN8 AE8 BN13 BN15:BN34 AE13" xr:uid="{00000000-0002-0000-0A00-000004000000}">
      <formula1>$CA$89:$CA$93</formula1>
    </dataValidation>
    <dataValidation type="list" allowBlank="1" showInputMessage="1" showErrorMessage="1" sqref="AD15:AD82 BM5 AD5 AD7:AD8 BM7:BM8 AD13 BM13 BM15:BM34" xr:uid="{00000000-0002-0000-0A00-000005000000}">
      <formula1>$BZ$89:$BZ$93</formula1>
    </dataValidation>
    <dataValidation type="list" allowBlank="1" showInputMessage="1" showErrorMessage="1" sqref="J8:AB34" xr:uid="{00000000-0002-0000-0A00-000006000000}">
      <formula1>$BV$89:$BV$90</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34" xr:uid="{00000000-0002-0000-0A00-000007000000}">
      <formula1>$CM$89:$CM$91</formula1>
    </dataValidation>
    <dataValidation type="list" allowBlank="1" showInputMessage="1" showErrorMessage="1" sqref="AH5:AH34" xr:uid="{00000000-0002-0000-0A00-000008000000}">
      <formula1>$CC$89:$CC$90</formula1>
    </dataValidation>
    <dataValidation type="list" allowBlank="1" showInputMessage="1" showErrorMessage="1" sqref="BE5:BE34" xr:uid="{00000000-0002-0000-0A00-000009000000}">
      <formula1>$DF$89:$DF$90</formula1>
    </dataValidation>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AZ5:AZ34" xr:uid="{00000000-0002-0000-0A00-00000A000000}"/>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5:AY34" xr:uid="{00000000-0002-0000-0A00-00000B000000}">
      <formula1>$DA$89:$DA$91</formula1>
    </dataValidation>
    <dataValidation type="list" allowBlank="1" showInputMessage="1" showErrorMessage="1" sqref="BH5:BH34" xr:uid="{00000000-0002-0000-0A00-00000C000000}">
      <formula1>$DG$89:$DG$91</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34" xr:uid="{00000000-0002-0000-0A00-00000D000000}">
      <formula1>$CQ$89:$CQ$90</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34" xr:uid="{00000000-0002-0000-0A00-00000E000000}">
      <formula1>$CJ$89:$CJ$90</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34" xr:uid="{00000000-0002-0000-0A00-00000F000000}">
      <formula1>EVIDENCIAS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34" xr:uid="{00000000-0002-0000-0A00-000010000000}">
      <formula1>DESVIACIONES</formula1>
    </dataValidation>
    <dataValidation type="list" allowBlank="1" showInputMessage="1" showErrorMessage="1" promptTitle="FUNCIONES Y RESPONSABILIDAD" prompt="¿El responsable tiene la autoridad y adecuada segregación de funciones en la ejecución del control?_x000d__x000a_" sqref="AK5:AK34" xr:uid="{00000000-0002-0000-0A00-000011000000}">
      <formula1>FUNCIONES</formula1>
    </dataValidation>
    <dataValidation type="list" allowBlank="1" showInputMessage="1" showErrorMessage="1" promptTitle="Responsable" prompt="¿Existe un responsable asignado a la ejecución del control?" sqref="AI5:AI34" xr:uid="{00000000-0002-0000-0A00-000012000000}">
      <formula1>RESPONSABLE</formula1>
    </dataValidation>
  </dataValidations>
  <pageMargins left="0.70866141732283472" right="0.70866141732283472" top="0.74803149606299213" bottom="0.74803149606299213" header="0.31496062992125984" footer="0.31496062992125984"/>
  <pageSetup paperSize="9" scale="20" orientation="landscape" r:id="rId1"/>
  <headerFooter>
    <oddHeader>&amp;L&amp;G&amp;CMapa de Riesgos</oddHeader>
    <oddFooter>&amp;L&amp;G&amp;C&amp;N&amp;RDES-FM-12
V9</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lfo="3"/>
    </mc:Fallback>
  </mc:AlternateContent>
  <controls>
    <control shapeId="16385" r:id="rId6" name="Button 1">
      <controlPr defaultSize="0" print="0" autoFill="0" autoPict="0" macro="[8]!Macro1">
        <anchor moveWithCells="1" sizeWithCells="1">
          <from>
            <xdr:col>5</xdr:col>
            <xdr:colOff>1363980</xdr:colOff>
            <xdr:row>0</xdr:row>
            <xdr:rowOff>106680</xdr:rowOff>
          </from>
          <to>
            <xdr:col>7</xdr:col>
            <xdr:colOff>266700</xdr:colOff>
            <xdr:row>1</xdr:row>
            <xdr:rowOff>335280</xdr:rowOff>
          </to>
        </anchor>
      </controlPr>
    </control>
    <control shapeId="16386" r:id="rId7" name="Button 2">
      <controlPr defaultSize="0" print="0" autoFill="0" autoPict="0" macro="[8]!Macro2">
        <anchor moveWithCells="1" sizeWithCells="1">
          <from>
            <xdr:col>32</xdr:col>
            <xdr:colOff>152400</xdr:colOff>
            <xdr:row>0</xdr:row>
            <xdr:rowOff>182880</xdr:rowOff>
          </from>
          <to>
            <xdr:col>32</xdr:col>
            <xdr:colOff>2545080</xdr:colOff>
            <xdr:row>1</xdr:row>
            <xdr:rowOff>259080</xdr:rowOff>
          </to>
        </anchor>
      </controlPr>
    </control>
  </controls>
  <extLst>
    <ext xmlns:x14="http://schemas.microsoft.com/office/spreadsheetml/2009/9/main" uri="{78C0D931-6437-407d-A8EE-F0AAD7539E65}">
      <x14:conditionalFormattings>
        <x14:conditionalFormatting xmlns:xm="http://schemas.microsoft.com/office/excel/2006/main">
          <x14:cfRule type="containsText" priority="50" operator="containsText" id="{0BC17CE2-3A3D-45D7-8288-84A6311FE951}">
            <xm:f>NOT(ISERROR(SEARCH($CA$89,AE5)))</xm:f>
            <xm:f>$CA$89</xm:f>
            <x14:dxf>
              <fill>
                <gradientFill degree="180">
                  <stop position="0">
                    <color rgb="FF008744"/>
                  </stop>
                  <stop position="1">
                    <color theme="0"/>
                  </stop>
                </gradientFill>
              </fill>
            </x14:dxf>
          </x14:cfRule>
          <x14:cfRule type="containsText" priority="51" operator="containsText" id="{7A03661A-36B3-4F99-9091-0BCE741539EB}">
            <xm:f>NOT(ISERROR(SEARCH($CA$90,AE5)))</xm:f>
            <xm:f>$CA$90</xm:f>
            <x14:dxf>
              <fill>
                <gradientFill degree="180">
                  <stop position="0">
                    <color rgb="FF008744"/>
                  </stop>
                  <stop position="1">
                    <color theme="0"/>
                  </stop>
                </gradientFill>
              </fill>
            </x14:dxf>
          </x14:cfRule>
          <x14:cfRule type="containsText" priority="52" operator="containsText" id="{18A558DF-C39A-49B9-84C1-3E43D56D1183}">
            <xm:f>NOT(ISERROR(SEARCH($CA$91,AE5)))</xm:f>
            <xm:f>$CA$91</xm:f>
            <x14:dxf>
              <fill>
                <gradientFill>
                  <stop position="0">
                    <color theme="0"/>
                  </stop>
                  <stop position="1">
                    <color rgb="FFFFFF00"/>
                  </stop>
                </gradientFill>
              </fill>
            </x14:dxf>
          </x14:cfRule>
          <x14:cfRule type="containsText" priority="53" operator="containsText" id="{ADF3330C-35E9-4BC3-9192-3E31EDAEC599}">
            <xm:f>NOT(ISERROR(SEARCH($CA$92,AE5)))</xm:f>
            <xm:f>$CA$92</xm:f>
            <x14:dxf>
              <fill>
                <gradientFill>
                  <stop position="0">
                    <color theme="0"/>
                  </stop>
                  <stop position="1">
                    <color rgb="FFFFC000"/>
                  </stop>
                </gradientFill>
              </fill>
            </x14:dxf>
          </x14:cfRule>
          <x14:cfRule type="containsText" priority="54" operator="containsText" id="{78E90CF4-F4DE-45AD-8EEC-5164E8F03041}">
            <xm:f>NOT(ISERROR(SEARCH($CA$93,AE5)))</xm:f>
            <xm:f>$CA$93</xm:f>
            <x14:dxf>
              <fill>
                <gradientFill>
                  <stop position="0">
                    <color theme="0"/>
                  </stop>
                  <stop position="1">
                    <color rgb="FFFF0000"/>
                  </stop>
                </gradientFill>
              </fill>
            </x14:dxf>
          </x14:cfRule>
          <xm:sqref>BN83:BN94 AE5 AE7 BN5 BN7:BN8 BN13 AE15:AE94 BN15:BN34</xm:sqref>
        </x14:conditionalFormatting>
        <x14:conditionalFormatting xmlns:xm="http://schemas.microsoft.com/office/excel/2006/main">
          <x14:cfRule type="containsText" priority="58" operator="containsText" id="{624E0C54-DA29-4591-A101-5C00A6D9F71F}">
            <xm:f>NOT(ISERROR(SEARCH($BZ$89,AD5)))</xm:f>
            <xm:f>$BZ$89</xm:f>
            <x14:dxf>
              <fill>
                <gradientFill degree="180">
                  <stop position="0">
                    <color rgb="FF008744"/>
                  </stop>
                  <stop position="1">
                    <color theme="0"/>
                  </stop>
                </gradientFill>
              </fill>
            </x14:dxf>
          </x14:cfRule>
          <x14:cfRule type="containsText" priority="59" operator="containsText" id="{4E2AFD55-CC79-46AC-9992-CAA538B9CE34}">
            <xm:f>NOT(ISERROR(SEARCH($BZ$90,AD5)))</xm:f>
            <xm:f>$BZ$90</xm:f>
            <x14:dxf>
              <fill>
                <gradientFill degree="180">
                  <stop position="0">
                    <color rgb="FF008744"/>
                  </stop>
                  <stop position="1">
                    <color theme="0"/>
                  </stop>
                </gradientFill>
              </fill>
            </x14:dxf>
          </x14:cfRule>
          <x14:cfRule type="containsText" priority="60" operator="containsText" id="{0188DBE4-A774-4611-8908-E2B5C0494F11}">
            <xm:f>NOT(ISERROR(SEARCH($BZ$91,AD5)))</xm:f>
            <xm:f>$BZ$91</xm:f>
            <x14:dxf>
              <fill>
                <gradientFill degree="180">
                  <stop position="0">
                    <color rgb="FF008744"/>
                  </stop>
                  <stop position="1">
                    <color rgb="FFFFFFFF"/>
                  </stop>
                </gradientFill>
              </fill>
            </x14:dxf>
          </x14:cfRule>
          <x14:cfRule type="containsText" priority="61" operator="containsText" id="{B31A842D-F549-480F-B0E8-9561F0789F49}">
            <xm:f>NOT(ISERROR(SEARCH($BZ$92,AD5)))</xm:f>
            <xm:f>$BZ$92</xm:f>
            <x14:dxf>
              <fill>
                <gradientFill>
                  <stop position="0">
                    <color theme="0"/>
                  </stop>
                  <stop position="1">
                    <color rgb="FFFFFF00"/>
                  </stop>
                </gradientFill>
              </fill>
            </x14:dxf>
          </x14:cfRule>
          <x14:cfRule type="containsText" priority="62" operator="containsText" id="{E866B438-766E-414A-9441-19671A5E3C70}">
            <xm:f>NOT(ISERROR(SEARCH($BZ$93,AD5)))</xm:f>
            <xm:f>$BZ$93</xm:f>
            <x14:dxf>
              <fill>
                <gradientFill degree="180">
                  <stop position="0">
                    <color rgb="FFFFA700"/>
                  </stop>
                  <stop position="1">
                    <color theme="0"/>
                  </stop>
                </gradientFill>
              </fill>
            </x14:dxf>
          </x14:cfRule>
          <xm:sqref>AD5 BM5 AD7:AD8 BM7:BM8 AD13 BM13 AD15:AD94 BM15:BM94</xm:sqref>
        </x14:conditionalFormatting>
        <x14:conditionalFormatting xmlns:xm="http://schemas.microsoft.com/office/excel/2006/main">
          <x14:cfRule type="containsText" priority="63" operator="containsText" id="{3812C00C-0806-489A-A09D-AB6265D3D7AF}">
            <xm:f>NOT(ISERROR(SEARCH($CB$89,AF5)))</xm:f>
            <xm:f>$CB$89</xm:f>
            <x14:dxf>
              <fill>
                <gradientFill>
                  <stop position="0">
                    <color theme="0"/>
                  </stop>
                  <stop position="1">
                    <color rgb="FF008744"/>
                  </stop>
                </gradientFill>
              </fill>
            </x14:dxf>
          </x14:cfRule>
          <x14:cfRule type="containsText" priority="64" operator="containsText" id="{631D68D0-981B-43C0-B7CD-233F94E69D8F}">
            <xm:f>NOT(ISERROR(SEARCH($CB$90,AF5)))</xm:f>
            <xm:f>$CB$90</xm:f>
            <x14:dxf>
              <fill>
                <gradientFill>
                  <stop position="0">
                    <color theme="0"/>
                  </stop>
                  <stop position="1">
                    <color rgb="FFFACC06"/>
                  </stop>
                </gradientFill>
              </fill>
            </x14:dxf>
          </x14:cfRule>
          <x14:cfRule type="containsText" priority="65" operator="containsText" id="{75061891-BAB6-4045-BE4F-B8E50B895AF4}">
            <xm:f>NOT(ISERROR(SEARCH($CB$91,AF5)))</xm:f>
            <xm:f>$CB$91</xm:f>
            <x14:dxf>
              <fill>
                <gradientFill>
                  <stop position="0">
                    <color theme="0"/>
                  </stop>
                  <stop position="1">
                    <color rgb="FFFF0000"/>
                  </stop>
                </gradientFill>
              </fill>
            </x14:dxf>
          </x14:cfRule>
          <x14:cfRule type="containsText" priority="66" operator="containsText" id="{4660AC19-BF43-4D3C-8C05-74A43FD8CD49}">
            <xm:f>NOT(ISERROR(SEARCH($CB$92,AF5)))</xm:f>
            <xm:f>$CB$92</xm:f>
            <x14:dxf>
              <fill>
                <gradientFill>
                  <stop position="0">
                    <color theme="0"/>
                  </stop>
                  <stop position="1">
                    <color rgb="FFC00000"/>
                  </stop>
                </gradientFill>
              </fill>
            </x14:dxf>
          </x14:cfRule>
          <xm:sqref>AF5 BO5 AF7:AF8 BO7:BO8 AF13 BO13 AF15:AF94 BO15:BO94</xm:sqref>
        </x14:conditionalFormatting>
        <x14:conditionalFormatting xmlns:xm="http://schemas.microsoft.com/office/excel/2006/main">
          <x14:cfRule type="containsText" priority="26" operator="containsText" id="{57557E1C-652E-4A90-A8A7-E8269B79B89F}">
            <xm:f>NOT(ISERROR(SEARCH($CA$89,AE8)))</xm:f>
            <xm:f>$CA$89</xm:f>
            <x14:dxf>
              <fill>
                <gradientFill degree="180">
                  <stop position="0">
                    <color rgb="FF008744"/>
                  </stop>
                  <stop position="1">
                    <color theme="0"/>
                  </stop>
                </gradientFill>
              </fill>
            </x14:dxf>
          </x14:cfRule>
          <x14:cfRule type="containsText" priority="27" operator="containsText" id="{B14A447A-C9A4-4E29-B263-FCDFD1B3D443}">
            <xm:f>NOT(ISERROR(SEARCH($CA$90,AE8)))</xm:f>
            <xm:f>$CA$90</xm:f>
            <x14:dxf>
              <fill>
                <gradientFill degree="180">
                  <stop position="0">
                    <color rgb="FF008744"/>
                  </stop>
                  <stop position="1">
                    <color theme="0"/>
                  </stop>
                </gradientFill>
              </fill>
            </x14:dxf>
          </x14:cfRule>
          <x14:cfRule type="containsText" priority="28" operator="containsText" id="{29B24A84-4149-4E7F-8E46-03F177CFB18E}">
            <xm:f>NOT(ISERROR(SEARCH($CA$91,AE8)))</xm:f>
            <xm:f>$CA$91</xm:f>
            <x14:dxf>
              <fill>
                <gradientFill>
                  <stop position="0">
                    <color theme="0"/>
                  </stop>
                  <stop position="1">
                    <color rgb="FFFFFF00"/>
                  </stop>
                </gradientFill>
              </fill>
            </x14:dxf>
          </x14:cfRule>
          <x14:cfRule type="containsText" priority="29" operator="containsText" id="{70C10769-AECE-40F6-A921-1F0F4F3E6BD7}">
            <xm:f>NOT(ISERROR(SEARCH($CA$92,AE8)))</xm:f>
            <xm:f>$CA$92</xm:f>
            <x14:dxf>
              <fill>
                <gradientFill>
                  <stop position="0">
                    <color theme="0"/>
                  </stop>
                  <stop position="1">
                    <color rgb="FFFFC000"/>
                  </stop>
                </gradientFill>
              </fill>
            </x14:dxf>
          </x14:cfRule>
          <x14:cfRule type="containsText" priority="30" operator="containsText" id="{CA1700E2-75DF-4B21-85E5-F4EC60F77C44}">
            <xm:f>NOT(ISERROR(SEARCH($CA$93,AE8)))</xm:f>
            <xm:f>$CA$93</xm:f>
            <x14:dxf>
              <fill>
                <gradientFill>
                  <stop position="0">
                    <color theme="0"/>
                  </stop>
                  <stop position="1">
                    <color rgb="FFFF0000"/>
                  </stop>
                </gradientFill>
              </fill>
            </x14:dxf>
          </x14:cfRule>
          <xm:sqref>AE8</xm:sqref>
        </x14:conditionalFormatting>
        <x14:conditionalFormatting xmlns:xm="http://schemas.microsoft.com/office/excel/2006/main">
          <x14:cfRule type="containsText" priority="11" operator="containsText" id="{03AC34A1-472E-411F-8EBC-021FDA1730DB}">
            <xm:f>NOT(ISERROR(SEARCH($CA$89,AE13)))</xm:f>
            <xm:f>$CA$89</xm:f>
            <x14:dxf>
              <fill>
                <gradientFill degree="180">
                  <stop position="0">
                    <color rgb="FF008744"/>
                  </stop>
                  <stop position="1">
                    <color theme="0"/>
                  </stop>
                </gradientFill>
              </fill>
            </x14:dxf>
          </x14:cfRule>
          <x14:cfRule type="containsText" priority="12" operator="containsText" id="{07226069-2D3A-4D61-87AD-7330E42DB5C6}">
            <xm:f>NOT(ISERROR(SEARCH($CA$90,AE13)))</xm:f>
            <xm:f>$CA$90</xm:f>
            <x14:dxf>
              <fill>
                <gradientFill degree="180">
                  <stop position="0">
                    <color rgb="FF008744"/>
                  </stop>
                  <stop position="1">
                    <color theme="0"/>
                  </stop>
                </gradientFill>
              </fill>
            </x14:dxf>
          </x14:cfRule>
          <x14:cfRule type="containsText" priority="13" operator="containsText" id="{A4AE1C70-C97F-4586-8499-C46BE99EAA28}">
            <xm:f>NOT(ISERROR(SEARCH($CA$91,AE13)))</xm:f>
            <xm:f>$CA$91</xm:f>
            <x14:dxf>
              <fill>
                <gradientFill>
                  <stop position="0">
                    <color theme="0"/>
                  </stop>
                  <stop position="1">
                    <color rgb="FFFFFF00"/>
                  </stop>
                </gradientFill>
              </fill>
            </x14:dxf>
          </x14:cfRule>
          <x14:cfRule type="containsText" priority="14" operator="containsText" id="{0A9DBB91-668B-47D0-B484-7CFC77D8ED75}">
            <xm:f>NOT(ISERROR(SEARCH($CA$92,AE13)))</xm:f>
            <xm:f>$CA$92</xm:f>
            <x14:dxf>
              <fill>
                <gradientFill>
                  <stop position="0">
                    <color theme="0"/>
                  </stop>
                  <stop position="1">
                    <color rgb="FFFFC000"/>
                  </stop>
                </gradientFill>
              </fill>
            </x14:dxf>
          </x14:cfRule>
          <x14:cfRule type="containsText" priority="15" operator="containsText" id="{8058CE51-0965-4E04-80A0-90C80139D106}">
            <xm:f>NOT(ISERROR(SEARCH($CA$93,AE13)))</xm:f>
            <xm:f>$CA$93</xm:f>
            <x14:dxf>
              <fill>
                <gradientFill>
                  <stop position="0">
                    <color theme="0"/>
                  </stop>
                  <stop position="1">
                    <color rgb="FFFF0000"/>
                  </stop>
                </gradientFill>
              </fill>
            </x14:dxf>
          </x14:cfRule>
          <xm:sqref>AE13</xm:sqref>
        </x14:conditionalFormatting>
      </x14:conditionalFormattings>
    </ext>
  </extLst>
</worksheet>
</file>

<file path=xl/worksheets/sheet1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sheetPr>
  <dimension ref="B2:DI885"/>
  <sheetViews>
    <sheetView showGridLines="0" topLeftCell="BX1" zoomScale="50" zoomScaleNormal="50" workbookViewId="0">
      <selection activeCell="BZ5" sqref="BZ5"/>
    </sheetView>
  </sheetViews>
  <sheetFormatPr baseColWidth="10" defaultColWidth="10.59765625" defaultRowHeight="16.2" thickTop="1" thickBottom="1"/>
  <cols>
    <col min="1" max="1" width="3" style="2" customWidth="1"/>
    <col min="2" max="2" width="17.09765625" style="2" customWidth="1"/>
    <col min="3" max="3" width="15.5" style="2" customWidth="1"/>
    <col min="4" max="4" width="38.34765625" style="2" customWidth="1"/>
    <col min="5" max="5" width="22.34765625" style="2" customWidth="1"/>
    <col min="6" max="6" width="24.84765625" style="2" customWidth="1"/>
    <col min="7" max="7" width="12.5" style="2" customWidth="1"/>
    <col min="8" max="8" width="53.34765625" style="2" customWidth="1"/>
    <col min="9" max="9" width="41.09765625" style="2" customWidth="1"/>
    <col min="10" max="27" width="41.09765625" style="2" hidden="1" customWidth="1"/>
    <col min="28" max="29" width="41.09765625" style="3" hidden="1" customWidth="1"/>
    <col min="30" max="31" width="7.59765625" style="2" customWidth="1"/>
    <col min="32" max="32" width="8.5" style="2" customWidth="1"/>
    <col min="33" max="33" width="75" style="2" customWidth="1"/>
    <col min="34" max="34" width="10.5" style="2" customWidth="1"/>
    <col min="35" max="35" width="11.59765625" style="2" customWidth="1"/>
    <col min="36" max="36" width="3" style="2" customWidth="1"/>
    <col min="37" max="37" width="10.59765625" style="2" customWidth="1"/>
    <col min="38" max="38" width="2.59765625" style="2" customWidth="1"/>
    <col min="39" max="39" width="10.59765625" style="2" customWidth="1"/>
    <col min="40" max="40" width="2.59765625" style="2" customWidth="1"/>
    <col min="41" max="41" width="10.59765625" style="2" customWidth="1"/>
    <col min="42" max="42" width="3.59765625" style="2" customWidth="1"/>
    <col min="43" max="43" width="10.59765625" style="2" customWidth="1"/>
    <col min="44" max="44" width="2.59765625" style="2" customWidth="1"/>
    <col min="45" max="45" width="11.84765625" style="2" customWidth="1"/>
    <col min="46" max="46" width="2.59765625" style="2" customWidth="1"/>
    <col min="47" max="47" width="11.84765625" style="2" customWidth="1"/>
    <col min="48" max="48" width="2.59765625" style="2" customWidth="1"/>
    <col min="49" max="49" width="8.5" style="2" customWidth="1"/>
    <col min="50" max="51" width="14.59765625" style="2" customWidth="1"/>
    <col min="52" max="52" width="13.5" style="2" customWidth="1"/>
    <col min="53" max="53" width="4" style="2" customWidth="1"/>
    <col min="54" max="54" width="14.84765625" style="2" customWidth="1"/>
    <col min="55" max="55" width="12.84765625" style="2" customWidth="1"/>
    <col min="56" max="56" width="3.34765625" style="2" customWidth="1"/>
    <col min="57" max="57" width="15" style="2" customWidth="1"/>
    <col min="58" max="58" width="5.34765625" style="2" customWidth="1"/>
    <col min="59" max="59" width="3.59765625" style="2" customWidth="1"/>
    <col min="60" max="60" width="15" style="2" customWidth="1"/>
    <col min="61" max="61" width="6.59765625" style="2" customWidth="1"/>
    <col min="62" max="62" width="5.59765625" style="2" customWidth="1"/>
    <col min="63" max="63" width="13.34765625" style="2" customWidth="1"/>
    <col min="64" max="64" width="13.5" style="2" customWidth="1"/>
    <col min="65" max="66" width="7.59765625" style="2" customWidth="1"/>
    <col min="67" max="67" width="8.5" style="2" customWidth="1"/>
    <col min="68" max="68" width="10.84765625" style="2" customWidth="1"/>
    <col min="69" max="69" width="40.59765625" style="2" customWidth="1"/>
    <col min="70" max="70" width="29.84765625" style="2" customWidth="1"/>
    <col min="71" max="71" width="18" style="2" customWidth="1"/>
    <col min="72" max="73" width="14.84765625" style="2" customWidth="1"/>
    <col min="74" max="74" width="28.84765625" style="2" customWidth="1"/>
    <col min="75" max="75" width="16.09765625" style="2" customWidth="1"/>
    <col min="76" max="76" width="70.34765625" style="2" customWidth="1"/>
    <col min="77" max="77" width="16.09765625" style="2" customWidth="1"/>
    <col min="78" max="78" width="57.34765625" style="2" customWidth="1"/>
    <col min="79" max="79" width="56" style="2" customWidth="1"/>
    <col min="80" max="81" width="10.59765625" style="2" customWidth="1"/>
    <col min="82" max="82" width="14" style="2" customWidth="1"/>
    <col min="83" max="87" width="10.59765625" style="2"/>
    <col min="88" max="88" width="13.5" style="2" customWidth="1"/>
    <col min="89" max="90" width="10.59765625" style="2"/>
    <col min="91" max="91" width="13.5" style="2" customWidth="1"/>
    <col min="92" max="104" width="10.59765625" style="2"/>
    <col min="105" max="105" width="13.34765625" style="2" customWidth="1"/>
    <col min="106" max="106" width="19.84765625" style="2" customWidth="1"/>
    <col min="107" max="110" width="10.59765625" style="2"/>
    <col min="111" max="111" width="15" style="2" customWidth="1"/>
    <col min="112" max="112" width="13.59765625" style="2" customWidth="1"/>
    <col min="113" max="16384" width="10.59765625" style="2"/>
  </cols>
  <sheetData>
    <row r="2" spans="2:79" s="1" customFormat="1" ht="29.1" customHeight="1" thickTop="1" thickBot="1">
      <c r="B2" s="285" t="s">
        <v>0</v>
      </c>
      <c r="C2" s="285"/>
      <c r="D2" s="285"/>
      <c r="E2" s="285" t="s">
        <v>1</v>
      </c>
      <c r="F2" s="285"/>
      <c r="G2" s="285"/>
      <c r="H2" s="285"/>
      <c r="I2" s="285"/>
      <c r="J2" s="285" t="s">
        <v>2</v>
      </c>
      <c r="K2" s="285"/>
      <c r="L2" s="285"/>
      <c r="M2" s="285"/>
      <c r="N2" s="285"/>
      <c r="O2" s="285"/>
      <c r="P2" s="285"/>
      <c r="Q2" s="285"/>
      <c r="R2" s="285"/>
      <c r="S2" s="285"/>
      <c r="T2" s="285"/>
      <c r="U2" s="285"/>
      <c r="V2" s="285"/>
      <c r="W2" s="285"/>
      <c r="X2" s="285"/>
      <c r="Y2" s="285"/>
      <c r="Z2" s="285"/>
      <c r="AA2" s="285"/>
      <c r="AB2" s="285"/>
      <c r="AC2" s="285"/>
      <c r="AD2" s="285" t="s">
        <v>3</v>
      </c>
      <c r="AE2" s="285"/>
      <c r="AF2" s="285"/>
      <c r="AG2" s="285" t="s">
        <v>4</v>
      </c>
      <c r="AH2" s="285"/>
      <c r="AI2" s="285"/>
      <c r="AJ2" s="285"/>
      <c r="AK2" s="285"/>
      <c r="AL2" s="285"/>
      <c r="AM2" s="285"/>
      <c r="AN2" s="285"/>
      <c r="AO2" s="285"/>
      <c r="AP2" s="285"/>
      <c r="AQ2" s="285"/>
      <c r="AR2" s="285"/>
      <c r="AS2" s="285"/>
      <c r="AT2" s="285"/>
      <c r="AU2" s="285"/>
      <c r="AV2" s="285"/>
      <c r="AW2" s="285"/>
      <c r="AX2" s="285" t="s">
        <v>5</v>
      </c>
      <c r="AY2" s="285"/>
      <c r="AZ2" s="285"/>
      <c r="BA2" s="285"/>
      <c r="BB2" s="285"/>
      <c r="BC2" s="285"/>
      <c r="BD2" s="285"/>
      <c r="BE2" s="285"/>
      <c r="BF2" s="285"/>
      <c r="BG2" s="285"/>
      <c r="BH2" s="285"/>
      <c r="BI2" s="285"/>
      <c r="BJ2" s="285"/>
      <c r="BK2" s="285"/>
      <c r="BL2" s="285"/>
      <c r="BM2" s="285" t="s">
        <v>3</v>
      </c>
      <c r="BN2" s="285"/>
      <c r="BO2" s="285"/>
      <c r="BP2" s="287" t="s">
        <v>6</v>
      </c>
      <c r="BQ2" s="287"/>
      <c r="BR2" s="287"/>
      <c r="BS2" s="287"/>
      <c r="BT2" s="287" t="s">
        <v>7</v>
      </c>
      <c r="BU2" s="287"/>
      <c r="BV2" s="287"/>
      <c r="BW2" s="281" t="s">
        <v>8</v>
      </c>
      <c r="BX2" s="281"/>
      <c r="BY2" s="281" t="s">
        <v>9</v>
      </c>
      <c r="BZ2" s="281"/>
      <c r="CA2" s="281"/>
    </row>
    <row r="3" spans="2:79" ht="3" customHeight="1" thickTop="1" thickBot="1"/>
    <row r="4" spans="2:79" s="9" customFormat="1" ht="46" customHeight="1" thickTop="1" thickBot="1">
      <c r="B4" s="4" t="s">
        <v>10</v>
      </c>
      <c r="C4" s="4" t="s">
        <v>11</v>
      </c>
      <c r="D4" s="4" t="s">
        <v>12</v>
      </c>
      <c r="E4" s="4" t="s">
        <v>13</v>
      </c>
      <c r="F4" s="4" t="s">
        <v>1</v>
      </c>
      <c r="G4" s="4" t="s">
        <v>14</v>
      </c>
      <c r="H4" s="4" t="s">
        <v>15</v>
      </c>
      <c r="I4" s="4" t="s">
        <v>16</v>
      </c>
      <c r="J4" s="4" t="s">
        <v>17</v>
      </c>
      <c r="K4" s="4" t="s">
        <v>18</v>
      </c>
      <c r="L4" s="4" t="s">
        <v>19</v>
      </c>
      <c r="M4" s="4" t="s">
        <v>20</v>
      </c>
      <c r="N4" s="4" t="s">
        <v>21</v>
      </c>
      <c r="O4" s="4" t="s">
        <v>22</v>
      </c>
      <c r="P4" s="4" t="s">
        <v>23</v>
      </c>
      <c r="Q4" s="4" t="s">
        <v>24</v>
      </c>
      <c r="R4" s="4" t="s">
        <v>25</v>
      </c>
      <c r="S4" s="4" t="s">
        <v>26</v>
      </c>
      <c r="T4" s="4" t="s">
        <v>27</v>
      </c>
      <c r="U4" s="4" t="s">
        <v>28</v>
      </c>
      <c r="V4" s="4" t="s">
        <v>29</v>
      </c>
      <c r="W4" s="4" t="s">
        <v>30</v>
      </c>
      <c r="X4" s="4" t="s">
        <v>31</v>
      </c>
      <c r="Y4" s="4" t="s">
        <v>32</v>
      </c>
      <c r="Z4" s="4" t="s">
        <v>33</v>
      </c>
      <c r="AA4" s="4" t="s">
        <v>34</v>
      </c>
      <c r="AB4" s="4" t="s">
        <v>35</v>
      </c>
      <c r="AC4" s="4" t="s">
        <v>36</v>
      </c>
      <c r="AD4" s="5" t="s">
        <v>37</v>
      </c>
      <c r="AE4" s="5" t="s">
        <v>38</v>
      </c>
      <c r="AF4" s="5" t="s">
        <v>39</v>
      </c>
      <c r="AG4" s="4" t="s">
        <v>40</v>
      </c>
      <c r="AH4" s="4" t="s">
        <v>41</v>
      </c>
      <c r="AI4" s="4" t="s">
        <v>42</v>
      </c>
      <c r="AJ4" s="4"/>
      <c r="AK4" s="4" t="s">
        <v>42</v>
      </c>
      <c r="AL4" s="4"/>
      <c r="AM4" s="4" t="s">
        <v>43</v>
      </c>
      <c r="AN4" s="4"/>
      <c r="AO4" s="4" t="s">
        <v>44</v>
      </c>
      <c r="AP4" s="4"/>
      <c r="AQ4" s="4" t="s">
        <v>45</v>
      </c>
      <c r="AR4" s="4"/>
      <c r="AS4" s="4" t="s">
        <v>46</v>
      </c>
      <c r="AT4" s="4"/>
      <c r="AU4" s="4" t="s">
        <v>47</v>
      </c>
      <c r="AV4" s="4"/>
      <c r="AW4" s="6" t="s">
        <v>48</v>
      </c>
      <c r="AX4" s="4" t="s">
        <v>49</v>
      </c>
      <c r="AY4" s="7" t="s">
        <v>50</v>
      </c>
      <c r="AZ4" s="7" t="s">
        <v>51</v>
      </c>
      <c r="BA4" s="4"/>
      <c r="BB4" s="4" t="s">
        <v>52</v>
      </c>
      <c r="BC4" s="7" t="s">
        <v>53</v>
      </c>
      <c r="BD4" s="4"/>
      <c r="BE4" s="7" t="s">
        <v>54</v>
      </c>
      <c r="BF4" s="7"/>
      <c r="BG4" s="7"/>
      <c r="BH4" s="7" t="s">
        <v>55</v>
      </c>
      <c r="BI4" s="7"/>
      <c r="BJ4" s="7"/>
      <c r="BK4" s="4" t="s">
        <v>56</v>
      </c>
      <c r="BL4" s="4" t="s">
        <v>57</v>
      </c>
      <c r="BM4" s="5" t="s">
        <v>37</v>
      </c>
      <c r="BN4" s="5" t="s">
        <v>38</v>
      </c>
      <c r="BO4" s="5" t="s">
        <v>58</v>
      </c>
      <c r="BP4" s="7" t="s">
        <v>59</v>
      </c>
      <c r="BQ4" s="7" t="s">
        <v>60</v>
      </c>
      <c r="BR4" s="7" t="s">
        <v>61</v>
      </c>
      <c r="BS4" s="7" t="s">
        <v>62</v>
      </c>
      <c r="BT4" s="7" t="s">
        <v>63</v>
      </c>
      <c r="BU4" s="7" t="s">
        <v>64</v>
      </c>
      <c r="BV4" s="7" t="s">
        <v>65</v>
      </c>
      <c r="BW4" s="8" t="s">
        <v>66</v>
      </c>
      <c r="BX4" s="8" t="s">
        <v>67</v>
      </c>
      <c r="BY4" s="8" t="s">
        <v>66</v>
      </c>
      <c r="BZ4" s="8" t="s">
        <v>67</v>
      </c>
      <c r="CA4" s="8" t="s">
        <v>68</v>
      </c>
    </row>
    <row r="5" spans="2:79" ht="262.5" customHeight="1" thickTop="1" thickBot="1">
      <c r="B5" s="253" t="s">
        <v>175</v>
      </c>
      <c r="C5" s="204" t="s">
        <v>197</v>
      </c>
      <c r="D5" s="141" t="s">
        <v>538</v>
      </c>
      <c r="E5" s="141" t="s">
        <v>539</v>
      </c>
      <c r="F5" s="141" t="s">
        <v>540</v>
      </c>
      <c r="G5" s="10" t="s">
        <v>110</v>
      </c>
      <c r="H5" s="141" t="s">
        <v>541</v>
      </c>
      <c r="I5" s="141" t="s">
        <v>542</v>
      </c>
      <c r="J5" s="247" t="s">
        <v>113</v>
      </c>
      <c r="K5" s="247" t="s">
        <v>390</v>
      </c>
      <c r="L5" s="247" t="s">
        <v>113</v>
      </c>
      <c r="M5" s="247" t="s">
        <v>113</v>
      </c>
      <c r="N5" s="247" t="s">
        <v>113</v>
      </c>
      <c r="O5" s="247" t="s">
        <v>113</v>
      </c>
      <c r="P5" s="247" t="s">
        <v>113</v>
      </c>
      <c r="Q5" s="247" t="s">
        <v>113</v>
      </c>
      <c r="R5" s="247" t="s">
        <v>113</v>
      </c>
      <c r="S5" s="247" t="s">
        <v>113</v>
      </c>
      <c r="T5" s="247" t="s">
        <v>113</v>
      </c>
      <c r="U5" s="247" t="s">
        <v>113</v>
      </c>
      <c r="V5" s="247" t="s">
        <v>113</v>
      </c>
      <c r="W5" s="247" t="s">
        <v>113</v>
      </c>
      <c r="X5" s="247" t="s">
        <v>113</v>
      </c>
      <c r="Y5" s="247" t="s">
        <v>114</v>
      </c>
      <c r="Z5" s="247" t="s">
        <v>113</v>
      </c>
      <c r="AA5" s="247" t="s">
        <v>114</v>
      </c>
      <c r="AB5" s="247" t="s">
        <v>114</v>
      </c>
      <c r="AC5" s="247">
        <f t="shared" ref="AC5:AC24" si="0">COUNTIF(J5:AB5,"Si")</f>
        <v>16</v>
      </c>
      <c r="AD5" s="21" t="s">
        <v>77</v>
      </c>
      <c r="AE5" s="22" t="str">
        <f>_xlfn.IFS(AC5&lt;=5,$CA$81,AND(AC5&gt;5,AC5&lt;=11),$CA$82,AC5&gt;11,$CA$83)</f>
        <v>Catastrófico</v>
      </c>
      <c r="AF5" s="23" t="str">
        <f>_xlfn.IFS(AND(AD5=$BZ$79,AE5=$CA$79),$CB$79,AND(AD5=$BZ$79,AE5=$CA$80),$CB$79,AND(AD5=$BZ$79,AE5=$CA$81),$CB$80,AND(AD5=$BZ$79,AE5=$CA$82),$CB$81,AND(AD5=$BZ$79,AE5=$CA$83),$CB$82,AND(AD5=$BZ$80,AE5=$CA$79),$CB$79,AND(AD5=$BZ$80,AE5=$CA$80),$CB$79,AND(AD5=$BZ$80,AE5=$CA$81),$CB$80,AND(AD5=$BZ$80,AE5=$CA$82),$CB$81,AND(AD5=$BZ$80,AE5=$CA$83),$CB$82,AND(AD5=$BZ$81,AE5=$CA$79),$CB$79,AND(AD5=$BZ$81,AE5=$CA$80),$CB$80,AND(AD5=$BZ$81,AE5=$CA$81),$CB$81,AND(AD5=$BZ$81,AE5=$CA$82),$CB$82,AND(AD5=$BZ$81,AE5=$CA$83),$CB$82,AND(AD5=$BZ$82,AE5=$CA$79),$CB$80,AND(AD5=$BZ$82,AE5=$CA$80),$CB$81,AND(AD5=$BZ$82,AE5=$CA$81),$CB$81,AND(AD5=$BZ$82,AE5=$CA$82),$CB$82,AND(AD5=$BZ$82,AE5=$CA$83),$CB$82,AND(AD5=$BZ$83,AE5=$CA$79),$CB$81,AND(AD5=$BZ$83,AE5=$CA$80),$CB$81,AND(AD5=$BZ$83,AE5=$CA$81),$CB$82,AND(AD5=$BZ$83,AE5=$CA$82),$CB$82,AND(AD5=$BZ$83,AE5=$CA$83),$CB$82)</f>
        <v>Extremo</v>
      </c>
      <c r="AG5" s="10" t="s">
        <v>543</v>
      </c>
      <c r="AH5" s="11" t="s">
        <v>242</v>
      </c>
      <c r="AI5" s="247" t="s">
        <v>81</v>
      </c>
      <c r="AJ5" s="12">
        <f t="shared" ref="AJ5:AJ15" si="1">IF(AI5=$CD$79,ASIGNADO,IF(AI5=$CD$80,NO_ASIGNADO,""))</f>
        <v>15</v>
      </c>
      <c r="AK5" s="247" t="s">
        <v>82</v>
      </c>
      <c r="AL5" s="12">
        <f t="shared" ref="AL5:AL15" si="2">IF(AK5=$CG$79,ADECUADO,IF(AK5=$CG$80,INADECUADO,""))</f>
        <v>15</v>
      </c>
      <c r="AM5" s="247" t="s">
        <v>83</v>
      </c>
      <c r="AN5" s="12">
        <f t="shared" ref="AN5:AN15" si="3">IF(AM5=$CJ$79,ASIGNADO,IF(AM5=$CJ$80,NO_ASIGNADO,""))</f>
        <v>15</v>
      </c>
      <c r="AO5" s="247" t="s">
        <v>84</v>
      </c>
      <c r="AP5" s="12">
        <f t="shared" ref="AP5:AP15" si="4">IF(AO5=$CM$79,PREVENIR,IF(AO5=$CM$80,DETECTAR,IF(AO5=$CM$81,NO_ES_CONTROL,"")))</f>
        <v>15</v>
      </c>
      <c r="AQ5" s="247" t="s">
        <v>85</v>
      </c>
      <c r="AR5" s="12">
        <f t="shared" ref="AR5:AR15" si="5">IF(AQ5=$CQ$79,CONFIABLE,IF(AQ5=$CQ$80,NO_CONFIABLE,""))</f>
        <v>15</v>
      </c>
      <c r="AS5" s="247" t="s">
        <v>86</v>
      </c>
      <c r="AT5" s="12">
        <f t="shared" ref="AT5:AT15" si="6">IF(AS5=$CT$79,SE_INVESTIGAN,IF(AS5=$CT$80,NO_SE_INVESTIGAN,""))</f>
        <v>15</v>
      </c>
      <c r="AU5" s="247" t="s">
        <v>87</v>
      </c>
      <c r="AV5" s="12">
        <f t="shared" ref="AV5:AV15" si="7">IF(AU5=$CW$79,COMPLETA,IF(AU5=$CW$80,INCOMPLETA,IF(AU5=$CW$81,NO_EXISTE,"")))</f>
        <v>10</v>
      </c>
      <c r="AW5" s="12">
        <f t="shared" ref="AW5:AW24" si="8">IFERROR(AJ5+AL5+AN5+AP5+AR5+AT5+AV5," ")</f>
        <v>100</v>
      </c>
      <c r="AX5" s="13" t="str">
        <f t="shared" ref="AX5:AX24" si="9">IF(AND(AW5&gt;=86,AW5&lt;=95),"MODERADO",IF(AND(AW5&gt;=96), "FUERTE",IF(AND(AW5&lt;=85), "DEBIL")))</f>
        <v>FUERTE</v>
      </c>
      <c r="AY5" s="14" t="s">
        <v>88</v>
      </c>
      <c r="AZ5" s="13" t="str">
        <f t="shared" ref="AZ5:AZ24" si="10">IFERROR((_xlfn.IFS(AND(AX5=$DA$79,AY5=$DA$79),$DA$79,AND(AX5=$DA$79,AY5=$DA$80),$DA$80,AND(AX5=$DA$79,AY5=$DA$81),$DA$81,AND(AX5=$DA$80,AY5=$DA$79),$DA$80,AND(AX5=$DA$80,AY5=$DA$80),$DA$80,AND(AX5=$DA$80,AY5=$DA$81),$DA$81,AND(AX5=$DA$81,AY5=$DA$79),$DA$81,AND(AX5=$DA$81,AY5=$DA$80),$DA$81,AND(AX5=$DA$81,AY5=$DA$81),$DA$81)),"")</f>
        <v>FUERTE</v>
      </c>
      <c r="BA5" s="250">
        <f t="shared" ref="BA5:BA15" si="11">_xlfn.IFS(AZ5=$DB$79,FUERTE,AZ5=$DB$80,MODERADO,AZ5=$DB$81,DEBIL)</f>
        <v>100</v>
      </c>
      <c r="BB5" s="245" t="str">
        <f t="shared" ref="BB5:BB24" si="12">IF(AND(BA5=100),"NO",IF(AND(BA5&lt;100), "SI",0))</f>
        <v>NO</v>
      </c>
      <c r="BC5" s="249" t="str">
        <f t="shared" ref="BC5:BC24" si="13">IF(AND(BD5&gt;=50,BD5&lt;=99),"MODERADO",IF(AND(BD5=100), "FUERTE",IF(AND(BD5&lt;50), "DEBIL")))</f>
        <v>FUERTE</v>
      </c>
      <c r="BD5" s="24">
        <f t="shared" ref="BD5" si="14">+SUM(BA5)/(COUNT(BA5))</f>
        <v>100</v>
      </c>
      <c r="BE5" s="15" t="s">
        <v>89</v>
      </c>
      <c r="BF5" s="16">
        <f>IF(BE5="Directamente",100/COUNTA($BE$5:$BE$5),0)</f>
        <v>100</v>
      </c>
      <c r="BG5" s="25" t="str">
        <f t="shared" ref="BG5" si="15">IF(SUM(BF5:BF5)&gt;67,"Directamente","No Disminuye")</f>
        <v>Directamente</v>
      </c>
      <c r="BH5" s="15" t="s">
        <v>89</v>
      </c>
      <c r="BI5" s="17">
        <f t="shared" ref="BI5:BI24" si="16">IFERROR(_xlfn.IFS(BH5="Directamente",100,BH5="Indirectamente",99,BH5="No Disminuye",98)," ")</f>
        <v>100</v>
      </c>
      <c r="BJ5" s="251" t="str">
        <f>_xlfn.IFS(AND((COUNTIF($BH$5:BH5,"Directamente"))&gt;=(COUNTIF(BH5:BH5,"Indirectamente")),(COUNTIF(BH5:BH5,"Directamente"))&gt;=(COUNTIF(BH5:BH5,"No Disminuye"))),"Directamente",AND((COUNTIF(BH5:BH5,"Indirectamente"))&gt;(COUNTIF(BH5:BH5,"Directamente")),(COUNTIF(BH5:BH5,"Indirectamente"))&gt;(COUNTIF(BH5:BH5,"No Disminuye"))),"Indirectamente",SUM(COUNTIF(BH5:BH5,"Directamente"),COUNTIF(BH5:BH5,"Indirectamente"))&gt;=COUNTIF(BH5:BH5,"No Disminuye"),"Directamente",AND((COUNTIF(BH5:BH5,"No Disminuye"))&gt;(COUNTIF(BH5:BH5,"Directamente")),(COUNTIF(BH5:BH5,"No Disminuye"))&gt;(COUNTIF(BH5:BH5,"Indirectamente"))),"No Disminuye")</f>
        <v>Directamente</v>
      </c>
      <c r="BK5" s="245">
        <f t="shared" ref="BK5:BK24" si="17">IFERROR(_xlfn.IFS(AND(BC5="MODERADO",BG5="Directamente"),1,AND(BC5="FUERTE",BG5="Directamente"),2),"0")</f>
        <v>2</v>
      </c>
      <c r="BL5" s="245">
        <f t="shared" ref="BL5:BL24" si="18">IFERROR(_xlfn.IFS(BJ5="Directamente",2,BJ5="Indirectamente",1),"0")</f>
        <v>2</v>
      </c>
      <c r="BM5" s="21" t="s">
        <v>90</v>
      </c>
      <c r="BN5" s="26" t="s">
        <v>91</v>
      </c>
      <c r="BO5" s="142" t="str">
        <f>_xlfn.IFS(AND(BM5=$BZ$79,BN5=$CA$79),$CB$79,AND(BM5=$BZ$79,BN5=$CA$80),$CB$79,AND(BM5=$BZ$79,BN5=$CA$81),$CB$80,AND(BM5=$BZ$79,BN5=$CA$82),$CB$81,AND(BM5=$BZ$79,BN5=$CA$83),$CB$82,AND(BM5=$BZ$80,BN5=$CA$79),$CB$79,AND(BM5=$BZ$80,BN5=$CA$80),$CB$79,AND(BM5=$BZ$80,BN5=$CA$81),$CB$80,AND(BM5=$BZ$80,BN5=$CA$82),$CB$81,AND(BM5=$BZ$80,BN5=$CA$83),$CB$82,AND(BM5=$BZ$81,BN5=$CA$79),$CB$79,AND(BM5=$BZ$81,BN5=$CA$80),$CB$80,AND(BM5=$BZ$81,BN5=$CA$81),$CB$81,AND(BM5=$BZ$81,BN5=$CA$82),$CB$82,AND(BM5=$BZ$81,BN5=$CA$83),$CB$82,AND(BM5=$BZ$82,BN5=$CA$79),$CB$80,AND(BM5=$BZ$82,BN5=$CA$80),$CB$81,AND(BM5=$BZ$82,BN5=$CA$81),$CB$81,AND(BM5=$BZ$82,BN5=$CA$82),$CB$82,AND(BM5=$BZ$82,BN5=$CA$83),$CB$82,AND(BM5=$BZ$83,BN5=$CA$79),$CB$81,AND(BM5=$BZ$83,BN5=$CA$80),$CB$81,AND(BM5=$BZ$83,BN5=$CA$81),$CB$82,AND(BM5=$BZ$83,BN5=$CA$82),$CB$82,AND(BM5=$BZ$83,BN5=$CA$83),$CB$82)</f>
        <v>Alto</v>
      </c>
      <c r="BP5" s="268" t="s">
        <v>92</v>
      </c>
      <c r="BQ5" s="143" t="s">
        <v>544</v>
      </c>
      <c r="BR5" s="143" t="s">
        <v>545</v>
      </c>
      <c r="BS5" s="205" t="s">
        <v>546</v>
      </c>
      <c r="BT5" s="206" t="d">
        <v>2021-01-01</v>
      </c>
      <c r="BU5" s="206" t="d">
        <v>2021-12-31</v>
      </c>
      <c r="BV5" s="207" t="s">
        <v>547</v>
      </c>
      <c r="BW5" s="218" t="s">
        <v>741</v>
      </c>
      <c r="BX5" s="205" t="s">
        <v>742</v>
      </c>
      <c r="BY5" s="219" t="s">
        <v>744</v>
      </c>
      <c r="BZ5" s="89" t="s">
        <v>743</v>
      </c>
      <c r="CA5" s="220" t="s">
        <v>745</v>
      </c>
    </row>
    <row r="6" spans="2:79" ht="84.75" hidden="1" customHeight="1" thickTop="1" thickBot="1">
      <c r="B6" s="478" t="s">
        <v>175</v>
      </c>
      <c r="C6" s="480" t="s">
        <v>197</v>
      </c>
      <c r="D6" s="482" t="s">
        <v>548</v>
      </c>
      <c r="E6" s="493" t="s">
        <v>549</v>
      </c>
      <c r="F6" s="397" t="s">
        <v>550</v>
      </c>
      <c r="G6" s="486" t="s">
        <v>192</v>
      </c>
      <c r="H6" s="491" t="s">
        <v>551</v>
      </c>
      <c r="I6" s="491" t="s">
        <v>552</v>
      </c>
      <c r="J6" s="15"/>
      <c r="K6" s="15"/>
      <c r="L6" s="15"/>
      <c r="M6" s="15"/>
      <c r="N6" s="15"/>
      <c r="O6" s="15"/>
      <c r="P6" s="15"/>
      <c r="Q6" s="15"/>
      <c r="R6" s="15"/>
      <c r="S6" s="15"/>
      <c r="T6" s="15"/>
      <c r="U6" s="15"/>
      <c r="V6" s="15"/>
      <c r="W6" s="15"/>
      <c r="X6" s="15"/>
      <c r="Y6" s="15"/>
      <c r="Z6" s="15"/>
      <c r="AA6" s="15"/>
      <c r="AB6" s="247"/>
      <c r="AC6" s="247">
        <f t="shared" si="0"/>
        <v>0</v>
      </c>
      <c r="AD6" s="311" t="s">
        <v>77</v>
      </c>
      <c r="AE6" s="372" t="s">
        <v>78</v>
      </c>
      <c r="AF6" s="378" t="str">
        <f>_xlfn.IFS(AND(AD6=$BZ$79,AE6=$CA$79),$CB$79,AND(AD6=$BZ$79,AE6=$CA$80),$CB$79,AND(AD6=$BZ$79,AE6=$CA$81),$CB$80,AND(AD6=$BZ$79,AE6=$CA$82),$CB$81,AND(AD6=$BZ$79,AE6=$CA$83),$CB$82,AND(AD6=$BZ$80,AE6=$CA$79),$CB$79,AND(AD6=$BZ$80,AE6=$CA$80),$CB$79,AND(AD6=$BZ$80,AE6=$CA$81),$CB$80,AND(AD6=$BZ$80,AE6=$CA$82),$CB$81,AND(AD6=$BZ$80,AE6=$CA$83),$CB$82,AND(AD6=$BZ$81,AE6=$CA$79),$CB$79,AND(AD6=$BZ$81,AE6=$CA$80),$CB$80,AND(AD6=$BZ$81,AE6=$CA$81),$CB$81,AND(AD6=$BZ$81,AE6=$CA$82),$CB$82,AND(AD6=$BZ$81,AE6=$CA$83),$CB$82,AND(AD6=$BZ$82,AE6=$CA$79),$CB$80,AND(AD6=$BZ$82,AE6=$CA$80),$CB$81,AND(AD6=$BZ$82,AE6=$CA$81),$CB$81,AND(AD6=$BZ$82,AE6=$CA$82),$CB$82,AND(AD6=$BZ$82,AE6=$CA$83),$CB$82,AND(AD6=$BZ$83,AE6=$CA$79),$CB$81,AND(AD6=$BZ$83,AE6=$CA$80),$CB$81,AND(AD6=$BZ$83,AE6=$CA$81),$CB$82,AND(AD6=$BZ$83,AE6=$CA$82),$CB$82,AND(AD6=$BZ$83,AE6=$CA$83),$CB$82)</f>
        <v>Extremo</v>
      </c>
      <c r="AG6" s="208" t="s">
        <v>553</v>
      </c>
      <c r="AH6" s="209" t="s">
        <v>80</v>
      </c>
      <c r="AI6" s="247" t="s">
        <v>81</v>
      </c>
      <c r="AJ6" s="12">
        <f t="shared" si="1"/>
        <v>15</v>
      </c>
      <c r="AK6" s="247" t="s">
        <v>82</v>
      </c>
      <c r="AL6" s="12">
        <f t="shared" si="2"/>
        <v>15</v>
      </c>
      <c r="AM6" s="247" t="s">
        <v>83</v>
      </c>
      <c r="AN6" s="12">
        <f t="shared" si="3"/>
        <v>15</v>
      </c>
      <c r="AO6" s="247" t="s">
        <v>84</v>
      </c>
      <c r="AP6" s="12">
        <f t="shared" si="4"/>
        <v>15</v>
      </c>
      <c r="AQ6" s="247" t="s">
        <v>85</v>
      </c>
      <c r="AR6" s="12">
        <f t="shared" si="5"/>
        <v>15</v>
      </c>
      <c r="AS6" s="247" t="s">
        <v>86</v>
      </c>
      <c r="AT6" s="12">
        <f t="shared" si="6"/>
        <v>15</v>
      </c>
      <c r="AU6" s="247" t="s">
        <v>87</v>
      </c>
      <c r="AV6" s="12">
        <f t="shared" si="7"/>
        <v>10</v>
      </c>
      <c r="AW6" s="12">
        <f t="shared" si="8"/>
        <v>100</v>
      </c>
      <c r="AX6" s="164" t="str">
        <f t="shared" si="9"/>
        <v>FUERTE</v>
      </c>
      <c r="AY6" s="14" t="s">
        <v>88</v>
      </c>
      <c r="AZ6" s="13" t="str">
        <f t="shared" si="10"/>
        <v>FUERTE</v>
      </c>
      <c r="BA6" s="250">
        <f t="shared" si="11"/>
        <v>100</v>
      </c>
      <c r="BB6" s="245" t="str">
        <f t="shared" si="12"/>
        <v>NO</v>
      </c>
      <c r="BC6" s="381" t="str">
        <f>IF(AND(BD6&gt;=50,BD6&lt;=99),"MODERADO",IF(AND(BD6=100), "FUERTE",IF(AND(BD6&lt;50), "DEBIL")))</f>
        <v>FUERTE</v>
      </c>
      <c r="BD6" s="489">
        <f>+SUM(BA6:BA9)/(COUNT(BA6:BA9))</f>
        <v>100</v>
      </c>
      <c r="BE6" s="15" t="s">
        <v>89</v>
      </c>
      <c r="BF6" s="16">
        <f t="shared" ref="BF6:BF12" si="19">IF(BE6="Directamente",100/COUNTA($BE$5:$BE$5),0)</f>
        <v>100</v>
      </c>
      <c r="BG6" s="449" t="s">
        <v>89</v>
      </c>
      <c r="BH6" s="15" t="s">
        <v>89</v>
      </c>
      <c r="BI6" s="17">
        <f t="shared" si="16"/>
        <v>100</v>
      </c>
      <c r="BJ6" s="449" t="s">
        <v>89</v>
      </c>
      <c r="BK6" s="422">
        <f t="shared" si="17"/>
        <v>2</v>
      </c>
      <c r="BL6" s="422">
        <f t="shared" si="18"/>
        <v>2</v>
      </c>
      <c r="BM6" s="311" t="s">
        <v>90</v>
      </c>
      <c r="BN6" s="372" t="s">
        <v>91</v>
      </c>
      <c r="BO6" s="311" t="str">
        <f>_xlfn.IFS(AND(BM6=$BZ$79,BN6=$CA$79),$CB$79,AND(BM6=$BZ$79,BN6=$CA$80),$CB$79,AND(BM6=$BZ$79,BN6=$CA$81),$CB$80,AND(BM6=$BZ$79,BN6=$CA$82),$CB$81,AND(BM6=$BZ$79,BN6=$CA$83),$CB$82,AND(BM6=$BZ$80,BN6=$CA$79),$CB$79,AND(BM6=$BZ$80,BN6=$CA$80),$CB$79,AND(BM6=$BZ$80,BN6=$CA$81),$CB$80,AND(BM6=$BZ$80,BN6=$CA$82),$CB$81,AND(BM6=$BZ$80,BN6=$CA$83),$CB$82,AND(BM6=$BZ$81,BN6=$CA$79),$CB$79,AND(BM6=$BZ$81,BN6=$CA$80),$CB$80,AND(BM6=$BZ$81,BN6=$CA$81),$CB$81,AND(BM6=$BZ$81,BN6=$CA$82),$CB$82,AND(BM6=$BZ$81,BN6=$CA$83),$CB$82,AND(BM6=$BZ$82,BN6=$CA$79),$CB$80,AND(BM6=$BZ$82,BN6=$CA$80),$CB$81,AND(BM6=$BZ$82,BN6=$CA$81),$CB$81,AND(BM6=$BZ$82,BN6=$CA$82),$CB$82,AND(BM6=$BZ$82,BN6=$CA$83),$CB$82,AND(BM6=$BZ$83,BN6=$CA$79),$CB$81,AND(BM6=$BZ$83,BN6=$CA$80),$CB$81,AND(BM6=$BZ$83,BN6=$CA$81),$CB$82,AND(BM6=$BZ$83,BN6=$CA$82),$CB$82,AND(BM6=$BZ$83,BN6=$CA$83),$CB$82)</f>
        <v>Alto</v>
      </c>
      <c r="BP6" s="210" t="s">
        <v>554</v>
      </c>
      <c r="BQ6" s="210" t="s">
        <v>555</v>
      </c>
      <c r="BR6" s="210" t="s">
        <v>556</v>
      </c>
      <c r="BS6" s="210" t="s">
        <v>557</v>
      </c>
      <c r="BT6" s="206" t="d">
        <v>2021-01-01</v>
      </c>
      <c r="BU6" s="206" t="d">
        <v>2021-12-31</v>
      </c>
      <c r="BV6" s="207" t="s">
        <v>558</v>
      </c>
      <c r="BW6" s="152"/>
      <c r="BX6" s="189"/>
      <c r="BY6" s="20"/>
      <c r="BZ6" s="252"/>
      <c r="CA6" s="252"/>
    </row>
    <row r="7" spans="2:79" ht="90.75" hidden="1" customHeight="1" thickTop="1" thickBot="1">
      <c r="B7" s="479"/>
      <c r="C7" s="481"/>
      <c r="D7" s="483"/>
      <c r="E7" s="485"/>
      <c r="F7" s="398"/>
      <c r="G7" s="487"/>
      <c r="H7" s="492"/>
      <c r="I7" s="492"/>
      <c r="J7" s="15"/>
      <c r="K7" s="15"/>
      <c r="L7" s="15"/>
      <c r="M7" s="15"/>
      <c r="N7" s="15"/>
      <c r="O7" s="15"/>
      <c r="P7" s="15"/>
      <c r="Q7" s="15"/>
      <c r="R7" s="15"/>
      <c r="S7" s="15"/>
      <c r="T7" s="15"/>
      <c r="U7" s="15"/>
      <c r="V7" s="15"/>
      <c r="W7" s="15"/>
      <c r="X7" s="15"/>
      <c r="Y7" s="15"/>
      <c r="Z7" s="15"/>
      <c r="AA7" s="15"/>
      <c r="AB7" s="247"/>
      <c r="AC7" s="247">
        <f t="shared" si="0"/>
        <v>0</v>
      </c>
      <c r="AD7" s="312"/>
      <c r="AE7" s="373"/>
      <c r="AF7" s="379"/>
      <c r="AG7" s="208" t="s">
        <v>559</v>
      </c>
      <c r="AH7" s="209" t="s">
        <v>80</v>
      </c>
      <c r="AI7" s="247" t="s">
        <v>81</v>
      </c>
      <c r="AJ7" s="12">
        <f t="shared" si="1"/>
        <v>15</v>
      </c>
      <c r="AK7" s="247" t="s">
        <v>82</v>
      </c>
      <c r="AL7" s="12">
        <f t="shared" si="2"/>
        <v>15</v>
      </c>
      <c r="AM7" s="247" t="s">
        <v>83</v>
      </c>
      <c r="AN7" s="12">
        <f t="shared" si="3"/>
        <v>15</v>
      </c>
      <c r="AO7" s="247" t="s">
        <v>84</v>
      </c>
      <c r="AP7" s="12">
        <f t="shared" si="4"/>
        <v>15</v>
      </c>
      <c r="AQ7" s="247" t="s">
        <v>85</v>
      </c>
      <c r="AR7" s="12">
        <f t="shared" si="5"/>
        <v>15</v>
      </c>
      <c r="AS7" s="247" t="s">
        <v>86</v>
      </c>
      <c r="AT7" s="12">
        <f t="shared" si="6"/>
        <v>15</v>
      </c>
      <c r="AU7" s="247" t="s">
        <v>87</v>
      </c>
      <c r="AV7" s="12">
        <f t="shared" si="7"/>
        <v>10</v>
      </c>
      <c r="AW7" s="12">
        <f t="shared" si="8"/>
        <v>100</v>
      </c>
      <c r="AX7" s="164" t="str">
        <f t="shared" si="9"/>
        <v>FUERTE</v>
      </c>
      <c r="AY7" s="14" t="s">
        <v>88</v>
      </c>
      <c r="AZ7" s="13" t="str">
        <f t="shared" si="10"/>
        <v>FUERTE</v>
      </c>
      <c r="BA7" s="250">
        <f t="shared" si="11"/>
        <v>100</v>
      </c>
      <c r="BB7" s="245" t="str">
        <f t="shared" si="12"/>
        <v>NO</v>
      </c>
      <c r="BC7" s="382"/>
      <c r="BD7" s="490"/>
      <c r="BE7" s="15" t="s">
        <v>89</v>
      </c>
      <c r="BF7" s="16">
        <f t="shared" si="19"/>
        <v>100</v>
      </c>
      <c r="BG7" s="464"/>
      <c r="BH7" s="15" t="s">
        <v>89</v>
      </c>
      <c r="BI7" s="17">
        <f t="shared" si="16"/>
        <v>100</v>
      </c>
      <c r="BJ7" s="464"/>
      <c r="BK7" s="423"/>
      <c r="BL7" s="423"/>
      <c r="BM7" s="312"/>
      <c r="BN7" s="373"/>
      <c r="BO7" s="312"/>
      <c r="BP7" s="210" t="s">
        <v>554</v>
      </c>
      <c r="BQ7" s="210" t="s">
        <v>560</v>
      </c>
      <c r="BR7" s="211" t="s">
        <v>561</v>
      </c>
      <c r="BS7" s="210" t="s">
        <v>562</v>
      </c>
      <c r="BT7" s="206" t="d">
        <v>2021-01-01</v>
      </c>
      <c r="BU7" s="206" t="d">
        <v>2021-12-31</v>
      </c>
      <c r="BV7" s="207" t="s">
        <v>563</v>
      </c>
      <c r="BW7" s="152"/>
      <c r="BX7" s="189"/>
      <c r="BY7" s="20"/>
      <c r="BZ7" s="252"/>
      <c r="CA7" s="252"/>
    </row>
    <row r="8" spans="2:79" ht="37" hidden="1" customHeight="1" thickTop="1" thickBot="1">
      <c r="B8" s="479"/>
      <c r="C8" s="481"/>
      <c r="D8" s="483"/>
      <c r="E8" s="485"/>
      <c r="F8" s="398"/>
      <c r="G8" s="487"/>
      <c r="H8" s="492"/>
      <c r="I8" s="492"/>
      <c r="J8" s="15"/>
      <c r="K8" s="15"/>
      <c r="L8" s="15"/>
      <c r="M8" s="15"/>
      <c r="N8" s="15"/>
      <c r="O8" s="15"/>
      <c r="P8" s="15"/>
      <c r="Q8" s="15"/>
      <c r="R8" s="15"/>
      <c r="S8" s="15"/>
      <c r="T8" s="15"/>
      <c r="U8" s="15"/>
      <c r="V8" s="15"/>
      <c r="W8" s="15"/>
      <c r="X8" s="15"/>
      <c r="Y8" s="15"/>
      <c r="Z8" s="15"/>
      <c r="AA8" s="15"/>
      <c r="AB8" s="247"/>
      <c r="AC8" s="247">
        <f t="shared" si="0"/>
        <v>0</v>
      </c>
      <c r="AD8" s="312"/>
      <c r="AE8" s="373"/>
      <c r="AF8" s="379"/>
      <c r="AG8" s="208" t="s">
        <v>564</v>
      </c>
      <c r="AH8" s="209" t="s">
        <v>80</v>
      </c>
      <c r="AI8" s="247" t="s">
        <v>81</v>
      </c>
      <c r="AJ8" s="12">
        <f t="shared" si="1"/>
        <v>15</v>
      </c>
      <c r="AK8" s="247" t="s">
        <v>82</v>
      </c>
      <c r="AL8" s="12">
        <f t="shared" si="2"/>
        <v>15</v>
      </c>
      <c r="AM8" s="247" t="s">
        <v>83</v>
      </c>
      <c r="AN8" s="12">
        <f t="shared" si="3"/>
        <v>15</v>
      </c>
      <c r="AO8" s="247" t="s">
        <v>84</v>
      </c>
      <c r="AP8" s="12">
        <f t="shared" si="4"/>
        <v>15</v>
      </c>
      <c r="AQ8" s="247" t="s">
        <v>85</v>
      </c>
      <c r="AR8" s="12">
        <f t="shared" si="5"/>
        <v>15</v>
      </c>
      <c r="AS8" s="247" t="s">
        <v>86</v>
      </c>
      <c r="AT8" s="12">
        <f t="shared" si="6"/>
        <v>15</v>
      </c>
      <c r="AU8" s="247" t="s">
        <v>87</v>
      </c>
      <c r="AV8" s="12">
        <f t="shared" si="7"/>
        <v>10</v>
      </c>
      <c r="AW8" s="12">
        <f t="shared" si="8"/>
        <v>100</v>
      </c>
      <c r="AX8" s="164" t="str">
        <f t="shared" si="9"/>
        <v>FUERTE</v>
      </c>
      <c r="AY8" s="14" t="s">
        <v>88</v>
      </c>
      <c r="AZ8" s="13" t="str">
        <f t="shared" si="10"/>
        <v>FUERTE</v>
      </c>
      <c r="BA8" s="250">
        <f t="shared" si="11"/>
        <v>100</v>
      </c>
      <c r="BB8" s="245" t="str">
        <f t="shared" si="12"/>
        <v>NO</v>
      </c>
      <c r="BC8" s="382"/>
      <c r="BD8" s="490"/>
      <c r="BE8" s="15" t="s">
        <v>89</v>
      </c>
      <c r="BF8" s="16">
        <f t="shared" si="19"/>
        <v>100</v>
      </c>
      <c r="BG8" s="464"/>
      <c r="BH8" s="15" t="s">
        <v>89</v>
      </c>
      <c r="BI8" s="17">
        <f t="shared" si="16"/>
        <v>100</v>
      </c>
      <c r="BJ8" s="464"/>
      <c r="BK8" s="423"/>
      <c r="BL8" s="423"/>
      <c r="BM8" s="312"/>
      <c r="BN8" s="373"/>
      <c r="BO8" s="312"/>
      <c r="BP8" s="210" t="s">
        <v>565</v>
      </c>
      <c r="BQ8" s="210" t="s">
        <v>566</v>
      </c>
      <c r="BR8" s="210" t="s">
        <v>567</v>
      </c>
      <c r="BS8" s="210" t="s">
        <v>568</v>
      </c>
      <c r="BT8" s="206" t="d">
        <v>2021-01-01</v>
      </c>
      <c r="BU8" s="206" t="d">
        <v>2021-12-31</v>
      </c>
      <c r="BV8" s="207" t="s">
        <v>569</v>
      </c>
      <c r="BW8" s="152"/>
      <c r="BX8" s="189"/>
      <c r="BY8" s="20"/>
      <c r="BZ8" s="252"/>
      <c r="CA8" s="252"/>
    </row>
    <row r="9" spans="2:79" ht="39" hidden="1" customHeight="1" thickTop="1" thickBot="1">
      <c r="B9" s="479"/>
      <c r="C9" s="481"/>
      <c r="D9" s="483"/>
      <c r="E9" s="485"/>
      <c r="F9" s="398"/>
      <c r="G9" s="487"/>
      <c r="H9" s="492"/>
      <c r="I9" s="492"/>
      <c r="J9" s="15"/>
      <c r="K9" s="15"/>
      <c r="L9" s="15"/>
      <c r="M9" s="15"/>
      <c r="N9" s="15"/>
      <c r="O9" s="15"/>
      <c r="P9" s="15"/>
      <c r="Q9" s="15"/>
      <c r="R9" s="15"/>
      <c r="S9" s="15"/>
      <c r="T9" s="15"/>
      <c r="U9" s="15"/>
      <c r="V9" s="15"/>
      <c r="W9" s="15"/>
      <c r="X9" s="15"/>
      <c r="Y9" s="15"/>
      <c r="Z9" s="15"/>
      <c r="AA9" s="15"/>
      <c r="AB9" s="247"/>
      <c r="AC9" s="247">
        <f t="shared" si="0"/>
        <v>0</v>
      </c>
      <c r="AD9" s="312"/>
      <c r="AE9" s="373"/>
      <c r="AF9" s="379"/>
      <c r="AG9" s="208" t="s">
        <v>570</v>
      </c>
      <c r="AH9" s="209" t="s">
        <v>162</v>
      </c>
      <c r="AI9" s="247" t="s">
        <v>81</v>
      </c>
      <c r="AJ9" s="12">
        <f t="shared" si="1"/>
        <v>15</v>
      </c>
      <c r="AK9" s="247" t="s">
        <v>82</v>
      </c>
      <c r="AL9" s="12">
        <f t="shared" si="2"/>
        <v>15</v>
      </c>
      <c r="AM9" s="247" t="s">
        <v>83</v>
      </c>
      <c r="AN9" s="12">
        <f t="shared" si="3"/>
        <v>15</v>
      </c>
      <c r="AO9" s="247" t="s">
        <v>84</v>
      </c>
      <c r="AP9" s="12">
        <f t="shared" si="4"/>
        <v>15</v>
      </c>
      <c r="AQ9" s="247" t="s">
        <v>85</v>
      </c>
      <c r="AR9" s="12">
        <f t="shared" si="5"/>
        <v>15</v>
      </c>
      <c r="AS9" s="247" t="s">
        <v>86</v>
      </c>
      <c r="AT9" s="12">
        <f t="shared" si="6"/>
        <v>15</v>
      </c>
      <c r="AU9" s="247" t="s">
        <v>87</v>
      </c>
      <c r="AV9" s="12">
        <f t="shared" si="7"/>
        <v>10</v>
      </c>
      <c r="AW9" s="12">
        <f t="shared" si="8"/>
        <v>100</v>
      </c>
      <c r="AX9" s="164" t="str">
        <f t="shared" si="9"/>
        <v>FUERTE</v>
      </c>
      <c r="AY9" s="14" t="s">
        <v>88</v>
      </c>
      <c r="AZ9" s="13" t="str">
        <f t="shared" si="10"/>
        <v>FUERTE</v>
      </c>
      <c r="BA9" s="250">
        <f t="shared" si="11"/>
        <v>100</v>
      </c>
      <c r="BB9" s="245" t="str">
        <f t="shared" si="12"/>
        <v>NO</v>
      </c>
      <c r="BC9" s="382"/>
      <c r="BD9" s="490"/>
      <c r="BE9" s="15" t="s">
        <v>89</v>
      </c>
      <c r="BF9" s="16">
        <f t="shared" si="19"/>
        <v>100</v>
      </c>
      <c r="BG9" s="464"/>
      <c r="BH9" s="15" t="s">
        <v>89</v>
      </c>
      <c r="BI9" s="17">
        <f t="shared" si="16"/>
        <v>100</v>
      </c>
      <c r="BJ9" s="464"/>
      <c r="BK9" s="423"/>
      <c r="BL9" s="423"/>
      <c r="BM9" s="312"/>
      <c r="BN9" s="373"/>
      <c r="BO9" s="312"/>
      <c r="BP9" s="210" t="s">
        <v>554</v>
      </c>
      <c r="BQ9" s="210" t="s">
        <v>571</v>
      </c>
      <c r="BR9" s="210" t="s">
        <v>572</v>
      </c>
      <c r="BS9" s="210" t="s">
        <v>573</v>
      </c>
      <c r="BT9" s="206" t="d">
        <v>2021-01-01</v>
      </c>
      <c r="BU9" s="206" t="d">
        <v>2021-12-31</v>
      </c>
      <c r="BV9" s="207" t="s">
        <v>574</v>
      </c>
      <c r="BW9" s="212"/>
      <c r="BX9" s="189"/>
      <c r="BY9" s="20"/>
      <c r="BZ9" s="252"/>
      <c r="CA9" s="252"/>
    </row>
    <row r="10" spans="2:79" ht="84.75" hidden="1" customHeight="1" thickTop="1" thickBot="1">
      <c r="B10" s="478" t="s">
        <v>175</v>
      </c>
      <c r="C10" s="480" t="s">
        <v>197</v>
      </c>
      <c r="D10" s="482" t="s">
        <v>548</v>
      </c>
      <c r="E10" s="484" t="s">
        <v>575</v>
      </c>
      <c r="F10" s="397" t="s">
        <v>576</v>
      </c>
      <c r="G10" s="486" t="s">
        <v>74</v>
      </c>
      <c r="H10" s="484" t="s">
        <v>577</v>
      </c>
      <c r="I10" s="472" t="s">
        <v>578</v>
      </c>
      <c r="J10" s="15"/>
      <c r="K10" s="15"/>
      <c r="L10" s="15"/>
      <c r="M10" s="15"/>
      <c r="N10" s="15"/>
      <c r="O10" s="15"/>
      <c r="P10" s="15"/>
      <c r="Q10" s="15"/>
      <c r="R10" s="15"/>
      <c r="S10" s="15"/>
      <c r="T10" s="15"/>
      <c r="U10" s="15"/>
      <c r="V10" s="15"/>
      <c r="W10" s="15"/>
      <c r="X10" s="15"/>
      <c r="Y10" s="15"/>
      <c r="Z10" s="15"/>
      <c r="AA10" s="15"/>
      <c r="AB10" s="247"/>
      <c r="AC10" s="247">
        <f t="shared" si="0"/>
        <v>0</v>
      </c>
      <c r="AD10" s="311" t="s">
        <v>77</v>
      </c>
      <c r="AE10" s="372" t="s">
        <v>78</v>
      </c>
      <c r="AF10" s="378" t="str">
        <f>_xlfn.IFS(AND(AD10=$BZ$79,AE10=$CA$79),$CB$79,AND(AD10=$BZ$79,AE10=$CA$80),$CB$79,AND(AD10=$BZ$79,AE10=$CA$81),$CB$80,AND(AD10=$BZ$79,AE10=$CA$82),$CB$81,AND(AD10=$BZ$79,AE10=$CA$83),$CB$82,AND(AD10=$BZ$80,AE10=$CA$79),$CB$79,AND(AD10=$BZ$80,AE10=$CA$80),$CB$79,AND(AD10=$BZ$80,AE10=$CA$81),$CB$80,AND(AD10=$BZ$80,AE10=$CA$82),$CB$81,AND(AD10=$BZ$80,AE10=$CA$83),$CB$82,AND(AD10=$BZ$81,AE10=$CA$79),$CB$79,AND(AD10=$BZ$81,AE10=$CA$80),$CB$80,AND(AD10=$BZ$81,AE10=$CA$81),$CB$81,AND(AD10=$BZ$81,AE10=$CA$82),$CB$82,AND(AD10=$BZ$81,AE10=$CA$83),$CB$82,AND(AD10=$BZ$82,AE10=$CA$79),$CB$80,AND(AD10=$BZ$82,AE10=$CA$80),$CB$81,AND(AD10=$BZ$82,AE10=$CA$81),$CB$81,AND(AD10=$BZ$82,AE10=$CA$82),$CB$82,AND(AD10=$BZ$82,AE10=$CA$83),$CB$82,AND(AD10=$BZ$83,AE10=$CA$79),$CB$81,AND(AD10=$BZ$83,AE10=$CA$80),$CB$81,AND(AD10=$BZ$83,AE10=$CA$81),$CB$82,AND(AD10=$BZ$83,AE10=$CA$82),$CB$82,AND(AD10=$BZ$83,AE10=$CA$83),$CB$82)</f>
        <v>Extremo</v>
      </c>
      <c r="AG10" s="208" t="s">
        <v>579</v>
      </c>
      <c r="AH10" s="209" t="s">
        <v>80</v>
      </c>
      <c r="AI10" s="247" t="s">
        <v>81</v>
      </c>
      <c r="AJ10" s="12">
        <f t="shared" si="1"/>
        <v>15</v>
      </c>
      <c r="AK10" s="247" t="s">
        <v>82</v>
      </c>
      <c r="AL10" s="12">
        <f t="shared" si="2"/>
        <v>15</v>
      </c>
      <c r="AM10" s="247" t="s">
        <v>83</v>
      </c>
      <c r="AN10" s="12">
        <f t="shared" si="3"/>
        <v>15</v>
      </c>
      <c r="AO10" s="247" t="s">
        <v>84</v>
      </c>
      <c r="AP10" s="12">
        <f t="shared" si="4"/>
        <v>15</v>
      </c>
      <c r="AQ10" s="247" t="s">
        <v>85</v>
      </c>
      <c r="AR10" s="12">
        <f t="shared" si="5"/>
        <v>15</v>
      </c>
      <c r="AS10" s="247" t="s">
        <v>86</v>
      </c>
      <c r="AT10" s="12">
        <f t="shared" si="6"/>
        <v>15</v>
      </c>
      <c r="AU10" s="247" t="s">
        <v>87</v>
      </c>
      <c r="AV10" s="12">
        <f t="shared" si="7"/>
        <v>10</v>
      </c>
      <c r="AW10" s="12">
        <f t="shared" si="8"/>
        <v>100</v>
      </c>
      <c r="AX10" s="164" t="str">
        <f t="shared" si="9"/>
        <v>FUERTE</v>
      </c>
      <c r="AY10" s="14" t="s">
        <v>88</v>
      </c>
      <c r="AZ10" s="13" t="str">
        <f t="shared" si="10"/>
        <v>FUERTE</v>
      </c>
      <c r="BA10" s="250">
        <f t="shared" si="11"/>
        <v>100</v>
      </c>
      <c r="BB10" s="245" t="str">
        <f t="shared" si="12"/>
        <v>NO</v>
      </c>
      <c r="BC10" s="474" t="str">
        <f>IF(AND(BD10&gt;=50,BD10&lt;=99),"MODERADO",IF(AND(BD10=100), "FUERTE",IF(AND(BD10&lt;50), "DEBIL")))</f>
        <v>FUERTE</v>
      </c>
      <c r="BD10" s="476">
        <f>+SUM(BA10:BA12)/(COUNT(BA10:BA12))</f>
        <v>100</v>
      </c>
      <c r="BE10" s="15" t="s">
        <v>89</v>
      </c>
      <c r="BF10" s="16">
        <f t="shared" si="19"/>
        <v>100</v>
      </c>
      <c r="BG10" s="449" t="s">
        <v>89</v>
      </c>
      <c r="BH10" s="15" t="s">
        <v>89</v>
      </c>
      <c r="BI10" s="17">
        <f t="shared" si="16"/>
        <v>100</v>
      </c>
      <c r="BJ10" s="449" t="s">
        <v>89</v>
      </c>
      <c r="BK10" s="422">
        <f t="shared" ref="BK10" si="20">IFERROR(_xlfn.IFS(AND(BC10="MODERADO",BG10="Directamente"),1,AND(BC10="FUERTE",BG10="Directamente"),2),"0")</f>
        <v>2</v>
      </c>
      <c r="BL10" s="422">
        <f t="shared" ref="BL10" si="21">IFERROR(_xlfn.IFS(BJ10="Directamente",2,BJ10="Indirectamente",1),"0")</f>
        <v>2</v>
      </c>
      <c r="BM10" s="311" t="s">
        <v>90</v>
      </c>
      <c r="BN10" s="372" t="s">
        <v>91</v>
      </c>
      <c r="BO10" s="311" t="str">
        <f>_xlfn.IFS(AND(BM10=$BZ$79,BN10=$CA$79),$CB$79,AND(BM10=$BZ$79,BN10=$CA$80),$CB$79,AND(BM10=$BZ$79,BN10=$CA$81),$CB$80,AND(BM10=$BZ$79,BN10=$CA$82),$CB$81,AND(BM10=$BZ$79,BN10=$CA$83),$CB$82,AND(BM10=$BZ$80,BN10=$CA$79),$CB$79,AND(BM10=$BZ$80,BN10=$CA$80),$CB$79,AND(BM10=$BZ$80,BN10=$CA$81),$CB$80,AND(BM10=$BZ$80,BN10=$CA$82),$CB$81,AND(BM10=$BZ$80,BN10=$CA$83),$CB$82,AND(BM10=$BZ$81,BN10=$CA$79),$CB$79,AND(BM10=$BZ$81,BN10=$CA$80),$CB$80,AND(BM10=$BZ$81,BN10=$CA$81),$CB$81,AND(BM10=$BZ$81,BN10=$CA$82),$CB$82,AND(BM10=$BZ$81,BN10=$CA$83),$CB$82,AND(BM10=$BZ$82,BN10=$CA$79),$CB$80,AND(BM10=$BZ$82,BN10=$CA$80),$CB$81,AND(BM10=$BZ$82,BN10=$CA$81),$CB$81,AND(BM10=$BZ$82,BN10=$CA$82),$CB$82,AND(BM10=$BZ$82,BN10=$CA$83),$CB$82,AND(BM10=$BZ$83,BN10=$CA$79),$CB$81,AND(BM10=$BZ$83,BN10=$CA$80),$CB$81,AND(BM10=$BZ$83,BN10=$CA$81),$CB$82,AND(BM10=$BZ$83,BN10=$CA$82),$CB$82,AND(BM10=$BZ$83,BN10=$CA$83),$CB$82)</f>
        <v>Alto</v>
      </c>
      <c r="BP10" s="210" t="s">
        <v>565</v>
      </c>
      <c r="BQ10" s="210" t="s">
        <v>580</v>
      </c>
      <c r="BR10" s="213" t="s">
        <v>581</v>
      </c>
      <c r="BS10" s="210" t="s">
        <v>582</v>
      </c>
      <c r="BT10" s="206" t="d">
        <v>2021-01-01</v>
      </c>
      <c r="BU10" s="206" t="d">
        <v>2021-12-31</v>
      </c>
      <c r="BV10" s="214" t="s">
        <v>583</v>
      </c>
      <c r="BW10" s="152"/>
      <c r="BX10" s="189"/>
      <c r="BY10" s="20"/>
      <c r="BZ10" s="252"/>
      <c r="CA10" s="252"/>
    </row>
    <row r="11" spans="2:79" ht="65.099999999999994" hidden="1" thickTop="1" thickBot="1">
      <c r="B11" s="479"/>
      <c r="C11" s="481"/>
      <c r="D11" s="483"/>
      <c r="E11" s="485"/>
      <c r="F11" s="398"/>
      <c r="G11" s="487"/>
      <c r="H11" s="488"/>
      <c r="I11" s="473"/>
      <c r="J11" s="15"/>
      <c r="K11" s="15"/>
      <c r="L11" s="15"/>
      <c r="M11" s="15"/>
      <c r="N11" s="15"/>
      <c r="O11" s="15"/>
      <c r="P11" s="15"/>
      <c r="Q11" s="15"/>
      <c r="R11" s="15"/>
      <c r="S11" s="15"/>
      <c r="T11" s="15"/>
      <c r="U11" s="15"/>
      <c r="V11" s="15"/>
      <c r="W11" s="15"/>
      <c r="X11" s="15"/>
      <c r="Y11" s="15"/>
      <c r="Z11" s="15"/>
      <c r="AA11" s="15"/>
      <c r="AB11" s="247"/>
      <c r="AC11" s="247">
        <f t="shared" si="0"/>
        <v>0</v>
      </c>
      <c r="AD11" s="312"/>
      <c r="AE11" s="373"/>
      <c r="AF11" s="379"/>
      <c r="AG11" s="208" t="s">
        <v>584</v>
      </c>
      <c r="AH11" s="209" t="s">
        <v>80</v>
      </c>
      <c r="AI11" s="247" t="s">
        <v>81</v>
      </c>
      <c r="AJ11" s="12">
        <f t="shared" si="1"/>
        <v>15</v>
      </c>
      <c r="AK11" s="247" t="s">
        <v>82</v>
      </c>
      <c r="AL11" s="12">
        <f t="shared" si="2"/>
        <v>15</v>
      </c>
      <c r="AM11" s="247" t="s">
        <v>83</v>
      </c>
      <c r="AN11" s="12">
        <f t="shared" si="3"/>
        <v>15</v>
      </c>
      <c r="AO11" s="247" t="s">
        <v>84</v>
      </c>
      <c r="AP11" s="12">
        <f t="shared" si="4"/>
        <v>15</v>
      </c>
      <c r="AQ11" s="247" t="s">
        <v>85</v>
      </c>
      <c r="AR11" s="12">
        <f t="shared" si="5"/>
        <v>15</v>
      </c>
      <c r="AS11" s="247" t="s">
        <v>86</v>
      </c>
      <c r="AT11" s="12">
        <f t="shared" si="6"/>
        <v>15</v>
      </c>
      <c r="AU11" s="247" t="s">
        <v>87</v>
      </c>
      <c r="AV11" s="12">
        <f t="shared" si="7"/>
        <v>10</v>
      </c>
      <c r="AW11" s="12">
        <f t="shared" si="8"/>
        <v>100</v>
      </c>
      <c r="AX11" s="164" t="str">
        <f t="shared" si="9"/>
        <v>FUERTE</v>
      </c>
      <c r="AY11" s="14" t="s">
        <v>88</v>
      </c>
      <c r="AZ11" s="13" t="str">
        <f t="shared" si="10"/>
        <v>FUERTE</v>
      </c>
      <c r="BA11" s="250">
        <f t="shared" si="11"/>
        <v>100</v>
      </c>
      <c r="BB11" s="245" t="str">
        <f t="shared" si="12"/>
        <v>NO</v>
      </c>
      <c r="BC11" s="475"/>
      <c r="BD11" s="477"/>
      <c r="BE11" s="15" t="s">
        <v>89</v>
      </c>
      <c r="BF11" s="16">
        <f t="shared" si="19"/>
        <v>100</v>
      </c>
      <c r="BG11" s="464"/>
      <c r="BH11" s="15" t="s">
        <v>89</v>
      </c>
      <c r="BI11" s="17">
        <f t="shared" si="16"/>
        <v>100</v>
      </c>
      <c r="BJ11" s="464"/>
      <c r="BK11" s="423"/>
      <c r="BL11" s="423"/>
      <c r="BM11" s="312"/>
      <c r="BN11" s="373"/>
      <c r="BO11" s="312"/>
      <c r="BP11" s="210" t="s">
        <v>565</v>
      </c>
      <c r="BQ11" s="210" t="s">
        <v>585</v>
      </c>
      <c r="BR11" s="210" t="s">
        <v>586</v>
      </c>
      <c r="BS11" s="210" t="s">
        <v>587</v>
      </c>
      <c r="BT11" s="206" t="d">
        <v>2021-01-01</v>
      </c>
      <c r="BU11" s="206" t="d">
        <v>2021-12-31</v>
      </c>
      <c r="BV11" s="214" t="s">
        <v>588</v>
      </c>
      <c r="BW11" s="152"/>
      <c r="BX11" s="189"/>
      <c r="BY11" s="20"/>
      <c r="BZ11" s="252"/>
      <c r="CA11" s="252"/>
    </row>
    <row r="12" spans="2:79" ht="39.299999999999997" hidden="1" thickTop="1" thickBot="1">
      <c r="B12" s="479"/>
      <c r="C12" s="481"/>
      <c r="D12" s="483"/>
      <c r="E12" s="485"/>
      <c r="F12" s="398"/>
      <c r="G12" s="487"/>
      <c r="H12" s="488"/>
      <c r="I12" s="473"/>
      <c r="J12" s="15"/>
      <c r="K12" s="15"/>
      <c r="L12" s="15"/>
      <c r="M12" s="15"/>
      <c r="N12" s="15"/>
      <c r="O12" s="15"/>
      <c r="P12" s="15"/>
      <c r="Q12" s="15"/>
      <c r="R12" s="15"/>
      <c r="S12" s="15"/>
      <c r="T12" s="15"/>
      <c r="U12" s="15"/>
      <c r="V12" s="15"/>
      <c r="W12" s="15"/>
      <c r="X12" s="15"/>
      <c r="Y12" s="15"/>
      <c r="Z12" s="15"/>
      <c r="AA12" s="15"/>
      <c r="AB12" s="247"/>
      <c r="AC12" s="247">
        <f t="shared" si="0"/>
        <v>0</v>
      </c>
      <c r="AD12" s="313"/>
      <c r="AE12" s="374"/>
      <c r="AF12" s="380"/>
      <c r="AG12" s="208" t="s">
        <v>589</v>
      </c>
      <c r="AH12" s="209" t="s">
        <v>80</v>
      </c>
      <c r="AI12" s="247" t="s">
        <v>81</v>
      </c>
      <c r="AJ12" s="12">
        <f t="shared" si="1"/>
        <v>15</v>
      </c>
      <c r="AK12" s="247" t="s">
        <v>82</v>
      </c>
      <c r="AL12" s="12">
        <f t="shared" si="2"/>
        <v>15</v>
      </c>
      <c r="AM12" s="247" t="s">
        <v>83</v>
      </c>
      <c r="AN12" s="12">
        <f t="shared" si="3"/>
        <v>15</v>
      </c>
      <c r="AO12" s="247" t="s">
        <v>84</v>
      </c>
      <c r="AP12" s="12">
        <f t="shared" si="4"/>
        <v>15</v>
      </c>
      <c r="AQ12" s="247" t="s">
        <v>85</v>
      </c>
      <c r="AR12" s="12">
        <f t="shared" si="5"/>
        <v>15</v>
      </c>
      <c r="AS12" s="247" t="s">
        <v>86</v>
      </c>
      <c r="AT12" s="12">
        <f t="shared" si="6"/>
        <v>15</v>
      </c>
      <c r="AU12" s="247" t="s">
        <v>87</v>
      </c>
      <c r="AV12" s="12">
        <f t="shared" si="7"/>
        <v>10</v>
      </c>
      <c r="AW12" s="12">
        <f t="shared" si="8"/>
        <v>100</v>
      </c>
      <c r="AX12" s="164" t="str">
        <f t="shared" si="9"/>
        <v>FUERTE</v>
      </c>
      <c r="AY12" s="14" t="s">
        <v>88</v>
      </c>
      <c r="AZ12" s="13" t="str">
        <f t="shared" si="10"/>
        <v>FUERTE</v>
      </c>
      <c r="BA12" s="250">
        <f t="shared" si="11"/>
        <v>100</v>
      </c>
      <c r="BB12" s="245" t="str">
        <f t="shared" si="12"/>
        <v>NO</v>
      </c>
      <c r="BC12" s="475"/>
      <c r="BD12" s="477"/>
      <c r="BE12" s="15" t="s">
        <v>89</v>
      </c>
      <c r="BF12" s="16">
        <f t="shared" si="19"/>
        <v>100</v>
      </c>
      <c r="BG12" s="464"/>
      <c r="BH12" s="15" t="s">
        <v>89</v>
      </c>
      <c r="BI12" s="17">
        <f t="shared" si="16"/>
        <v>100</v>
      </c>
      <c r="BJ12" s="464"/>
      <c r="BK12" s="424"/>
      <c r="BL12" s="424"/>
      <c r="BM12" s="313"/>
      <c r="BN12" s="374"/>
      <c r="BO12" s="313"/>
      <c r="BP12" s="210" t="s">
        <v>565</v>
      </c>
      <c r="BQ12" s="210" t="s">
        <v>590</v>
      </c>
      <c r="BR12" s="210" t="s">
        <v>591</v>
      </c>
      <c r="BS12" s="210" t="s">
        <v>592</v>
      </c>
      <c r="BT12" s="206" t="d">
        <v>2021-01-01</v>
      </c>
      <c r="BU12" s="206" t="d">
        <v>2021-12-31</v>
      </c>
      <c r="BV12" s="214" t="s">
        <v>593</v>
      </c>
      <c r="BW12" s="152"/>
      <c r="BX12" s="189"/>
      <c r="BY12" s="20"/>
      <c r="BZ12" s="252"/>
      <c r="CA12" s="252"/>
    </row>
    <row r="13" spans="2:79" ht="75.900000000000006" hidden="1" thickTop="1" thickBot="1">
      <c r="B13" s="253"/>
      <c r="C13" s="10"/>
      <c r="D13" s="10"/>
      <c r="E13" s="10"/>
      <c r="F13" s="10"/>
      <c r="G13" s="10"/>
      <c r="H13" s="10"/>
      <c r="I13" s="10"/>
      <c r="J13" s="15"/>
      <c r="K13" s="15"/>
      <c r="L13" s="15"/>
      <c r="M13" s="15"/>
      <c r="N13" s="15"/>
      <c r="O13" s="15"/>
      <c r="P13" s="15"/>
      <c r="Q13" s="15"/>
      <c r="R13" s="15"/>
      <c r="S13" s="15"/>
      <c r="T13" s="15"/>
      <c r="U13" s="15"/>
      <c r="V13" s="15"/>
      <c r="W13" s="15"/>
      <c r="X13" s="15"/>
      <c r="Y13" s="15"/>
      <c r="Z13" s="15"/>
      <c r="AA13" s="15"/>
      <c r="AB13" s="247"/>
      <c r="AC13" s="247">
        <f t="shared" si="0"/>
        <v>0</v>
      </c>
      <c r="AD13" s="21" t="s">
        <v>118</v>
      </c>
      <c r="AE13" s="22" t="str">
        <f t="shared" ref="AE13:AE24" si="22">_xlfn.IFS(AC13&lt;=5,$CA$81,AND(AC13&gt;5,AC13&lt;=11),$CA$82,AC13&gt;11,$CA$83)</f>
        <v>Moderado</v>
      </c>
      <c r="AF13" s="23" t="str">
        <f t="shared" ref="AF13:AF24" si="23">_xlfn.IFS(AND(AD13=$BZ$79,AE13=$CA$79),$CB$79,AND(AD13=$BZ$79,AE13=$CA$80),$CB$79,AND(AD13=$BZ$79,AE13=$CA$81),$CB$80,AND(AD13=$BZ$79,AE13=$CA$82),$CB$81,AND(AD13=$BZ$79,AE13=$CA$83),$CB$82,AND(AD13=$BZ$80,AE13=$CA$79),$CB$79,AND(AD13=$BZ$80,AE13=$CA$80),$CB$79,AND(AD13=$BZ$80,AE13=$CA$81),$CB$80,AND(AD13=$BZ$80,AE13=$CA$82),$CB$81,AND(AD13=$BZ$80,AE13=$CA$83),$CB$82,AND(AD13=$BZ$81,AE13=$CA$79),$CB$79,AND(AD13=$BZ$81,AE13=$CA$80),$CB$80,AND(AD13=$BZ$81,AE13=$CA$81),$CB$81,AND(AD13=$BZ$81,AE13=$CA$82),$CB$82,AND(AD13=$BZ$81,AE13=$CA$83),$CB$82,AND(AD13=$BZ$82,AE13=$CA$79),$CB$80,AND(AD13=$BZ$82,AE13=$CA$80),$CB$81,AND(AD13=$BZ$82,AE13=$CA$81),$CB$81,AND(AD13=$BZ$82,AE13=$CA$82),$CB$82,AND(AD13=$BZ$82,AE13=$CA$83),$CB$82,AND(AD13=$BZ$83,AE13=$CA$79),$CB$81,AND(AD13=$BZ$83,AE13=$CA$80),$CB$81,AND(AD13=$BZ$83,AE13=$CA$81),$CB$82,AND(AD13=$BZ$83,AE13=$CA$82),$CB$82,AND(AD13=$BZ$83,AE13=$CA$83),$CB$82)</f>
        <v>Moderado</v>
      </c>
      <c r="AG13" s="10"/>
      <c r="AH13" s="11"/>
      <c r="AI13" s="247"/>
      <c r="AJ13" s="12" t="str">
        <f t="shared" si="1"/>
        <v/>
      </c>
      <c r="AK13" s="247"/>
      <c r="AL13" s="12" t="str">
        <f t="shared" si="2"/>
        <v/>
      </c>
      <c r="AM13" s="247"/>
      <c r="AN13" s="12" t="str">
        <f t="shared" si="3"/>
        <v/>
      </c>
      <c r="AO13" s="247"/>
      <c r="AP13" s="12" t="str">
        <f t="shared" si="4"/>
        <v/>
      </c>
      <c r="AQ13" s="247"/>
      <c r="AR13" s="12" t="str">
        <f t="shared" si="5"/>
        <v/>
      </c>
      <c r="AS13" s="247"/>
      <c r="AT13" s="12" t="str">
        <f t="shared" si="6"/>
        <v/>
      </c>
      <c r="AU13" s="247"/>
      <c r="AV13" s="12" t="str">
        <f t="shared" si="7"/>
        <v/>
      </c>
      <c r="AW13" s="12" t="str">
        <f t="shared" si="8"/>
        <v xml:space="preserve"> </v>
      </c>
      <c r="AX13" s="13" t="str">
        <f t="shared" si="9"/>
        <v>FUERTE</v>
      </c>
      <c r="AY13" s="14" t="s">
        <v>88</v>
      </c>
      <c r="AZ13" s="13" t="str">
        <f t="shared" si="10"/>
        <v>FUERTE</v>
      </c>
      <c r="BA13" s="250">
        <f t="shared" si="11"/>
        <v>100</v>
      </c>
      <c r="BB13" s="245" t="str">
        <f t="shared" si="12"/>
        <v>NO</v>
      </c>
      <c r="BC13" s="249" t="str">
        <f t="shared" si="13"/>
        <v>FUERTE</v>
      </c>
      <c r="BD13" s="24">
        <f t="shared" ref="BD13:BD24" si="24">+SUM(BA13:BA14)/(COUNT(BA13:BA14))</f>
        <v>100</v>
      </c>
      <c r="BE13" s="15"/>
      <c r="BF13" s="16">
        <f>IF(BE13="Directamente",100/COUNTA(#REF!),0)</f>
        <v>0</v>
      </c>
      <c r="BG13" s="25" t="str">
        <f t="shared" ref="BG13:BG24" si="25">IF(SUM(BF13:BF13)&gt;67,"Directamente","No Disminuye")</f>
        <v>No Disminuye</v>
      </c>
      <c r="BH13" s="15"/>
      <c r="BI13" s="17" t="str">
        <f t="shared" si="16"/>
        <v xml:space="preserve"> </v>
      </c>
      <c r="BJ13" s="248" t="str">
        <f>_xlfn.IFS(AND((COUNTIF($BH$5:BH13,"Directamente"))&gt;=(COUNTIF(BH13:BH13,"Indirectamente")),(COUNTIF(BH13:BH13,"Directamente"))&gt;=(COUNTIF(BH13:BH13,"No Disminuye"))),"Directamente",AND((COUNTIF(BH13:BH13,"Indirectamente"))&gt;(COUNTIF(BH13:BH13,"Directamente")),(COUNTIF(BH13:BH13,"Indirectamente"))&gt;(COUNTIF(BH13:BH13,"No Disminuye"))),"Indirectamente",SUM(COUNTIF(BH13:BH13,"Directamente"),COUNTIF(BH13:BH13,"Indirectamente"))&gt;=COUNTIF(BH13:BH13,"No Disminuye"),"Directamente",AND((COUNTIF(BH13:BH13,"No Disminuye"))&gt;(COUNTIF(BH13:BH13,"Directamente")),(COUNTIF(BH13:BH13,"No Disminuye"))&gt;(COUNTIF(BH13:BH13,"Indirectamente"))),"No Disminuye")</f>
        <v>Directamente</v>
      </c>
      <c r="BK13" s="245" t="str">
        <f t="shared" si="17"/>
        <v>0</v>
      </c>
      <c r="BL13" s="245">
        <f t="shared" si="18"/>
        <v>2</v>
      </c>
      <c r="BM13" s="21" t="s">
        <v>119</v>
      </c>
      <c r="BN13" s="26" t="s">
        <v>91</v>
      </c>
      <c r="BO13" s="21" t="str">
        <f t="shared" ref="BO13:BO24" si="26">_xlfn.IFS(AND(BM13=$BZ$79,BN13=$CA$79),$CB$79,AND(BM13=$BZ$79,BN13=$CA$80),$CB$79,AND(BM13=$BZ$79,BN13=$CA$81),$CB$80,AND(BM13=$BZ$79,BN13=$CA$82),$CB$81,AND(BM13=$BZ$79,BN13=$CA$83),$CB$82,AND(BM13=$BZ$80,BN13=$CA$79),$CB$79,AND(BM13=$BZ$80,BN13=$CA$80),$CB$79,AND(BM13=$BZ$80,BN13=$CA$81),$CB$80,AND(BM13=$BZ$80,BN13=$CA$82),$CB$81,AND(BM13=$BZ$80,BN13=$CA$83),$CB$82,AND(BM13=$BZ$81,BN13=$CA$79),$CB$79,AND(BM13=$BZ$81,BN13=$CA$80),$CB$80,AND(BM13=$BZ$81,BN13=$CA$81),$CB$81,AND(BM13=$BZ$81,BN13=$CA$82),$CB$82,AND(BM13=$BZ$81,BN13=$CA$83),$CB$82,AND(BM13=$BZ$82,BN13=$CA$79),$CB$80,AND(BM13=$BZ$82,BN13=$CA$80),$CB$81,AND(BM13=$BZ$82,BN13=$CA$81),$CB$81,AND(BM13=$BZ$82,BN13=$CA$82),$CB$82,AND(BM13=$BZ$82,BN13=$CA$83),$CB$82,AND(BM13=$BZ$83,BN13=$CA$79),$CB$81,AND(BM13=$BZ$83,BN13=$CA$80),$CB$81,AND(BM13=$BZ$83,BN13=$CA$81),$CB$82,AND(BM13=$BZ$83,BN13=$CA$82),$CB$82,AND(BM13=$BZ$83,BN13=$CA$83),$CB$82)</f>
        <v>Moderado</v>
      </c>
      <c r="BP13" s="254"/>
      <c r="BQ13" s="10"/>
      <c r="BR13" s="10"/>
      <c r="BS13" s="252"/>
      <c r="BT13" s="20"/>
      <c r="BU13" s="20"/>
      <c r="BV13" s="252"/>
      <c r="BW13" s="20"/>
      <c r="BX13" s="252"/>
      <c r="BY13" s="20"/>
      <c r="BZ13" s="252"/>
      <c r="CA13" s="252"/>
    </row>
    <row r="14" spans="2:79" ht="75.900000000000006" hidden="1" thickTop="1" thickBot="1">
      <c r="B14" s="253"/>
      <c r="C14" s="10"/>
      <c r="D14" s="10"/>
      <c r="E14" s="10"/>
      <c r="F14" s="10"/>
      <c r="G14" s="10"/>
      <c r="H14" s="10"/>
      <c r="I14" s="10"/>
      <c r="J14" s="15"/>
      <c r="K14" s="15"/>
      <c r="L14" s="15"/>
      <c r="M14" s="15"/>
      <c r="N14" s="15"/>
      <c r="O14" s="15"/>
      <c r="P14" s="15"/>
      <c r="Q14" s="15"/>
      <c r="R14" s="15"/>
      <c r="S14" s="15"/>
      <c r="T14" s="15"/>
      <c r="U14" s="15"/>
      <c r="V14" s="15"/>
      <c r="W14" s="15"/>
      <c r="X14" s="15"/>
      <c r="Y14" s="15"/>
      <c r="Z14" s="15"/>
      <c r="AA14" s="15"/>
      <c r="AB14" s="247"/>
      <c r="AC14" s="247">
        <f t="shared" si="0"/>
        <v>0</v>
      </c>
      <c r="AD14" s="21" t="s">
        <v>118</v>
      </c>
      <c r="AE14" s="22" t="str">
        <f t="shared" si="22"/>
        <v>Moderado</v>
      </c>
      <c r="AF14" s="23" t="str">
        <f t="shared" si="23"/>
        <v>Moderado</v>
      </c>
      <c r="AG14" s="10"/>
      <c r="AH14" s="11"/>
      <c r="AI14" s="247"/>
      <c r="AJ14" s="12" t="str">
        <f t="shared" si="1"/>
        <v/>
      </c>
      <c r="AK14" s="247"/>
      <c r="AL14" s="12" t="str">
        <f t="shared" si="2"/>
        <v/>
      </c>
      <c r="AM14" s="247"/>
      <c r="AN14" s="12" t="str">
        <f t="shared" si="3"/>
        <v/>
      </c>
      <c r="AO14" s="247"/>
      <c r="AP14" s="12" t="str">
        <f t="shared" si="4"/>
        <v/>
      </c>
      <c r="AQ14" s="247"/>
      <c r="AR14" s="12" t="str">
        <f t="shared" si="5"/>
        <v/>
      </c>
      <c r="AS14" s="247"/>
      <c r="AT14" s="12" t="str">
        <f t="shared" si="6"/>
        <v/>
      </c>
      <c r="AU14" s="247"/>
      <c r="AV14" s="12" t="str">
        <f t="shared" si="7"/>
        <v/>
      </c>
      <c r="AW14" s="12" t="str">
        <f t="shared" si="8"/>
        <v xml:space="preserve"> </v>
      </c>
      <c r="AX14" s="13" t="str">
        <f t="shared" si="9"/>
        <v>FUERTE</v>
      </c>
      <c r="AY14" s="14" t="s">
        <v>88</v>
      </c>
      <c r="AZ14" s="13" t="str">
        <f t="shared" si="10"/>
        <v>FUERTE</v>
      </c>
      <c r="BA14" s="250">
        <f t="shared" si="11"/>
        <v>100</v>
      </c>
      <c r="BB14" s="245" t="str">
        <f t="shared" si="12"/>
        <v>NO</v>
      </c>
      <c r="BC14" s="249" t="str">
        <f t="shared" si="13"/>
        <v>FUERTE</v>
      </c>
      <c r="BD14" s="24">
        <f t="shared" si="24"/>
        <v>100</v>
      </c>
      <c r="BE14" s="15"/>
      <c r="BF14" s="16">
        <f>IF(BE14="Directamente",100/COUNTA(#REF!),0)</f>
        <v>0</v>
      </c>
      <c r="BG14" s="25" t="str">
        <f t="shared" si="25"/>
        <v>No Disminuye</v>
      </c>
      <c r="BH14" s="15"/>
      <c r="BI14" s="17" t="str">
        <f t="shared" si="16"/>
        <v xml:space="preserve"> </v>
      </c>
      <c r="BJ14" s="248" t="str">
        <f>_xlfn.IFS(AND((COUNTIF($BH$5:BH14,"Directamente"))&gt;=(COUNTIF(BH14:BH14,"Indirectamente")),(COUNTIF(BH14:BH14,"Directamente"))&gt;=(COUNTIF(BH14:BH14,"No Disminuye"))),"Directamente",AND((COUNTIF(BH14:BH14,"Indirectamente"))&gt;(COUNTIF(BH14:BH14,"Directamente")),(COUNTIF(BH14:BH14,"Indirectamente"))&gt;(COUNTIF(BH14:BH14,"No Disminuye"))),"Indirectamente",SUM(COUNTIF(BH14:BH14,"Directamente"),COUNTIF(BH14:BH14,"Indirectamente"))&gt;=COUNTIF(BH14:BH14,"No Disminuye"),"Directamente",AND((COUNTIF(BH14:BH14,"No Disminuye"))&gt;(COUNTIF(BH14:BH14,"Directamente")),(COUNTIF(BH14:BH14,"No Disminuye"))&gt;(COUNTIF(BH14:BH14,"Indirectamente"))),"No Disminuye")</f>
        <v>Directamente</v>
      </c>
      <c r="BK14" s="245" t="str">
        <f t="shared" si="17"/>
        <v>0</v>
      </c>
      <c r="BL14" s="245">
        <f t="shared" si="18"/>
        <v>2</v>
      </c>
      <c r="BM14" s="21" t="s">
        <v>119</v>
      </c>
      <c r="BN14" s="26" t="s">
        <v>91</v>
      </c>
      <c r="BO14" s="21" t="str">
        <f t="shared" si="26"/>
        <v>Moderado</v>
      </c>
      <c r="BP14" s="254"/>
      <c r="BQ14" s="10"/>
      <c r="BR14" s="10"/>
      <c r="BS14" s="252"/>
      <c r="BT14" s="20"/>
      <c r="BU14" s="20"/>
      <c r="BV14" s="252"/>
      <c r="BW14" s="20"/>
      <c r="BX14" s="252"/>
      <c r="BY14" s="20"/>
      <c r="BZ14" s="252"/>
      <c r="CA14" s="252"/>
    </row>
    <row r="15" spans="2:79" ht="75.900000000000006" hidden="1" thickTop="1" thickBot="1">
      <c r="B15" s="253"/>
      <c r="C15" s="10"/>
      <c r="D15" s="10"/>
      <c r="E15" s="10"/>
      <c r="F15" s="10"/>
      <c r="G15" s="10"/>
      <c r="H15" s="10"/>
      <c r="I15" s="10"/>
      <c r="J15" s="15"/>
      <c r="K15" s="15"/>
      <c r="L15" s="15"/>
      <c r="M15" s="15"/>
      <c r="N15" s="15"/>
      <c r="O15" s="15"/>
      <c r="P15" s="15"/>
      <c r="Q15" s="15"/>
      <c r="R15" s="15"/>
      <c r="S15" s="15"/>
      <c r="T15" s="15"/>
      <c r="U15" s="15"/>
      <c r="V15" s="15"/>
      <c r="W15" s="15"/>
      <c r="X15" s="15"/>
      <c r="Y15" s="15"/>
      <c r="Z15" s="15"/>
      <c r="AA15" s="15"/>
      <c r="AB15" s="247"/>
      <c r="AC15" s="247">
        <f t="shared" si="0"/>
        <v>0</v>
      </c>
      <c r="AD15" s="21" t="s">
        <v>118</v>
      </c>
      <c r="AE15" s="22" t="str">
        <f t="shared" si="22"/>
        <v>Moderado</v>
      </c>
      <c r="AF15" s="23" t="str">
        <f t="shared" si="23"/>
        <v>Moderado</v>
      </c>
      <c r="AG15" s="10"/>
      <c r="AH15" s="11"/>
      <c r="AI15" s="247"/>
      <c r="AJ15" s="12" t="str">
        <f t="shared" si="1"/>
        <v/>
      </c>
      <c r="AK15" s="247"/>
      <c r="AL15" s="12" t="str">
        <f t="shared" si="2"/>
        <v/>
      </c>
      <c r="AM15" s="247"/>
      <c r="AN15" s="12" t="str">
        <f t="shared" si="3"/>
        <v/>
      </c>
      <c r="AO15" s="247"/>
      <c r="AP15" s="12" t="str">
        <f t="shared" si="4"/>
        <v/>
      </c>
      <c r="AQ15" s="247"/>
      <c r="AR15" s="12" t="str">
        <f t="shared" si="5"/>
        <v/>
      </c>
      <c r="AS15" s="247"/>
      <c r="AT15" s="12" t="str">
        <f t="shared" si="6"/>
        <v/>
      </c>
      <c r="AU15" s="247"/>
      <c r="AV15" s="12" t="str">
        <f t="shared" si="7"/>
        <v/>
      </c>
      <c r="AW15" s="12" t="str">
        <f t="shared" si="8"/>
        <v xml:space="preserve"> </v>
      </c>
      <c r="AX15" s="13" t="str">
        <f t="shared" si="9"/>
        <v>FUERTE</v>
      </c>
      <c r="AY15" s="14" t="s">
        <v>88</v>
      </c>
      <c r="AZ15" s="13" t="str">
        <f t="shared" si="10"/>
        <v>FUERTE</v>
      </c>
      <c r="BA15" s="250">
        <f t="shared" si="11"/>
        <v>100</v>
      </c>
      <c r="BB15" s="245" t="str">
        <f t="shared" si="12"/>
        <v>NO</v>
      </c>
      <c r="BC15" s="249" t="str">
        <f t="shared" si="13"/>
        <v>FUERTE</v>
      </c>
      <c r="BD15" s="24">
        <f t="shared" si="24"/>
        <v>100</v>
      </c>
      <c r="BE15" s="15"/>
      <c r="BF15" s="16">
        <f>IF(BE15="Directamente",100/COUNTA(#REF!),0)</f>
        <v>0</v>
      </c>
      <c r="BG15" s="25" t="str">
        <f t="shared" si="25"/>
        <v>No Disminuye</v>
      </c>
      <c r="BH15" s="15"/>
      <c r="BI15" s="17" t="str">
        <f t="shared" si="16"/>
        <v xml:space="preserve"> </v>
      </c>
      <c r="BJ15" s="248" t="str">
        <f>_xlfn.IFS(AND((COUNTIF($BH$5:BH15,"Directamente"))&gt;=(COUNTIF(BH15:BH15,"Indirectamente")),(COUNTIF(BH15:BH15,"Directamente"))&gt;=(COUNTIF(BH15:BH15,"No Disminuye"))),"Directamente",AND((COUNTIF(BH15:BH15,"Indirectamente"))&gt;(COUNTIF(BH15:BH15,"Directamente")),(COUNTIF(BH15:BH15,"Indirectamente"))&gt;(COUNTIF(BH15:BH15,"No Disminuye"))),"Indirectamente",SUM(COUNTIF(BH15:BH15,"Directamente"),COUNTIF(BH15:BH15,"Indirectamente"))&gt;=COUNTIF(BH15:BH15,"No Disminuye"),"Directamente",AND((COUNTIF(BH15:BH15,"No Disminuye"))&gt;(COUNTIF(BH15:BH15,"Directamente")),(COUNTIF(BH15:BH15,"No Disminuye"))&gt;(COUNTIF(BH15:BH15,"Indirectamente"))),"No Disminuye")</f>
        <v>Directamente</v>
      </c>
      <c r="BK15" s="245" t="str">
        <f t="shared" si="17"/>
        <v>0</v>
      </c>
      <c r="BL15" s="245">
        <f t="shared" si="18"/>
        <v>2</v>
      </c>
      <c r="BM15" s="21" t="s">
        <v>119</v>
      </c>
      <c r="BN15" s="26" t="s">
        <v>91</v>
      </c>
      <c r="BO15" s="21" t="str">
        <f t="shared" si="26"/>
        <v>Moderado</v>
      </c>
      <c r="BP15" s="254"/>
      <c r="BQ15" s="10"/>
      <c r="BR15" s="10"/>
      <c r="BS15" s="252"/>
      <c r="BT15" s="20"/>
      <c r="BU15" s="20"/>
      <c r="BV15" s="252"/>
      <c r="BW15" s="20"/>
      <c r="BX15" s="252"/>
      <c r="BY15" s="20"/>
      <c r="BZ15" s="252"/>
      <c r="CA15" s="252"/>
    </row>
    <row r="16" spans="2:79" ht="75.900000000000006" hidden="1" thickTop="1" thickBot="1">
      <c r="B16" s="253"/>
      <c r="C16" s="10"/>
      <c r="D16" s="10"/>
      <c r="E16" s="10"/>
      <c r="F16" s="10"/>
      <c r="G16" s="10"/>
      <c r="H16" s="10"/>
      <c r="I16" s="10"/>
      <c r="J16" s="15"/>
      <c r="K16" s="15"/>
      <c r="L16" s="15"/>
      <c r="M16" s="15"/>
      <c r="N16" s="15"/>
      <c r="O16" s="15"/>
      <c r="P16" s="15"/>
      <c r="Q16" s="15"/>
      <c r="R16" s="15"/>
      <c r="S16" s="15"/>
      <c r="T16" s="15"/>
      <c r="U16" s="15"/>
      <c r="V16" s="15"/>
      <c r="W16" s="15"/>
      <c r="X16" s="15"/>
      <c r="Y16" s="15"/>
      <c r="Z16" s="15"/>
      <c r="AA16" s="15"/>
      <c r="AB16" s="247"/>
      <c r="AC16" s="247">
        <f t="shared" si="0"/>
        <v>0</v>
      </c>
      <c r="AD16" s="21" t="s">
        <v>118</v>
      </c>
      <c r="AE16" s="22" t="str">
        <f t="shared" si="22"/>
        <v>Moderado</v>
      </c>
      <c r="AF16" s="23" t="str">
        <f t="shared" si="23"/>
        <v>Moderado</v>
      </c>
      <c r="AG16" s="10"/>
      <c r="AH16" s="11"/>
      <c r="AI16" s="247"/>
      <c r="AJ16" s="12" t="str">
        <f t="shared" ref="AJ16:AJ24" si="27">IF(AI16=$CD$79,ASIGNADO,IF(AI16=$CD$80,NO_ASIGNADO,""))</f>
        <v/>
      </c>
      <c r="AK16" s="247"/>
      <c r="AL16" s="12" t="str">
        <f t="shared" ref="AL16:AL24" si="28">IF(AK16=$CG$79,ADECUADO,IF(AK16=$CG$80,INADECUADO,""))</f>
        <v/>
      </c>
      <c r="AM16" s="247"/>
      <c r="AN16" s="12" t="str">
        <f t="shared" ref="AN16:AN24" si="29">IF(AM16=$CJ$79,ASIGNADO,IF(AM16=$CJ$80,NO_ASIGNADO,""))</f>
        <v/>
      </c>
      <c r="AO16" s="247"/>
      <c r="AP16" s="12" t="str">
        <f t="shared" ref="AP16:AP24" si="30">IF(AO16=$CM$79,PREVENIR,IF(AO16=$CM$80,DETECTAR,IF(AO16=$CM$81,NO_ES_CONTROL,"")))</f>
        <v/>
      </c>
      <c r="AQ16" s="247"/>
      <c r="AR16" s="12" t="str">
        <f t="shared" ref="AR16:AR24" si="31">IF(AQ16=$CQ$79,CONFIABLE,IF(AQ16=$CQ$80,NO_CONFIABLE,""))</f>
        <v/>
      </c>
      <c r="AS16" s="247"/>
      <c r="AT16" s="12" t="str">
        <f t="shared" ref="AT16:AT24" si="32">IF(AS16=$CT$79,SE_INVESTIGAN,IF(AS16=$CT$80,NO_SE_INVESTIGAN,""))</f>
        <v/>
      </c>
      <c r="AU16" s="247"/>
      <c r="AV16" s="12" t="str">
        <f t="shared" ref="AV16:AV24" si="33">IF(AU16=$CW$79,COMPLETA,IF(AU16=$CW$80,INCOMPLETA,IF(AU16=$CW$81,NO_EXISTE,"")))</f>
        <v/>
      </c>
      <c r="AW16" s="12" t="str">
        <f t="shared" si="8"/>
        <v xml:space="preserve"> </v>
      </c>
      <c r="AX16" s="13" t="str">
        <f t="shared" si="9"/>
        <v>FUERTE</v>
      </c>
      <c r="AY16" s="14" t="s">
        <v>88</v>
      </c>
      <c r="AZ16" s="13" t="str">
        <f t="shared" si="10"/>
        <v>FUERTE</v>
      </c>
      <c r="BA16" s="250">
        <f t="shared" ref="BA16:BA24" si="34">_xlfn.IFS(AZ16=$DB$79,FUERTE,AZ16=$DB$80,MODERADO,AZ16=$DB$81,DEBIL)</f>
        <v>100</v>
      </c>
      <c r="BB16" s="245" t="str">
        <f t="shared" si="12"/>
        <v>NO</v>
      </c>
      <c r="BC16" s="249" t="str">
        <f t="shared" si="13"/>
        <v>FUERTE</v>
      </c>
      <c r="BD16" s="24">
        <f t="shared" si="24"/>
        <v>100</v>
      </c>
      <c r="BE16" s="15"/>
      <c r="BF16" s="16">
        <f>IF(BE16="Directamente",100/COUNTA(#REF!),0)</f>
        <v>0</v>
      </c>
      <c r="BG16" s="25" t="str">
        <f t="shared" si="25"/>
        <v>No Disminuye</v>
      </c>
      <c r="BH16" s="15"/>
      <c r="BI16" s="17" t="str">
        <f t="shared" si="16"/>
        <v xml:space="preserve"> </v>
      </c>
      <c r="BJ16" s="248" t="str">
        <f>_xlfn.IFS(AND((COUNTIF($BH$5:BH16,"Directamente"))&gt;=(COUNTIF(BH16:BH16,"Indirectamente")),(COUNTIF(BH16:BH16,"Directamente"))&gt;=(COUNTIF(BH16:BH16,"No Disminuye"))),"Directamente",AND((COUNTIF(BH16:BH16,"Indirectamente"))&gt;(COUNTIF(BH16:BH16,"Directamente")),(COUNTIF(BH16:BH16,"Indirectamente"))&gt;(COUNTIF(BH16:BH16,"No Disminuye"))),"Indirectamente",SUM(COUNTIF(BH16:BH16,"Directamente"),COUNTIF(BH16:BH16,"Indirectamente"))&gt;=COUNTIF(BH16:BH16,"No Disminuye"),"Directamente",AND((COUNTIF(BH16:BH16,"No Disminuye"))&gt;(COUNTIF(BH16:BH16,"Directamente")),(COUNTIF(BH16:BH16,"No Disminuye"))&gt;(COUNTIF(BH16:BH16,"Indirectamente"))),"No Disminuye")</f>
        <v>Directamente</v>
      </c>
      <c r="BK16" s="245" t="str">
        <f t="shared" si="17"/>
        <v>0</v>
      </c>
      <c r="BL16" s="245">
        <f t="shared" si="18"/>
        <v>2</v>
      </c>
      <c r="BM16" s="21" t="s">
        <v>119</v>
      </c>
      <c r="BN16" s="26" t="s">
        <v>91</v>
      </c>
      <c r="BO16" s="21" t="str">
        <f t="shared" si="26"/>
        <v>Moderado</v>
      </c>
      <c r="BP16" s="254"/>
      <c r="BQ16" s="10"/>
      <c r="BR16" s="10"/>
      <c r="BS16" s="252"/>
      <c r="BT16" s="20"/>
      <c r="BU16" s="20"/>
      <c r="BV16" s="252"/>
      <c r="BW16" s="20"/>
      <c r="BX16" s="252"/>
      <c r="BY16" s="20"/>
      <c r="BZ16" s="252"/>
      <c r="CA16" s="252"/>
    </row>
    <row r="17" spans="2:79" ht="75.900000000000006" hidden="1" thickTop="1" thickBot="1">
      <c r="B17" s="253"/>
      <c r="C17" s="10"/>
      <c r="D17" s="10"/>
      <c r="E17" s="10"/>
      <c r="F17" s="10"/>
      <c r="G17" s="10"/>
      <c r="H17" s="10"/>
      <c r="I17" s="10"/>
      <c r="J17" s="15"/>
      <c r="K17" s="15"/>
      <c r="L17" s="15"/>
      <c r="M17" s="15"/>
      <c r="N17" s="15"/>
      <c r="O17" s="15"/>
      <c r="P17" s="15"/>
      <c r="Q17" s="15"/>
      <c r="R17" s="15"/>
      <c r="S17" s="15"/>
      <c r="T17" s="15"/>
      <c r="U17" s="15"/>
      <c r="V17" s="15"/>
      <c r="W17" s="15"/>
      <c r="X17" s="15"/>
      <c r="Y17" s="15"/>
      <c r="Z17" s="15"/>
      <c r="AA17" s="15"/>
      <c r="AB17" s="247"/>
      <c r="AC17" s="247">
        <f t="shared" si="0"/>
        <v>0</v>
      </c>
      <c r="AD17" s="21" t="s">
        <v>118</v>
      </c>
      <c r="AE17" s="22" t="str">
        <f t="shared" si="22"/>
        <v>Moderado</v>
      </c>
      <c r="AF17" s="23" t="str">
        <f t="shared" si="23"/>
        <v>Moderado</v>
      </c>
      <c r="AG17" s="10"/>
      <c r="AH17" s="11"/>
      <c r="AI17" s="247"/>
      <c r="AJ17" s="12" t="str">
        <f t="shared" si="27"/>
        <v/>
      </c>
      <c r="AK17" s="247"/>
      <c r="AL17" s="12" t="str">
        <f t="shared" si="28"/>
        <v/>
      </c>
      <c r="AM17" s="247"/>
      <c r="AN17" s="12" t="str">
        <f t="shared" si="29"/>
        <v/>
      </c>
      <c r="AO17" s="247"/>
      <c r="AP17" s="12" t="str">
        <f t="shared" si="30"/>
        <v/>
      </c>
      <c r="AQ17" s="247"/>
      <c r="AR17" s="12" t="str">
        <f t="shared" si="31"/>
        <v/>
      </c>
      <c r="AS17" s="247"/>
      <c r="AT17" s="12" t="str">
        <f t="shared" si="32"/>
        <v/>
      </c>
      <c r="AU17" s="247"/>
      <c r="AV17" s="12" t="str">
        <f t="shared" si="33"/>
        <v/>
      </c>
      <c r="AW17" s="12" t="str">
        <f t="shared" si="8"/>
        <v xml:space="preserve"> </v>
      </c>
      <c r="AX17" s="13" t="str">
        <f t="shared" si="9"/>
        <v>FUERTE</v>
      </c>
      <c r="AY17" s="14" t="s">
        <v>88</v>
      </c>
      <c r="AZ17" s="13" t="str">
        <f t="shared" si="10"/>
        <v>FUERTE</v>
      </c>
      <c r="BA17" s="250">
        <f t="shared" si="34"/>
        <v>100</v>
      </c>
      <c r="BB17" s="245" t="str">
        <f t="shared" si="12"/>
        <v>NO</v>
      </c>
      <c r="BC17" s="249" t="str">
        <f t="shared" si="13"/>
        <v>FUERTE</v>
      </c>
      <c r="BD17" s="24">
        <f t="shared" si="24"/>
        <v>100</v>
      </c>
      <c r="BE17" s="15"/>
      <c r="BF17" s="16">
        <f>IF(BE17="Directamente",100/COUNTA(#REF!),0)</f>
        <v>0</v>
      </c>
      <c r="BG17" s="25" t="str">
        <f t="shared" si="25"/>
        <v>No Disminuye</v>
      </c>
      <c r="BH17" s="15"/>
      <c r="BI17" s="17" t="str">
        <f t="shared" si="16"/>
        <v xml:space="preserve"> </v>
      </c>
      <c r="BJ17" s="248" t="str">
        <f>_xlfn.IFS(AND((COUNTIF($BH$5:BH17,"Directamente"))&gt;=(COUNTIF(BH17:BH17,"Indirectamente")),(COUNTIF(BH17:BH17,"Directamente"))&gt;=(COUNTIF(BH17:BH17,"No Disminuye"))),"Directamente",AND((COUNTIF(BH17:BH17,"Indirectamente"))&gt;(COUNTIF(BH17:BH17,"Directamente")),(COUNTIF(BH17:BH17,"Indirectamente"))&gt;(COUNTIF(BH17:BH17,"No Disminuye"))),"Indirectamente",SUM(COUNTIF(BH17:BH17,"Directamente"),COUNTIF(BH17:BH17,"Indirectamente"))&gt;=COUNTIF(BH17:BH17,"No Disminuye"),"Directamente",AND((COUNTIF(BH17:BH17,"No Disminuye"))&gt;(COUNTIF(BH17:BH17,"Directamente")),(COUNTIF(BH17:BH17,"No Disminuye"))&gt;(COUNTIF(BH17:BH17,"Indirectamente"))),"No Disminuye")</f>
        <v>Directamente</v>
      </c>
      <c r="BK17" s="245" t="str">
        <f t="shared" si="17"/>
        <v>0</v>
      </c>
      <c r="BL17" s="245">
        <f t="shared" si="18"/>
        <v>2</v>
      </c>
      <c r="BM17" s="21" t="s">
        <v>119</v>
      </c>
      <c r="BN17" s="26" t="s">
        <v>91</v>
      </c>
      <c r="BO17" s="21" t="str">
        <f t="shared" si="26"/>
        <v>Moderado</v>
      </c>
      <c r="BP17" s="254"/>
      <c r="BQ17" s="10"/>
      <c r="BR17" s="10"/>
      <c r="BS17" s="252"/>
      <c r="BT17" s="20"/>
      <c r="BU17" s="20"/>
      <c r="BV17" s="252"/>
      <c r="BW17" s="20"/>
      <c r="BX17" s="252"/>
      <c r="BY17" s="20"/>
      <c r="BZ17" s="252"/>
      <c r="CA17" s="252"/>
    </row>
    <row r="18" spans="2:79" ht="75.900000000000006" hidden="1" thickTop="1" thickBot="1">
      <c r="B18" s="253"/>
      <c r="C18" s="10"/>
      <c r="D18" s="10"/>
      <c r="E18" s="10"/>
      <c r="F18" s="10"/>
      <c r="G18" s="10"/>
      <c r="H18" s="10"/>
      <c r="I18" s="10"/>
      <c r="J18" s="15"/>
      <c r="K18" s="15"/>
      <c r="L18" s="15"/>
      <c r="M18" s="15"/>
      <c r="N18" s="15"/>
      <c r="O18" s="15"/>
      <c r="P18" s="15"/>
      <c r="Q18" s="15"/>
      <c r="R18" s="15"/>
      <c r="S18" s="15"/>
      <c r="T18" s="15"/>
      <c r="U18" s="15"/>
      <c r="V18" s="15"/>
      <c r="W18" s="15"/>
      <c r="X18" s="15"/>
      <c r="Y18" s="15"/>
      <c r="Z18" s="15"/>
      <c r="AA18" s="15"/>
      <c r="AB18" s="247"/>
      <c r="AC18" s="247">
        <f t="shared" si="0"/>
        <v>0</v>
      </c>
      <c r="AD18" s="21" t="s">
        <v>118</v>
      </c>
      <c r="AE18" s="22" t="str">
        <f t="shared" si="22"/>
        <v>Moderado</v>
      </c>
      <c r="AF18" s="23" t="str">
        <f t="shared" si="23"/>
        <v>Moderado</v>
      </c>
      <c r="AG18" s="10"/>
      <c r="AH18" s="11"/>
      <c r="AI18" s="247"/>
      <c r="AJ18" s="12" t="str">
        <f t="shared" si="27"/>
        <v/>
      </c>
      <c r="AK18" s="247"/>
      <c r="AL18" s="12" t="str">
        <f t="shared" si="28"/>
        <v/>
      </c>
      <c r="AM18" s="247"/>
      <c r="AN18" s="12" t="str">
        <f t="shared" si="29"/>
        <v/>
      </c>
      <c r="AO18" s="247"/>
      <c r="AP18" s="12" t="str">
        <f t="shared" si="30"/>
        <v/>
      </c>
      <c r="AQ18" s="247"/>
      <c r="AR18" s="12" t="str">
        <f t="shared" si="31"/>
        <v/>
      </c>
      <c r="AS18" s="247"/>
      <c r="AT18" s="12" t="str">
        <f t="shared" si="32"/>
        <v/>
      </c>
      <c r="AU18" s="247"/>
      <c r="AV18" s="12" t="str">
        <f t="shared" si="33"/>
        <v/>
      </c>
      <c r="AW18" s="12" t="str">
        <f t="shared" si="8"/>
        <v xml:space="preserve"> </v>
      </c>
      <c r="AX18" s="13" t="str">
        <f t="shared" si="9"/>
        <v>FUERTE</v>
      </c>
      <c r="AY18" s="14" t="s">
        <v>88</v>
      </c>
      <c r="AZ18" s="13" t="str">
        <f t="shared" si="10"/>
        <v>FUERTE</v>
      </c>
      <c r="BA18" s="250">
        <f t="shared" si="34"/>
        <v>100</v>
      </c>
      <c r="BB18" s="245" t="str">
        <f t="shared" si="12"/>
        <v>NO</v>
      </c>
      <c r="BC18" s="249" t="str">
        <f t="shared" si="13"/>
        <v>FUERTE</v>
      </c>
      <c r="BD18" s="24">
        <f t="shared" si="24"/>
        <v>100</v>
      </c>
      <c r="BE18" s="15"/>
      <c r="BF18" s="16">
        <f>IF(BE18="Directamente",100/COUNTA(#REF!),0)</f>
        <v>0</v>
      </c>
      <c r="BG18" s="25" t="str">
        <f t="shared" si="25"/>
        <v>No Disminuye</v>
      </c>
      <c r="BH18" s="15"/>
      <c r="BI18" s="17" t="str">
        <f t="shared" si="16"/>
        <v xml:space="preserve"> </v>
      </c>
      <c r="BJ18" s="248" t="str">
        <f>_xlfn.IFS(AND((COUNTIF($BH$5:BH18,"Directamente"))&gt;=(COUNTIF(BH18:BH18,"Indirectamente")),(COUNTIF(BH18:BH18,"Directamente"))&gt;=(COUNTIF(BH18:BH18,"No Disminuye"))),"Directamente",AND((COUNTIF(BH18:BH18,"Indirectamente"))&gt;(COUNTIF(BH18:BH18,"Directamente")),(COUNTIF(BH18:BH18,"Indirectamente"))&gt;(COUNTIF(BH18:BH18,"No Disminuye"))),"Indirectamente",SUM(COUNTIF(BH18:BH18,"Directamente"),COUNTIF(BH18:BH18,"Indirectamente"))&gt;=COUNTIF(BH18:BH18,"No Disminuye"),"Directamente",AND((COUNTIF(BH18:BH18,"No Disminuye"))&gt;(COUNTIF(BH18:BH18,"Directamente")),(COUNTIF(BH18:BH18,"No Disminuye"))&gt;(COUNTIF(BH18:BH18,"Indirectamente"))),"No Disminuye")</f>
        <v>Directamente</v>
      </c>
      <c r="BK18" s="245" t="str">
        <f t="shared" si="17"/>
        <v>0</v>
      </c>
      <c r="BL18" s="245">
        <f t="shared" si="18"/>
        <v>2</v>
      </c>
      <c r="BM18" s="21" t="s">
        <v>119</v>
      </c>
      <c r="BN18" s="26" t="s">
        <v>91</v>
      </c>
      <c r="BO18" s="21" t="str">
        <f t="shared" si="26"/>
        <v>Moderado</v>
      </c>
      <c r="BP18" s="254"/>
      <c r="BQ18" s="10"/>
      <c r="BR18" s="10"/>
      <c r="BS18" s="252"/>
      <c r="BT18" s="20"/>
      <c r="BU18" s="20"/>
      <c r="BV18" s="252"/>
      <c r="BW18" s="20"/>
      <c r="BX18" s="252"/>
      <c r="BY18" s="20"/>
      <c r="BZ18" s="252"/>
      <c r="CA18" s="252"/>
    </row>
    <row r="19" spans="2:79" ht="75.900000000000006" hidden="1" thickTop="1" thickBot="1">
      <c r="B19" s="253"/>
      <c r="C19" s="10"/>
      <c r="D19" s="10"/>
      <c r="E19" s="10"/>
      <c r="F19" s="10"/>
      <c r="G19" s="10"/>
      <c r="H19" s="10"/>
      <c r="I19" s="10"/>
      <c r="J19" s="15"/>
      <c r="K19" s="15"/>
      <c r="L19" s="15"/>
      <c r="M19" s="15"/>
      <c r="N19" s="15"/>
      <c r="O19" s="15"/>
      <c r="P19" s="15"/>
      <c r="Q19" s="15"/>
      <c r="R19" s="15"/>
      <c r="S19" s="15"/>
      <c r="T19" s="15"/>
      <c r="U19" s="15"/>
      <c r="V19" s="15"/>
      <c r="W19" s="15"/>
      <c r="X19" s="15"/>
      <c r="Y19" s="15"/>
      <c r="Z19" s="15"/>
      <c r="AA19" s="15"/>
      <c r="AB19" s="247"/>
      <c r="AC19" s="247">
        <f t="shared" si="0"/>
        <v>0</v>
      </c>
      <c r="AD19" s="21" t="s">
        <v>118</v>
      </c>
      <c r="AE19" s="22" t="str">
        <f t="shared" si="22"/>
        <v>Moderado</v>
      </c>
      <c r="AF19" s="23" t="str">
        <f t="shared" si="23"/>
        <v>Moderado</v>
      </c>
      <c r="AG19" s="10"/>
      <c r="AH19" s="11"/>
      <c r="AI19" s="247"/>
      <c r="AJ19" s="12" t="str">
        <f t="shared" si="27"/>
        <v/>
      </c>
      <c r="AK19" s="247"/>
      <c r="AL19" s="12" t="str">
        <f t="shared" si="28"/>
        <v/>
      </c>
      <c r="AM19" s="247"/>
      <c r="AN19" s="12" t="str">
        <f t="shared" si="29"/>
        <v/>
      </c>
      <c r="AO19" s="247"/>
      <c r="AP19" s="12" t="str">
        <f t="shared" si="30"/>
        <v/>
      </c>
      <c r="AQ19" s="247"/>
      <c r="AR19" s="12" t="str">
        <f t="shared" si="31"/>
        <v/>
      </c>
      <c r="AS19" s="247"/>
      <c r="AT19" s="12" t="str">
        <f t="shared" si="32"/>
        <v/>
      </c>
      <c r="AU19" s="247"/>
      <c r="AV19" s="12" t="str">
        <f t="shared" si="33"/>
        <v/>
      </c>
      <c r="AW19" s="12" t="str">
        <f t="shared" si="8"/>
        <v xml:space="preserve"> </v>
      </c>
      <c r="AX19" s="13" t="str">
        <f t="shared" si="9"/>
        <v>FUERTE</v>
      </c>
      <c r="AY19" s="14" t="s">
        <v>88</v>
      </c>
      <c r="AZ19" s="13" t="str">
        <f t="shared" si="10"/>
        <v>FUERTE</v>
      </c>
      <c r="BA19" s="250">
        <f t="shared" si="34"/>
        <v>100</v>
      </c>
      <c r="BB19" s="245" t="str">
        <f t="shared" si="12"/>
        <v>NO</v>
      </c>
      <c r="BC19" s="249" t="str">
        <f t="shared" si="13"/>
        <v>FUERTE</v>
      </c>
      <c r="BD19" s="24">
        <f t="shared" si="24"/>
        <v>100</v>
      </c>
      <c r="BE19" s="15"/>
      <c r="BF19" s="16">
        <f>IF(BE19="Directamente",100/COUNTA(#REF!),0)</f>
        <v>0</v>
      </c>
      <c r="BG19" s="25" t="str">
        <f t="shared" si="25"/>
        <v>No Disminuye</v>
      </c>
      <c r="BH19" s="15"/>
      <c r="BI19" s="17" t="str">
        <f t="shared" si="16"/>
        <v xml:space="preserve"> </v>
      </c>
      <c r="BJ19" s="248" t="str">
        <f>_xlfn.IFS(AND((COUNTIF($BH$5:BH19,"Directamente"))&gt;=(COUNTIF(BH19:BH19,"Indirectamente")),(COUNTIF(BH19:BH19,"Directamente"))&gt;=(COUNTIF(BH19:BH19,"No Disminuye"))),"Directamente",AND((COUNTIF(BH19:BH19,"Indirectamente"))&gt;(COUNTIF(BH19:BH19,"Directamente")),(COUNTIF(BH19:BH19,"Indirectamente"))&gt;(COUNTIF(BH19:BH19,"No Disminuye"))),"Indirectamente",SUM(COUNTIF(BH19:BH19,"Directamente"),COUNTIF(BH19:BH19,"Indirectamente"))&gt;=COUNTIF(BH19:BH19,"No Disminuye"),"Directamente",AND((COUNTIF(BH19:BH19,"No Disminuye"))&gt;(COUNTIF(BH19:BH19,"Directamente")),(COUNTIF(BH19:BH19,"No Disminuye"))&gt;(COUNTIF(BH19:BH19,"Indirectamente"))),"No Disminuye")</f>
        <v>Directamente</v>
      </c>
      <c r="BK19" s="245" t="str">
        <f t="shared" si="17"/>
        <v>0</v>
      </c>
      <c r="BL19" s="245">
        <f t="shared" si="18"/>
        <v>2</v>
      </c>
      <c r="BM19" s="21" t="s">
        <v>119</v>
      </c>
      <c r="BN19" s="26" t="s">
        <v>91</v>
      </c>
      <c r="BO19" s="21" t="str">
        <f t="shared" si="26"/>
        <v>Moderado</v>
      </c>
      <c r="BP19" s="254"/>
      <c r="BQ19" s="10"/>
      <c r="BR19" s="10"/>
      <c r="BS19" s="252"/>
      <c r="BT19" s="20"/>
      <c r="BU19" s="20"/>
      <c r="BV19" s="252"/>
      <c r="BW19" s="20"/>
      <c r="BX19" s="252"/>
      <c r="BY19" s="20"/>
      <c r="BZ19" s="252"/>
      <c r="CA19" s="252"/>
    </row>
    <row r="20" spans="2:79" ht="75.900000000000006" hidden="1" thickTop="1" thickBot="1">
      <c r="B20" s="253"/>
      <c r="C20" s="10"/>
      <c r="D20" s="10"/>
      <c r="E20" s="10"/>
      <c r="F20" s="10"/>
      <c r="G20" s="10"/>
      <c r="H20" s="10"/>
      <c r="I20" s="10"/>
      <c r="J20" s="15"/>
      <c r="K20" s="15"/>
      <c r="L20" s="15"/>
      <c r="M20" s="15"/>
      <c r="N20" s="15"/>
      <c r="O20" s="15"/>
      <c r="P20" s="15"/>
      <c r="Q20" s="15"/>
      <c r="R20" s="15"/>
      <c r="S20" s="15"/>
      <c r="T20" s="15"/>
      <c r="U20" s="15"/>
      <c r="V20" s="15"/>
      <c r="W20" s="15"/>
      <c r="X20" s="15"/>
      <c r="Y20" s="15"/>
      <c r="Z20" s="15"/>
      <c r="AA20" s="15"/>
      <c r="AB20" s="247"/>
      <c r="AC20" s="247">
        <f t="shared" si="0"/>
        <v>0</v>
      </c>
      <c r="AD20" s="21" t="s">
        <v>118</v>
      </c>
      <c r="AE20" s="22" t="str">
        <f t="shared" si="22"/>
        <v>Moderado</v>
      </c>
      <c r="AF20" s="23" t="str">
        <f t="shared" si="23"/>
        <v>Moderado</v>
      </c>
      <c r="AG20" s="10"/>
      <c r="AH20" s="11"/>
      <c r="AI20" s="247"/>
      <c r="AJ20" s="12" t="str">
        <f t="shared" si="27"/>
        <v/>
      </c>
      <c r="AK20" s="247"/>
      <c r="AL20" s="12" t="str">
        <f t="shared" si="28"/>
        <v/>
      </c>
      <c r="AM20" s="247"/>
      <c r="AN20" s="12" t="str">
        <f t="shared" si="29"/>
        <v/>
      </c>
      <c r="AO20" s="247"/>
      <c r="AP20" s="12" t="str">
        <f t="shared" si="30"/>
        <v/>
      </c>
      <c r="AQ20" s="247"/>
      <c r="AR20" s="12" t="str">
        <f t="shared" si="31"/>
        <v/>
      </c>
      <c r="AS20" s="247"/>
      <c r="AT20" s="12" t="str">
        <f t="shared" si="32"/>
        <v/>
      </c>
      <c r="AU20" s="247"/>
      <c r="AV20" s="12" t="str">
        <f t="shared" si="33"/>
        <v/>
      </c>
      <c r="AW20" s="12" t="str">
        <f t="shared" si="8"/>
        <v xml:space="preserve"> </v>
      </c>
      <c r="AX20" s="13" t="str">
        <f t="shared" si="9"/>
        <v>FUERTE</v>
      </c>
      <c r="AY20" s="14" t="s">
        <v>88</v>
      </c>
      <c r="AZ20" s="13" t="str">
        <f t="shared" si="10"/>
        <v>FUERTE</v>
      </c>
      <c r="BA20" s="250">
        <f t="shared" si="34"/>
        <v>100</v>
      </c>
      <c r="BB20" s="245" t="str">
        <f t="shared" si="12"/>
        <v>NO</v>
      </c>
      <c r="BC20" s="249" t="str">
        <f t="shared" si="13"/>
        <v>FUERTE</v>
      </c>
      <c r="BD20" s="24">
        <f t="shared" si="24"/>
        <v>100</v>
      </c>
      <c r="BE20" s="15"/>
      <c r="BF20" s="16">
        <f>IF(BE20="Directamente",100/COUNTA(#REF!),0)</f>
        <v>0</v>
      </c>
      <c r="BG20" s="25" t="str">
        <f t="shared" si="25"/>
        <v>No Disminuye</v>
      </c>
      <c r="BH20" s="15"/>
      <c r="BI20" s="17" t="str">
        <f t="shared" si="16"/>
        <v xml:space="preserve"> </v>
      </c>
      <c r="BJ20" s="248" t="str">
        <f>_xlfn.IFS(AND((COUNTIF($BH$5:BH20,"Directamente"))&gt;=(COUNTIF(BH20:BH20,"Indirectamente")),(COUNTIF(BH20:BH20,"Directamente"))&gt;=(COUNTIF(BH20:BH20,"No Disminuye"))),"Directamente",AND((COUNTIF(BH20:BH20,"Indirectamente"))&gt;(COUNTIF(BH20:BH20,"Directamente")),(COUNTIF(BH20:BH20,"Indirectamente"))&gt;(COUNTIF(BH20:BH20,"No Disminuye"))),"Indirectamente",SUM(COUNTIF(BH20:BH20,"Directamente"),COUNTIF(BH20:BH20,"Indirectamente"))&gt;=COUNTIF(BH20:BH20,"No Disminuye"),"Directamente",AND((COUNTIF(BH20:BH20,"No Disminuye"))&gt;(COUNTIF(BH20:BH20,"Directamente")),(COUNTIF(BH20:BH20,"No Disminuye"))&gt;(COUNTIF(BH20:BH20,"Indirectamente"))),"No Disminuye")</f>
        <v>Directamente</v>
      </c>
      <c r="BK20" s="245" t="str">
        <f t="shared" si="17"/>
        <v>0</v>
      </c>
      <c r="BL20" s="245">
        <f t="shared" si="18"/>
        <v>2</v>
      </c>
      <c r="BM20" s="21" t="s">
        <v>119</v>
      </c>
      <c r="BN20" s="26" t="s">
        <v>91</v>
      </c>
      <c r="BO20" s="21" t="str">
        <f t="shared" si="26"/>
        <v>Moderado</v>
      </c>
      <c r="BP20" s="254"/>
      <c r="BQ20" s="10"/>
      <c r="BR20" s="10"/>
      <c r="BS20" s="252"/>
      <c r="BT20" s="20"/>
      <c r="BU20" s="20"/>
      <c r="BV20" s="252"/>
      <c r="BW20" s="20"/>
      <c r="BX20" s="252"/>
      <c r="BY20" s="20"/>
      <c r="BZ20" s="252"/>
      <c r="CA20" s="252"/>
    </row>
    <row r="21" spans="2:79" ht="75.900000000000006" hidden="1" thickTop="1" thickBot="1">
      <c r="B21" s="253"/>
      <c r="C21" s="10"/>
      <c r="D21" s="10"/>
      <c r="E21" s="10"/>
      <c r="F21" s="10"/>
      <c r="G21" s="10"/>
      <c r="H21" s="10"/>
      <c r="I21" s="10"/>
      <c r="J21" s="15"/>
      <c r="K21" s="15"/>
      <c r="L21" s="15"/>
      <c r="M21" s="15"/>
      <c r="N21" s="15"/>
      <c r="O21" s="15"/>
      <c r="P21" s="15"/>
      <c r="Q21" s="15"/>
      <c r="R21" s="15"/>
      <c r="S21" s="15"/>
      <c r="T21" s="15"/>
      <c r="U21" s="15"/>
      <c r="V21" s="15"/>
      <c r="W21" s="15"/>
      <c r="X21" s="15"/>
      <c r="Y21" s="15"/>
      <c r="Z21" s="15"/>
      <c r="AA21" s="15"/>
      <c r="AB21" s="247"/>
      <c r="AC21" s="247">
        <f t="shared" si="0"/>
        <v>0</v>
      </c>
      <c r="AD21" s="21" t="s">
        <v>118</v>
      </c>
      <c r="AE21" s="22" t="str">
        <f t="shared" si="22"/>
        <v>Moderado</v>
      </c>
      <c r="AF21" s="23" t="str">
        <f t="shared" si="23"/>
        <v>Moderado</v>
      </c>
      <c r="AG21" s="10"/>
      <c r="AH21" s="11"/>
      <c r="AI21" s="247"/>
      <c r="AJ21" s="12" t="str">
        <f t="shared" si="27"/>
        <v/>
      </c>
      <c r="AK21" s="247"/>
      <c r="AL21" s="12" t="str">
        <f t="shared" si="28"/>
        <v/>
      </c>
      <c r="AM21" s="247"/>
      <c r="AN21" s="12" t="str">
        <f t="shared" si="29"/>
        <v/>
      </c>
      <c r="AO21" s="247"/>
      <c r="AP21" s="12" t="str">
        <f t="shared" si="30"/>
        <v/>
      </c>
      <c r="AQ21" s="247"/>
      <c r="AR21" s="12" t="str">
        <f t="shared" si="31"/>
        <v/>
      </c>
      <c r="AS21" s="247"/>
      <c r="AT21" s="12" t="str">
        <f t="shared" si="32"/>
        <v/>
      </c>
      <c r="AU21" s="247"/>
      <c r="AV21" s="12" t="str">
        <f t="shared" si="33"/>
        <v/>
      </c>
      <c r="AW21" s="12" t="str">
        <f t="shared" si="8"/>
        <v xml:space="preserve"> </v>
      </c>
      <c r="AX21" s="13" t="str">
        <f t="shared" si="9"/>
        <v>FUERTE</v>
      </c>
      <c r="AY21" s="14" t="s">
        <v>88</v>
      </c>
      <c r="AZ21" s="13" t="str">
        <f t="shared" si="10"/>
        <v>FUERTE</v>
      </c>
      <c r="BA21" s="250">
        <f t="shared" si="34"/>
        <v>100</v>
      </c>
      <c r="BB21" s="245" t="str">
        <f t="shared" si="12"/>
        <v>NO</v>
      </c>
      <c r="BC21" s="249" t="str">
        <f t="shared" si="13"/>
        <v>FUERTE</v>
      </c>
      <c r="BD21" s="24">
        <f t="shared" si="24"/>
        <v>100</v>
      </c>
      <c r="BE21" s="15"/>
      <c r="BF21" s="16">
        <f>IF(BE21="Directamente",100/COUNTA(#REF!),0)</f>
        <v>0</v>
      </c>
      <c r="BG21" s="25" t="str">
        <f t="shared" si="25"/>
        <v>No Disminuye</v>
      </c>
      <c r="BH21" s="15"/>
      <c r="BI21" s="17" t="str">
        <f t="shared" si="16"/>
        <v xml:space="preserve"> </v>
      </c>
      <c r="BJ21" s="248" t="str">
        <f>_xlfn.IFS(AND((COUNTIF($BH$5:BH21,"Directamente"))&gt;=(COUNTIF(BH21:BH21,"Indirectamente")),(COUNTIF(BH21:BH21,"Directamente"))&gt;=(COUNTIF(BH21:BH21,"No Disminuye"))),"Directamente",AND((COUNTIF(BH21:BH21,"Indirectamente"))&gt;(COUNTIF(BH21:BH21,"Directamente")),(COUNTIF(BH21:BH21,"Indirectamente"))&gt;(COUNTIF(BH21:BH21,"No Disminuye"))),"Indirectamente",SUM(COUNTIF(BH21:BH21,"Directamente"),COUNTIF(BH21:BH21,"Indirectamente"))&gt;=COUNTIF(BH21:BH21,"No Disminuye"),"Directamente",AND((COUNTIF(BH21:BH21,"No Disminuye"))&gt;(COUNTIF(BH21:BH21,"Directamente")),(COUNTIF(BH21:BH21,"No Disminuye"))&gt;(COUNTIF(BH21:BH21,"Indirectamente"))),"No Disminuye")</f>
        <v>Directamente</v>
      </c>
      <c r="BK21" s="245" t="str">
        <f t="shared" si="17"/>
        <v>0</v>
      </c>
      <c r="BL21" s="245">
        <f t="shared" si="18"/>
        <v>2</v>
      </c>
      <c r="BM21" s="21" t="s">
        <v>119</v>
      </c>
      <c r="BN21" s="26" t="s">
        <v>91</v>
      </c>
      <c r="BO21" s="21" t="str">
        <f t="shared" si="26"/>
        <v>Moderado</v>
      </c>
      <c r="BP21" s="254"/>
      <c r="BQ21" s="10"/>
      <c r="BR21" s="10"/>
      <c r="BS21" s="252"/>
      <c r="BT21" s="20"/>
      <c r="BU21" s="20"/>
      <c r="BV21" s="252"/>
      <c r="BW21" s="20"/>
      <c r="BX21" s="252"/>
      <c r="BY21" s="20"/>
      <c r="BZ21" s="252"/>
      <c r="CA21" s="252"/>
    </row>
    <row r="22" spans="2:79" ht="75.900000000000006" hidden="1" thickTop="1" thickBot="1">
      <c r="B22" s="253"/>
      <c r="C22" s="10"/>
      <c r="D22" s="10"/>
      <c r="E22" s="10"/>
      <c r="F22" s="10"/>
      <c r="G22" s="10"/>
      <c r="H22" s="10"/>
      <c r="I22" s="10"/>
      <c r="J22" s="15"/>
      <c r="K22" s="15"/>
      <c r="L22" s="15"/>
      <c r="M22" s="15"/>
      <c r="N22" s="15"/>
      <c r="O22" s="15"/>
      <c r="P22" s="15"/>
      <c r="Q22" s="15"/>
      <c r="R22" s="15"/>
      <c r="S22" s="15"/>
      <c r="T22" s="15"/>
      <c r="U22" s="15"/>
      <c r="V22" s="15"/>
      <c r="W22" s="15"/>
      <c r="X22" s="15"/>
      <c r="Y22" s="15"/>
      <c r="Z22" s="15"/>
      <c r="AA22" s="15"/>
      <c r="AB22" s="247"/>
      <c r="AC22" s="247">
        <f t="shared" si="0"/>
        <v>0</v>
      </c>
      <c r="AD22" s="21" t="s">
        <v>118</v>
      </c>
      <c r="AE22" s="22" t="str">
        <f t="shared" si="22"/>
        <v>Moderado</v>
      </c>
      <c r="AF22" s="23" t="str">
        <f t="shared" si="23"/>
        <v>Moderado</v>
      </c>
      <c r="AG22" s="10"/>
      <c r="AH22" s="11"/>
      <c r="AI22" s="247"/>
      <c r="AJ22" s="12" t="str">
        <f t="shared" si="27"/>
        <v/>
      </c>
      <c r="AK22" s="247"/>
      <c r="AL22" s="12" t="str">
        <f t="shared" si="28"/>
        <v/>
      </c>
      <c r="AM22" s="247"/>
      <c r="AN22" s="12" t="str">
        <f t="shared" si="29"/>
        <v/>
      </c>
      <c r="AO22" s="247"/>
      <c r="AP22" s="12" t="str">
        <f t="shared" si="30"/>
        <v/>
      </c>
      <c r="AQ22" s="247"/>
      <c r="AR22" s="12" t="str">
        <f t="shared" si="31"/>
        <v/>
      </c>
      <c r="AS22" s="247"/>
      <c r="AT22" s="12" t="str">
        <f t="shared" si="32"/>
        <v/>
      </c>
      <c r="AU22" s="247"/>
      <c r="AV22" s="12" t="str">
        <f t="shared" si="33"/>
        <v/>
      </c>
      <c r="AW22" s="12" t="str">
        <f t="shared" si="8"/>
        <v xml:space="preserve"> </v>
      </c>
      <c r="AX22" s="13" t="str">
        <f t="shared" si="9"/>
        <v>FUERTE</v>
      </c>
      <c r="AY22" s="14" t="s">
        <v>88</v>
      </c>
      <c r="AZ22" s="13" t="str">
        <f t="shared" si="10"/>
        <v>FUERTE</v>
      </c>
      <c r="BA22" s="250">
        <f t="shared" si="34"/>
        <v>100</v>
      </c>
      <c r="BB22" s="245" t="str">
        <f t="shared" si="12"/>
        <v>NO</v>
      </c>
      <c r="BC22" s="249" t="str">
        <f t="shared" si="13"/>
        <v>FUERTE</v>
      </c>
      <c r="BD22" s="24">
        <f t="shared" si="24"/>
        <v>100</v>
      </c>
      <c r="BE22" s="15"/>
      <c r="BF22" s="16">
        <f>IF(BE22="Directamente",100/COUNTA(#REF!),0)</f>
        <v>0</v>
      </c>
      <c r="BG22" s="25" t="str">
        <f t="shared" si="25"/>
        <v>No Disminuye</v>
      </c>
      <c r="BH22" s="15"/>
      <c r="BI22" s="17" t="str">
        <f t="shared" si="16"/>
        <v xml:space="preserve"> </v>
      </c>
      <c r="BJ22" s="248" t="str">
        <f>_xlfn.IFS(AND((COUNTIF($BH$5:BH22,"Directamente"))&gt;=(COUNTIF(BH22:BH22,"Indirectamente")),(COUNTIF(BH22:BH22,"Directamente"))&gt;=(COUNTIF(BH22:BH22,"No Disminuye"))),"Directamente",AND((COUNTIF(BH22:BH22,"Indirectamente"))&gt;(COUNTIF(BH22:BH22,"Directamente")),(COUNTIF(BH22:BH22,"Indirectamente"))&gt;(COUNTIF(BH22:BH22,"No Disminuye"))),"Indirectamente",SUM(COUNTIF(BH22:BH22,"Directamente"),COUNTIF(BH22:BH22,"Indirectamente"))&gt;=COUNTIF(BH22:BH22,"No Disminuye"),"Directamente",AND((COUNTIF(BH22:BH22,"No Disminuye"))&gt;(COUNTIF(BH22:BH22,"Directamente")),(COUNTIF(BH22:BH22,"No Disminuye"))&gt;(COUNTIF(BH22:BH22,"Indirectamente"))),"No Disminuye")</f>
        <v>Directamente</v>
      </c>
      <c r="BK22" s="245" t="str">
        <f t="shared" si="17"/>
        <v>0</v>
      </c>
      <c r="BL22" s="245">
        <f t="shared" si="18"/>
        <v>2</v>
      </c>
      <c r="BM22" s="21" t="s">
        <v>119</v>
      </c>
      <c r="BN22" s="26" t="s">
        <v>91</v>
      </c>
      <c r="BO22" s="21" t="str">
        <f t="shared" si="26"/>
        <v>Moderado</v>
      </c>
      <c r="BP22" s="254"/>
      <c r="BQ22" s="10"/>
      <c r="BR22" s="10"/>
      <c r="BS22" s="252"/>
      <c r="BT22" s="20"/>
      <c r="BU22" s="20"/>
      <c r="BV22" s="252"/>
      <c r="BW22" s="20"/>
      <c r="BX22" s="252"/>
      <c r="BY22" s="20"/>
      <c r="BZ22" s="252"/>
      <c r="CA22" s="252"/>
    </row>
    <row r="23" spans="2:79" ht="75.900000000000006" hidden="1" thickTop="1" thickBot="1">
      <c r="B23" s="253"/>
      <c r="C23" s="10"/>
      <c r="D23" s="10"/>
      <c r="E23" s="10"/>
      <c r="F23" s="10"/>
      <c r="G23" s="10"/>
      <c r="H23" s="10"/>
      <c r="I23" s="10"/>
      <c r="J23" s="15"/>
      <c r="K23" s="15"/>
      <c r="L23" s="15"/>
      <c r="M23" s="15"/>
      <c r="N23" s="15"/>
      <c r="O23" s="15"/>
      <c r="P23" s="15"/>
      <c r="Q23" s="15"/>
      <c r="R23" s="15"/>
      <c r="S23" s="15"/>
      <c r="T23" s="15"/>
      <c r="U23" s="15"/>
      <c r="V23" s="15"/>
      <c r="W23" s="15"/>
      <c r="X23" s="15"/>
      <c r="Y23" s="15"/>
      <c r="Z23" s="15"/>
      <c r="AA23" s="15"/>
      <c r="AB23" s="247"/>
      <c r="AC23" s="247">
        <f t="shared" si="0"/>
        <v>0</v>
      </c>
      <c r="AD23" s="21" t="s">
        <v>118</v>
      </c>
      <c r="AE23" s="22" t="str">
        <f t="shared" si="22"/>
        <v>Moderado</v>
      </c>
      <c r="AF23" s="23" t="str">
        <f t="shared" si="23"/>
        <v>Moderado</v>
      </c>
      <c r="AG23" s="10"/>
      <c r="AH23" s="11"/>
      <c r="AI23" s="247"/>
      <c r="AJ23" s="12" t="str">
        <f t="shared" si="27"/>
        <v/>
      </c>
      <c r="AK23" s="247"/>
      <c r="AL23" s="12" t="str">
        <f t="shared" si="28"/>
        <v/>
      </c>
      <c r="AM23" s="247"/>
      <c r="AN23" s="12" t="str">
        <f t="shared" si="29"/>
        <v/>
      </c>
      <c r="AO23" s="247"/>
      <c r="AP23" s="12" t="str">
        <f t="shared" si="30"/>
        <v/>
      </c>
      <c r="AQ23" s="247"/>
      <c r="AR23" s="12" t="str">
        <f t="shared" si="31"/>
        <v/>
      </c>
      <c r="AS23" s="247"/>
      <c r="AT23" s="12" t="str">
        <f t="shared" si="32"/>
        <v/>
      </c>
      <c r="AU23" s="247"/>
      <c r="AV23" s="12" t="str">
        <f t="shared" si="33"/>
        <v/>
      </c>
      <c r="AW23" s="12" t="str">
        <f t="shared" si="8"/>
        <v xml:space="preserve"> </v>
      </c>
      <c r="AX23" s="13" t="str">
        <f t="shared" si="9"/>
        <v>FUERTE</v>
      </c>
      <c r="AY23" s="14" t="s">
        <v>88</v>
      </c>
      <c r="AZ23" s="13" t="str">
        <f t="shared" si="10"/>
        <v>FUERTE</v>
      </c>
      <c r="BA23" s="250">
        <f t="shared" si="34"/>
        <v>100</v>
      </c>
      <c r="BB23" s="245" t="str">
        <f t="shared" si="12"/>
        <v>NO</v>
      </c>
      <c r="BC23" s="249" t="str">
        <f t="shared" si="13"/>
        <v>FUERTE</v>
      </c>
      <c r="BD23" s="24">
        <f t="shared" si="24"/>
        <v>100</v>
      </c>
      <c r="BE23" s="15"/>
      <c r="BF23" s="16">
        <f>IF(BE23="Directamente",100/COUNTA(#REF!),0)</f>
        <v>0</v>
      </c>
      <c r="BG23" s="25" t="str">
        <f t="shared" si="25"/>
        <v>No Disminuye</v>
      </c>
      <c r="BH23" s="15"/>
      <c r="BI23" s="17" t="str">
        <f t="shared" si="16"/>
        <v xml:space="preserve"> </v>
      </c>
      <c r="BJ23" s="248" t="str">
        <f>_xlfn.IFS(AND((COUNTIF($BH$5:BH23,"Directamente"))&gt;=(COUNTIF(BH23:BH23,"Indirectamente")),(COUNTIF(BH23:BH23,"Directamente"))&gt;=(COUNTIF(BH23:BH23,"No Disminuye"))),"Directamente",AND((COUNTIF(BH23:BH23,"Indirectamente"))&gt;(COUNTIF(BH23:BH23,"Directamente")),(COUNTIF(BH23:BH23,"Indirectamente"))&gt;(COUNTIF(BH23:BH23,"No Disminuye"))),"Indirectamente",SUM(COUNTIF(BH23:BH23,"Directamente"),COUNTIF(BH23:BH23,"Indirectamente"))&gt;=COUNTIF(BH23:BH23,"No Disminuye"),"Directamente",AND((COUNTIF(BH23:BH23,"No Disminuye"))&gt;(COUNTIF(BH23:BH23,"Directamente")),(COUNTIF(BH23:BH23,"No Disminuye"))&gt;(COUNTIF(BH23:BH23,"Indirectamente"))),"No Disminuye")</f>
        <v>Directamente</v>
      </c>
      <c r="BK23" s="245" t="str">
        <f t="shared" si="17"/>
        <v>0</v>
      </c>
      <c r="BL23" s="245">
        <f t="shared" si="18"/>
        <v>2</v>
      </c>
      <c r="BM23" s="21" t="s">
        <v>119</v>
      </c>
      <c r="BN23" s="26" t="s">
        <v>91</v>
      </c>
      <c r="BO23" s="21" t="str">
        <f t="shared" si="26"/>
        <v>Moderado</v>
      </c>
      <c r="BP23" s="254"/>
      <c r="BQ23" s="10"/>
      <c r="BR23" s="10"/>
      <c r="BS23" s="252"/>
      <c r="BT23" s="20"/>
      <c r="BU23" s="20"/>
      <c r="BV23" s="252"/>
      <c r="BW23" s="20"/>
      <c r="BX23" s="252"/>
      <c r="BY23" s="20"/>
      <c r="BZ23" s="252"/>
      <c r="CA23" s="252"/>
    </row>
    <row r="24" spans="2:79" ht="75.900000000000006" hidden="1" thickTop="1" thickBot="1">
      <c r="B24" s="253"/>
      <c r="C24" s="10"/>
      <c r="D24" s="10"/>
      <c r="E24" s="10"/>
      <c r="F24" s="10"/>
      <c r="G24" s="10"/>
      <c r="H24" s="10"/>
      <c r="I24" s="10"/>
      <c r="J24" s="15"/>
      <c r="K24" s="15"/>
      <c r="L24" s="15"/>
      <c r="M24" s="15"/>
      <c r="N24" s="15"/>
      <c r="O24" s="15"/>
      <c r="P24" s="15"/>
      <c r="Q24" s="15"/>
      <c r="R24" s="15"/>
      <c r="S24" s="15"/>
      <c r="T24" s="15"/>
      <c r="U24" s="15"/>
      <c r="V24" s="15"/>
      <c r="W24" s="15"/>
      <c r="X24" s="15"/>
      <c r="Y24" s="15"/>
      <c r="Z24" s="15"/>
      <c r="AA24" s="15"/>
      <c r="AB24" s="247"/>
      <c r="AC24" s="247">
        <f t="shared" si="0"/>
        <v>0</v>
      </c>
      <c r="AD24" s="21" t="s">
        <v>118</v>
      </c>
      <c r="AE24" s="22" t="str">
        <f t="shared" si="22"/>
        <v>Moderado</v>
      </c>
      <c r="AF24" s="23" t="str">
        <f t="shared" si="23"/>
        <v>Moderado</v>
      </c>
      <c r="AG24" s="10"/>
      <c r="AH24" s="11"/>
      <c r="AI24" s="247"/>
      <c r="AJ24" s="12" t="str">
        <f t="shared" si="27"/>
        <v/>
      </c>
      <c r="AK24" s="247"/>
      <c r="AL24" s="12" t="str">
        <f t="shared" si="28"/>
        <v/>
      </c>
      <c r="AM24" s="247"/>
      <c r="AN24" s="12" t="str">
        <f t="shared" si="29"/>
        <v/>
      </c>
      <c r="AO24" s="247"/>
      <c r="AP24" s="12" t="str">
        <f t="shared" si="30"/>
        <v/>
      </c>
      <c r="AQ24" s="247"/>
      <c r="AR24" s="12" t="str">
        <f t="shared" si="31"/>
        <v/>
      </c>
      <c r="AS24" s="247"/>
      <c r="AT24" s="12" t="str">
        <f t="shared" si="32"/>
        <v/>
      </c>
      <c r="AU24" s="247"/>
      <c r="AV24" s="12" t="str">
        <f t="shared" si="33"/>
        <v/>
      </c>
      <c r="AW24" s="12" t="str">
        <f t="shared" si="8"/>
        <v xml:space="preserve"> </v>
      </c>
      <c r="AX24" s="13" t="str">
        <f t="shared" si="9"/>
        <v>FUERTE</v>
      </c>
      <c r="AY24" s="14" t="s">
        <v>88</v>
      </c>
      <c r="AZ24" s="13" t="str">
        <f t="shared" si="10"/>
        <v>FUERTE</v>
      </c>
      <c r="BA24" s="250">
        <f t="shared" si="34"/>
        <v>100</v>
      </c>
      <c r="BB24" s="245" t="str">
        <f t="shared" si="12"/>
        <v>NO</v>
      </c>
      <c r="BC24" s="249" t="str">
        <f t="shared" si="13"/>
        <v>FUERTE</v>
      </c>
      <c r="BD24" s="24">
        <f t="shared" si="24"/>
        <v>100</v>
      </c>
      <c r="BE24" s="15"/>
      <c r="BF24" s="16">
        <f>IF(BE24="Directamente",100/COUNTA(#REF!),0)</f>
        <v>0</v>
      </c>
      <c r="BG24" s="25" t="str">
        <f t="shared" si="25"/>
        <v>No Disminuye</v>
      </c>
      <c r="BH24" s="15"/>
      <c r="BI24" s="17" t="str">
        <f t="shared" si="16"/>
        <v xml:space="preserve"> </v>
      </c>
      <c r="BJ24" s="248" t="str">
        <f>_xlfn.IFS(AND((COUNTIF($BH$5:BH24,"Directamente"))&gt;=(COUNTIF(BH24:BH24,"Indirectamente")),(COUNTIF(BH24:BH24,"Directamente"))&gt;=(COUNTIF(BH24:BH24,"No Disminuye"))),"Directamente",AND((COUNTIF(BH24:BH24,"Indirectamente"))&gt;(COUNTIF(BH24:BH24,"Directamente")),(COUNTIF(BH24:BH24,"Indirectamente"))&gt;(COUNTIF(BH24:BH24,"No Disminuye"))),"Indirectamente",SUM(COUNTIF(BH24:BH24,"Directamente"),COUNTIF(BH24:BH24,"Indirectamente"))&gt;=COUNTIF(BH24:BH24,"No Disminuye"),"Directamente",AND((COUNTIF(BH24:BH24,"No Disminuye"))&gt;(COUNTIF(BH24:BH24,"Directamente")),(COUNTIF(BH24:BH24,"No Disminuye"))&gt;(COUNTIF(BH24:BH24,"Indirectamente"))),"No Disminuye")</f>
        <v>Directamente</v>
      </c>
      <c r="BK24" s="245" t="str">
        <f t="shared" si="17"/>
        <v>0</v>
      </c>
      <c r="BL24" s="245">
        <f t="shared" si="18"/>
        <v>2</v>
      </c>
      <c r="BM24" s="21" t="s">
        <v>119</v>
      </c>
      <c r="BN24" s="26" t="s">
        <v>91</v>
      </c>
      <c r="BO24" s="21" t="str">
        <f t="shared" si="26"/>
        <v>Moderado</v>
      </c>
      <c r="BP24" s="254"/>
      <c r="BQ24" s="10"/>
      <c r="BR24" s="10"/>
      <c r="BS24" s="252"/>
      <c r="BT24" s="20"/>
      <c r="BU24" s="20"/>
      <c r="BV24" s="252"/>
      <c r="BW24" s="20"/>
      <c r="BX24" s="252"/>
      <c r="BY24" s="20"/>
      <c r="BZ24" s="252"/>
      <c r="CA24" s="252"/>
    </row>
    <row r="25" spans="2:79" hidden="1" thickTop="1" thickBot="1">
      <c r="AD25" s="246"/>
      <c r="BG25" s="28"/>
      <c r="BN25" s="29"/>
      <c r="BP25" s="30"/>
    </row>
    <row r="26" spans="2:79" hidden="1" thickTop="1" thickBot="1">
      <c r="AD26" s="246"/>
      <c r="BG26" s="28"/>
      <c r="BN26" s="29"/>
      <c r="BP26" s="30"/>
    </row>
    <row r="27" spans="2:79" hidden="1" thickTop="1" thickBot="1">
      <c r="AD27" s="246"/>
      <c r="BG27" s="28"/>
      <c r="BN27" s="29"/>
      <c r="BP27" s="30"/>
    </row>
    <row r="28" spans="2:79" hidden="1" thickTop="1" thickBot="1">
      <c r="AD28" s="246"/>
      <c r="BG28" s="28"/>
      <c r="BN28" s="29"/>
      <c r="BP28" s="30"/>
    </row>
    <row r="29" spans="2:79" hidden="1" thickTop="1" thickBot="1">
      <c r="AD29" s="246"/>
      <c r="BG29" s="28"/>
      <c r="BN29" s="29"/>
      <c r="BP29" s="30"/>
    </row>
    <row r="30" spans="2:79" hidden="1" thickTop="1" thickBot="1">
      <c r="AD30" s="246"/>
      <c r="BG30" s="28"/>
      <c r="BN30" s="29"/>
      <c r="BP30" s="30"/>
    </row>
    <row r="31" spans="2:79" hidden="1" thickTop="1" thickBot="1">
      <c r="AD31" s="246"/>
      <c r="BG31" s="28"/>
      <c r="BN31" s="29"/>
      <c r="BP31" s="30"/>
    </row>
    <row r="32" spans="2:79" hidden="1" thickTop="1" thickBot="1">
      <c r="AD32" s="246"/>
      <c r="BG32" s="28"/>
      <c r="BN32" s="29"/>
      <c r="BP32" s="30"/>
    </row>
    <row r="33" spans="30:68" hidden="1" thickTop="1" thickBot="1">
      <c r="AD33" s="246"/>
      <c r="BG33" s="28"/>
      <c r="BN33" s="29"/>
      <c r="BP33" s="30"/>
    </row>
    <row r="34" spans="30:68" hidden="1" thickTop="1" thickBot="1">
      <c r="AD34" s="246"/>
      <c r="BG34" s="28"/>
      <c r="BN34" s="29"/>
      <c r="BP34" s="30"/>
    </row>
    <row r="35" spans="30:68" hidden="1" thickTop="1" thickBot="1">
      <c r="AD35" s="246"/>
      <c r="BG35" s="28"/>
      <c r="BN35" s="29"/>
      <c r="BP35" s="30"/>
    </row>
    <row r="36" spans="30:68" hidden="1" thickTop="1" thickBot="1">
      <c r="AD36" s="246"/>
      <c r="BG36" s="28"/>
      <c r="BN36" s="29"/>
      <c r="BP36" s="30"/>
    </row>
    <row r="37" spans="30:68" hidden="1" thickTop="1" thickBot="1">
      <c r="AD37" s="246"/>
      <c r="BG37" s="28"/>
      <c r="BN37" s="29"/>
      <c r="BP37" s="30"/>
    </row>
    <row r="38" spans="30:68" hidden="1" thickTop="1" thickBot="1">
      <c r="AD38" s="246"/>
      <c r="BG38" s="28"/>
      <c r="BN38" s="29"/>
      <c r="BP38" s="30"/>
    </row>
    <row r="39" spans="30:68" hidden="1" thickTop="1" thickBot="1">
      <c r="AD39" s="246"/>
      <c r="BG39" s="28"/>
      <c r="BN39" s="29"/>
      <c r="BP39" s="30"/>
    </row>
    <row r="40" spans="30:68" hidden="1" thickTop="1" thickBot="1">
      <c r="AD40" s="246"/>
      <c r="BG40" s="28"/>
      <c r="BN40" s="29"/>
      <c r="BP40" s="30"/>
    </row>
    <row r="41" spans="30:68" hidden="1" thickTop="1" thickBot="1">
      <c r="AD41" s="246"/>
      <c r="BG41" s="28"/>
      <c r="BN41" s="29"/>
      <c r="BP41" s="30"/>
    </row>
    <row r="42" spans="30:68" hidden="1" thickTop="1" thickBot="1">
      <c r="AD42" s="246"/>
      <c r="BG42" s="28"/>
      <c r="BN42" s="29"/>
      <c r="BP42" s="30"/>
    </row>
    <row r="43" spans="30:68" hidden="1" thickTop="1" thickBot="1">
      <c r="AD43" s="246"/>
      <c r="BG43" s="28"/>
      <c r="BN43" s="29"/>
      <c r="BP43" s="30"/>
    </row>
    <row r="44" spans="30:68" hidden="1" thickTop="1" thickBot="1">
      <c r="AD44" s="246"/>
      <c r="BG44" s="28"/>
      <c r="BN44" s="29"/>
      <c r="BP44" s="30"/>
    </row>
    <row r="45" spans="30:68" hidden="1" thickTop="1" thickBot="1">
      <c r="AD45" s="246"/>
      <c r="BG45" s="28"/>
      <c r="BN45" s="29"/>
      <c r="BP45" s="30"/>
    </row>
    <row r="46" spans="30:68" hidden="1" thickTop="1" thickBot="1">
      <c r="AD46" s="246"/>
      <c r="BG46" s="28"/>
      <c r="BN46" s="29"/>
      <c r="BP46" s="30"/>
    </row>
    <row r="47" spans="30:68" hidden="1" thickTop="1" thickBot="1">
      <c r="AD47" s="246"/>
      <c r="BG47" s="28"/>
      <c r="BN47" s="29"/>
      <c r="BP47" s="30"/>
    </row>
    <row r="48" spans="30:68" hidden="1" thickTop="1" thickBot="1">
      <c r="AD48" s="246"/>
      <c r="BG48" s="28"/>
      <c r="BN48" s="29"/>
      <c r="BP48" s="30"/>
    </row>
    <row r="49" spans="30:68" hidden="1" thickTop="1" thickBot="1">
      <c r="AD49" s="246"/>
      <c r="BG49" s="28"/>
      <c r="BN49" s="29"/>
      <c r="BP49" s="30"/>
    </row>
    <row r="50" spans="30:68" hidden="1" thickTop="1" thickBot="1">
      <c r="AD50" s="246"/>
      <c r="BG50" s="28"/>
      <c r="BN50" s="29"/>
      <c r="BP50" s="30"/>
    </row>
    <row r="51" spans="30:68" hidden="1" thickTop="1" thickBot="1">
      <c r="AD51" s="246"/>
      <c r="BG51" s="28"/>
      <c r="BN51" s="29"/>
      <c r="BP51" s="30"/>
    </row>
    <row r="52" spans="30:68" hidden="1" thickTop="1" thickBot="1">
      <c r="AD52" s="246"/>
      <c r="BG52" s="28"/>
      <c r="BN52" s="29"/>
      <c r="BP52" s="30"/>
    </row>
    <row r="53" spans="30:68" hidden="1" thickTop="1" thickBot="1">
      <c r="AD53" s="246"/>
      <c r="BG53" s="28"/>
      <c r="BN53" s="29"/>
      <c r="BP53" s="30"/>
    </row>
    <row r="54" spans="30:68" hidden="1" thickTop="1" thickBot="1">
      <c r="AD54" s="246"/>
      <c r="BG54" s="28"/>
      <c r="BN54" s="29"/>
      <c r="BP54" s="30"/>
    </row>
    <row r="55" spans="30:68" hidden="1" thickTop="1" thickBot="1">
      <c r="AD55" s="246"/>
      <c r="BG55" s="28"/>
      <c r="BN55" s="29"/>
      <c r="BP55" s="30"/>
    </row>
    <row r="56" spans="30:68" hidden="1" thickTop="1" thickBot="1">
      <c r="AD56" s="246"/>
      <c r="BG56" s="28"/>
      <c r="BN56" s="29"/>
      <c r="BP56" s="30"/>
    </row>
    <row r="57" spans="30:68" hidden="1" thickTop="1" thickBot="1">
      <c r="AD57" s="246"/>
      <c r="BG57" s="28"/>
      <c r="BN57" s="29"/>
      <c r="BP57" s="30"/>
    </row>
    <row r="58" spans="30:68" hidden="1" thickTop="1" thickBot="1">
      <c r="AD58" s="246"/>
      <c r="BG58" s="28"/>
      <c r="BN58" s="29"/>
      <c r="BP58" s="30"/>
    </row>
    <row r="59" spans="30:68" hidden="1" thickTop="1" thickBot="1">
      <c r="AD59" s="246"/>
      <c r="BG59" s="28"/>
      <c r="BN59" s="29"/>
      <c r="BP59" s="30"/>
    </row>
    <row r="60" spans="30:68" hidden="1" thickTop="1" thickBot="1">
      <c r="AD60" s="246"/>
      <c r="BG60" s="28"/>
      <c r="BN60" s="29"/>
      <c r="BP60" s="30"/>
    </row>
    <row r="61" spans="30:68" hidden="1" thickTop="1" thickBot="1">
      <c r="AD61" s="246"/>
      <c r="BG61" s="28"/>
      <c r="BN61" s="29"/>
      <c r="BP61" s="30"/>
    </row>
    <row r="62" spans="30:68" hidden="1" thickTop="1" thickBot="1">
      <c r="AD62" s="246"/>
      <c r="BG62" s="28"/>
      <c r="BN62" s="29"/>
      <c r="BP62" s="30"/>
    </row>
    <row r="63" spans="30:68" hidden="1" thickTop="1" thickBot="1">
      <c r="AD63" s="246"/>
      <c r="BG63" s="28"/>
      <c r="BN63" s="29"/>
      <c r="BP63" s="30"/>
    </row>
    <row r="64" spans="30:68" hidden="1" thickTop="1" thickBot="1">
      <c r="AD64" s="246"/>
      <c r="BG64" s="28"/>
      <c r="BN64" s="29"/>
      <c r="BP64" s="30"/>
    </row>
    <row r="65" spans="30:113" hidden="1" thickTop="1" thickBot="1">
      <c r="AD65" s="246"/>
      <c r="BG65" s="28"/>
      <c r="BN65" s="29"/>
      <c r="BP65" s="30"/>
    </row>
    <row r="66" spans="30:113" hidden="1" thickTop="1" thickBot="1">
      <c r="AD66" s="246"/>
      <c r="BG66" s="28"/>
      <c r="BN66" s="29"/>
      <c r="BP66" s="30"/>
    </row>
    <row r="67" spans="30:113" hidden="1" thickTop="1" thickBot="1">
      <c r="AD67" s="246"/>
      <c r="BG67" s="28"/>
      <c r="BN67" s="29"/>
      <c r="BP67" s="30"/>
    </row>
    <row r="68" spans="30:113" hidden="1" thickTop="1" thickBot="1">
      <c r="AD68" s="246"/>
      <c r="BG68" s="28"/>
      <c r="BN68" s="29"/>
      <c r="BP68" s="30"/>
    </row>
    <row r="69" spans="30:113" hidden="1" thickTop="1" thickBot="1">
      <c r="AD69" s="246"/>
      <c r="BG69" s="28"/>
      <c r="BN69" s="29"/>
      <c r="BP69" s="30"/>
    </row>
    <row r="70" spans="30:113" hidden="1" thickTop="1" thickBot="1">
      <c r="AD70" s="246"/>
      <c r="BG70" s="28"/>
      <c r="BN70" s="29"/>
      <c r="BP70" s="30"/>
    </row>
    <row r="71" spans="30:113" hidden="1" thickTop="1" thickBot="1">
      <c r="AD71" s="246"/>
      <c r="BG71" s="28"/>
      <c r="BN71" s="29"/>
      <c r="BP71" s="30"/>
    </row>
    <row r="72" spans="30:113" hidden="1" thickTop="1" thickBot="1">
      <c r="AD72" s="246"/>
      <c r="BG72" s="28"/>
      <c r="BN72" s="29"/>
      <c r="BP72" s="30"/>
    </row>
    <row r="73" spans="30:113" hidden="1" thickTop="1" thickBot="1"/>
    <row r="74" spans="30:113" hidden="1" thickTop="1" thickBot="1"/>
    <row r="77" spans="30:113" hidden="1" thickTop="1" thickBot="1"/>
    <row r="78" spans="30:113" ht="47.1" hidden="1" customHeight="1" thickTop="1" thickBot="1">
      <c r="BQ78" s="31" t="s">
        <v>10</v>
      </c>
      <c r="BR78" s="31" t="s">
        <v>120</v>
      </c>
      <c r="BS78" s="31" t="s">
        <v>14</v>
      </c>
      <c r="BT78" s="32" t="s">
        <v>37</v>
      </c>
      <c r="BU78" s="32" t="s">
        <v>38</v>
      </c>
      <c r="BV78" s="31" t="s">
        <v>121</v>
      </c>
      <c r="BW78" s="31" t="s">
        <v>10</v>
      </c>
      <c r="BX78" s="31" t="s">
        <v>120</v>
      </c>
      <c r="BY78" s="31" t="s">
        <v>14</v>
      </c>
      <c r="BZ78" s="32" t="s">
        <v>37</v>
      </c>
      <c r="CA78" s="32" t="s">
        <v>38</v>
      </c>
      <c r="CB78" s="32" t="s">
        <v>122</v>
      </c>
      <c r="CC78" s="32" t="s">
        <v>123</v>
      </c>
      <c r="CD78" s="32" t="s">
        <v>62</v>
      </c>
      <c r="CE78" s="32" t="s">
        <v>124</v>
      </c>
      <c r="CF78" s="32" t="s">
        <v>125</v>
      </c>
      <c r="CG78" s="32" t="s">
        <v>126</v>
      </c>
      <c r="CH78" s="32" t="s">
        <v>127</v>
      </c>
      <c r="CI78" s="32" t="s">
        <v>128</v>
      </c>
      <c r="CJ78" s="32" t="s">
        <v>129</v>
      </c>
      <c r="CK78" s="32" t="s">
        <v>130</v>
      </c>
      <c r="CL78" s="32" t="s">
        <v>131</v>
      </c>
      <c r="CM78" s="32" t="s">
        <v>132</v>
      </c>
      <c r="CN78" s="32" t="s">
        <v>133</v>
      </c>
      <c r="CO78" s="32" t="s">
        <v>134</v>
      </c>
      <c r="CP78" s="32" t="s">
        <v>135</v>
      </c>
      <c r="CQ78" s="32" t="s">
        <v>136</v>
      </c>
      <c r="CR78" s="32" t="s">
        <v>137</v>
      </c>
      <c r="CS78" s="32" t="s">
        <v>138</v>
      </c>
      <c r="CT78" s="32" t="s">
        <v>139</v>
      </c>
      <c r="CU78" s="32" t="s">
        <v>140</v>
      </c>
      <c r="CV78" s="32" t="s">
        <v>141</v>
      </c>
      <c r="CW78" s="32" t="s">
        <v>142</v>
      </c>
      <c r="CX78" s="32" t="s">
        <v>143</v>
      </c>
      <c r="CY78" s="32" t="s">
        <v>144</v>
      </c>
      <c r="CZ78" s="32" t="s">
        <v>145</v>
      </c>
      <c r="DA78" s="32" t="s">
        <v>146</v>
      </c>
      <c r="DB78" s="32" t="s">
        <v>147</v>
      </c>
      <c r="DC78" s="32" t="s">
        <v>88</v>
      </c>
      <c r="DD78" s="32" t="s">
        <v>148</v>
      </c>
      <c r="DE78" s="32" t="s">
        <v>149</v>
      </c>
      <c r="DF78" s="32" t="s">
        <v>150</v>
      </c>
      <c r="DG78" s="32" t="s">
        <v>151</v>
      </c>
      <c r="DH78" s="32" t="s">
        <v>152</v>
      </c>
      <c r="DI78" s="32" t="s">
        <v>153</v>
      </c>
    </row>
    <row r="79" spans="30:113" ht="27" hidden="1" customHeight="1" thickTop="1" thickBot="1">
      <c r="BQ79" s="33" t="s">
        <v>154</v>
      </c>
      <c r="BR79" s="33" t="s">
        <v>70</v>
      </c>
      <c r="BS79" s="33" t="s">
        <v>74</v>
      </c>
      <c r="BT79" s="34" t="s">
        <v>119</v>
      </c>
      <c r="BU79" s="34" t="s">
        <v>155</v>
      </c>
      <c r="BV79" s="33" t="s">
        <v>113</v>
      </c>
      <c r="BW79" s="33" t="s">
        <v>69</v>
      </c>
      <c r="BX79" s="33" t="s">
        <v>70</v>
      </c>
      <c r="BY79" s="33" t="s">
        <v>74</v>
      </c>
      <c r="BZ79" s="34" t="s">
        <v>119</v>
      </c>
      <c r="CA79" s="34" t="s">
        <v>155</v>
      </c>
      <c r="CB79" s="34" t="s">
        <v>156</v>
      </c>
      <c r="CC79" s="33" t="s">
        <v>80</v>
      </c>
      <c r="CD79" s="33" t="s">
        <v>81</v>
      </c>
      <c r="CE79" s="33">
        <v>15</v>
      </c>
      <c r="CF79" s="33">
        <v>0</v>
      </c>
      <c r="CG79" s="33" t="s">
        <v>82</v>
      </c>
      <c r="CH79" s="33">
        <v>15</v>
      </c>
      <c r="CI79" s="33">
        <v>0</v>
      </c>
      <c r="CJ79" s="33" t="s">
        <v>83</v>
      </c>
      <c r="CK79" s="33">
        <v>15</v>
      </c>
      <c r="CL79" s="33">
        <v>0</v>
      </c>
      <c r="CM79" s="33" t="s">
        <v>84</v>
      </c>
      <c r="CN79" s="33">
        <v>15</v>
      </c>
      <c r="CO79" s="33">
        <v>10</v>
      </c>
      <c r="CP79" s="33">
        <v>0</v>
      </c>
      <c r="CQ79" s="33" t="s">
        <v>85</v>
      </c>
      <c r="CR79" s="33">
        <v>15</v>
      </c>
      <c r="CS79" s="33">
        <v>0</v>
      </c>
      <c r="CT79" s="33" t="s">
        <v>86</v>
      </c>
      <c r="CU79" s="33">
        <v>15</v>
      </c>
      <c r="CV79" s="33">
        <v>0</v>
      </c>
      <c r="CW79" s="33" t="s">
        <v>87</v>
      </c>
      <c r="CX79" s="33">
        <v>10</v>
      </c>
      <c r="CY79" s="33">
        <v>5</v>
      </c>
      <c r="CZ79" s="33">
        <v>0</v>
      </c>
      <c r="DA79" s="33" t="s">
        <v>88</v>
      </c>
      <c r="DB79" s="33" t="s">
        <v>88</v>
      </c>
      <c r="DC79" s="33">
        <v>100</v>
      </c>
      <c r="DD79" s="33">
        <v>50</v>
      </c>
      <c r="DE79" s="33">
        <v>0</v>
      </c>
      <c r="DF79" s="33" t="s">
        <v>89</v>
      </c>
      <c r="DG79" s="33" t="s">
        <v>89</v>
      </c>
      <c r="DH79" s="33">
        <v>0</v>
      </c>
      <c r="DI79" s="33">
        <v>0</v>
      </c>
    </row>
    <row r="80" spans="30:113" ht="27" hidden="1" customHeight="1" thickTop="1" thickBot="1">
      <c r="BQ80" s="33" t="s">
        <v>157</v>
      </c>
      <c r="BR80" s="33" t="s">
        <v>158</v>
      </c>
      <c r="BS80" s="33" t="s">
        <v>159</v>
      </c>
      <c r="BT80" s="237" t="s">
        <v>118</v>
      </c>
      <c r="BU80" s="237" t="s">
        <v>160</v>
      </c>
      <c r="BV80" s="33" t="s">
        <v>114</v>
      </c>
      <c r="BW80" s="33" t="s">
        <v>161</v>
      </c>
      <c r="BX80" s="33" t="s">
        <v>158</v>
      </c>
      <c r="BY80" s="33" t="s">
        <v>159</v>
      </c>
      <c r="BZ80" s="237" t="s">
        <v>118</v>
      </c>
      <c r="CA80" s="237" t="s">
        <v>160</v>
      </c>
      <c r="CB80" s="238" t="s">
        <v>91</v>
      </c>
      <c r="CC80" s="239" t="s">
        <v>162</v>
      </c>
      <c r="CD80" s="239" t="s">
        <v>163</v>
      </c>
      <c r="CE80" s="239"/>
      <c r="CF80" s="239"/>
      <c r="CG80" s="239" t="s">
        <v>164</v>
      </c>
      <c r="CH80" s="239"/>
      <c r="CI80" s="239"/>
      <c r="CJ80" s="239" t="s">
        <v>165</v>
      </c>
      <c r="CK80" s="239"/>
      <c r="CL80" s="239"/>
      <c r="CM80" s="239" t="s">
        <v>166</v>
      </c>
      <c r="CN80" s="239"/>
      <c r="CO80" s="239"/>
      <c r="CP80" s="239"/>
      <c r="CQ80" s="239" t="s">
        <v>167</v>
      </c>
      <c r="CR80" s="239"/>
      <c r="CS80" s="239"/>
      <c r="CT80" s="239" t="s">
        <v>168</v>
      </c>
      <c r="CU80" s="239"/>
      <c r="CV80" s="239"/>
      <c r="CW80" s="239" t="s">
        <v>169</v>
      </c>
      <c r="CX80" s="239"/>
      <c r="CY80" s="239"/>
      <c r="CZ80" s="239"/>
      <c r="DA80" s="239" t="s">
        <v>148</v>
      </c>
      <c r="DB80" s="239" t="s">
        <v>148</v>
      </c>
      <c r="DC80" s="239"/>
      <c r="DD80" s="239"/>
      <c r="DE80" s="239"/>
      <c r="DF80" s="239" t="s">
        <v>170</v>
      </c>
      <c r="DG80" s="239" t="s">
        <v>171</v>
      </c>
      <c r="DH80" s="239">
        <v>1</v>
      </c>
      <c r="DI80" s="239">
        <v>1</v>
      </c>
    </row>
    <row r="81" spans="69:113" ht="27" hidden="1" customHeight="1" thickTop="1" thickBot="1">
      <c r="BQ81" s="33" t="s">
        <v>172</v>
      </c>
      <c r="BR81" s="33" t="s">
        <v>173</v>
      </c>
      <c r="BS81" s="33" t="s">
        <v>174</v>
      </c>
      <c r="BT81" s="239"/>
      <c r="BU81" s="239"/>
      <c r="BW81" s="33" t="s">
        <v>175</v>
      </c>
      <c r="BX81" s="33" t="s">
        <v>176</v>
      </c>
      <c r="BY81" s="33" t="s">
        <v>177</v>
      </c>
      <c r="BZ81" s="237" t="s">
        <v>90</v>
      </c>
      <c r="CA81" s="238" t="s">
        <v>91</v>
      </c>
      <c r="CB81" s="240" t="s">
        <v>178</v>
      </c>
      <c r="CC81" s="239"/>
      <c r="CD81" s="239"/>
      <c r="CE81" s="239"/>
      <c r="CF81" s="239"/>
      <c r="CG81" s="239"/>
      <c r="CH81" s="239"/>
      <c r="CI81" s="239"/>
      <c r="CJ81" s="239"/>
      <c r="CK81" s="239"/>
      <c r="CL81" s="239"/>
      <c r="CM81" s="239" t="s">
        <v>179</v>
      </c>
      <c r="CN81" s="239"/>
      <c r="CO81" s="239"/>
      <c r="CP81" s="239"/>
      <c r="CQ81" s="239"/>
      <c r="CR81" s="239"/>
      <c r="CS81" s="239"/>
      <c r="CT81" s="239"/>
      <c r="CU81" s="239"/>
      <c r="CV81" s="239"/>
      <c r="CW81" s="239" t="s">
        <v>180</v>
      </c>
      <c r="CX81" s="239"/>
      <c r="CY81" s="239"/>
      <c r="CZ81" s="239"/>
      <c r="DA81" s="239" t="s">
        <v>149</v>
      </c>
      <c r="DB81" s="239" t="s">
        <v>149</v>
      </c>
      <c r="DC81" s="239"/>
      <c r="DD81" s="239"/>
      <c r="DE81" s="239"/>
      <c r="DF81" s="239"/>
      <c r="DG81" s="239" t="s">
        <v>170</v>
      </c>
      <c r="DH81" s="239">
        <v>2</v>
      </c>
      <c r="DI81" s="239">
        <v>2</v>
      </c>
    </row>
    <row r="82" spans="69:113" ht="27" hidden="1" customHeight="1" thickTop="1" thickBot="1">
      <c r="BQ82" s="33" t="s">
        <v>181</v>
      </c>
      <c r="BR82" s="33" t="s">
        <v>182</v>
      </c>
      <c r="BS82" s="33" t="s">
        <v>110</v>
      </c>
      <c r="BT82" s="239"/>
      <c r="BU82" s="239"/>
      <c r="BW82" s="33" t="s">
        <v>183</v>
      </c>
      <c r="BX82" s="33" t="s">
        <v>184</v>
      </c>
      <c r="BY82" s="33" t="s">
        <v>185</v>
      </c>
      <c r="BZ82" s="238" t="s">
        <v>186</v>
      </c>
      <c r="CA82" s="240" t="s">
        <v>187</v>
      </c>
      <c r="CB82" s="35" t="s">
        <v>188</v>
      </c>
      <c r="CC82" s="239"/>
      <c r="CD82" s="239"/>
      <c r="CE82" s="239"/>
      <c r="CF82" s="239"/>
      <c r="CG82" s="239"/>
      <c r="CH82" s="239"/>
      <c r="CI82" s="239"/>
      <c r="CJ82" s="239"/>
      <c r="CK82" s="239"/>
      <c r="CL82" s="239"/>
      <c r="CM82" s="239"/>
      <c r="CN82" s="239"/>
      <c r="CO82" s="239"/>
      <c r="CP82" s="239"/>
      <c r="CQ82" s="239"/>
      <c r="CR82" s="239"/>
      <c r="CS82" s="239"/>
      <c r="CT82" s="239"/>
      <c r="CU82" s="239"/>
      <c r="CV82" s="239"/>
      <c r="CW82" s="239"/>
      <c r="CX82" s="239"/>
      <c r="CY82" s="239"/>
      <c r="CZ82" s="239"/>
      <c r="DA82" s="239"/>
      <c r="DB82" s="239"/>
      <c r="DC82" s="239"/>
      <c r="DD82" s="239"/>
      <c r="DE82" s="239"/>
      <c r="DF82" s="239"/>
      <c r="DG82" s="239"/>
      <c r="DH82" s="239"/>
      <c r="DI82" s="239"/>
    </row>
    <row r="83" spans="69:113" ht="27" hidden="1" customHeight="1" thickTop="1" thickBot="1">
      <c r="BQ83" s="33"/>
      <c r="BR83" s="33" t="s">
        <v>189</v>
      </c>
      <c r="BS83" s="33" t="s">
        <v>190</v>
      </c>
      <c r="BT83" s="239"/>
      <c r="BU83" s="239"/>
      <c r="BW83" s="33"/>
      <c r="BX83" s="33" t="s">
        <v>191</v>
      </c>
      <c r="BY83" s="33" t="s">
        <v>192</v>
      </c>
      <c r="BZ83" s="240" t="s">
        <v>77</v>
      </c>
      <c r="CA83" s="35" t="s">
        <v>78</v>
      </c>
      <c r="CB83" s="239"/>
      <c r="CC83" s="239"/>
      <c r="CD83" s="239"/>
      <c r="CE83" s="239"/>
      <c r="CF83" s="239"/>
      <c r="CG83" s="239"/>
      <c r="CH83" s="239"/>
      <c r="CI83" s="239"/>
      <c r="CJ83" s="239"/>
      <c r="CK83" s="239"/>
      <c r="CL83" s="239"/>
      <c r="CM83" s="239"/>
      <c r="CN83" s="239"/>
      <c r="CO83" s="239"/>
      <c r="CP83" s="239"/>
      <c r="CQ83" s="239"/>
      <c r="CR83" s="239"/>
      <c r="CS83" s="239"/>
      <c r="CT83" s="239"/>
      <c r="CU83" s="239"/>
      <c r="CV83" s="239"/>
      <c r="CW83" s="239"/>
      <c r="CX83" s="239"/>
      <c r="CY83" s="239"/>
      <c r="CZ83" s="239"/>
      <c r="DA83" s="239"/>
      <c r="DB83" s="239"/>
      <c r="DC83" s="239"/>
      <c r="DD83" s="239"/>
      <c r="DE83" s="239"/>
      <c r="DF83" s="239"/>
      <c r="DG83" s="239"/>
      <c r="DH83" s="239"/>
      <c r="DI83" s="239"/>
    </row>
    <row r="84" spans="69:113" ht="27" hidden="1" customHeight="1" thickTop="1" thickBot="1">
      <c r="BQ84" s="33"/>
      <c r="BR84" s="33" t="s">
        <v>193</v>
      </c>
      <c r="BS84" s="33"/>
      <c r="BT84" s="239"/>
      <c r="BU84" s="239"/>
      <c r="BW84" s="33"/>
      <c r="BX84" s="33" t="s">
        <v>194</v>
      </c>
      <c r="BY84" s="33" t="s">
        <v>195</v>
      </c>
      <c r="BZ84" s="239"/>
      <c r="CA84" s="239"/>
      <c r="CB84" s="239"/>
      <c r="CC84" s="239"/>
      <c r="CD84" s="239"/>
      <c r="CE84" s="239"/>
      <c r="CF84" s="239"/>
      <c r="CG84" s="239"/>
      <c r="CH84" s="239"/>
      <c r="CI84" s="239"/>
      <c r="CJ84" s="239"/>
      <c r="CK84" s="239"/>
      <c r="CL84" s="239"/>
      <c r="CM84" s="239"/>
      <c r="CN84" s="239"/>
      <c r="CO84" s="239"/>
      <c r="CP84" s="239"/>
      <c r="CQ84" s="239"/>
      <c r="CR84" s="239"/>
      <c r="CS84" s="239"/>
      <c r="CT84" s="239"/>
      <c r="CU84" s="239"/>
      <c r="CV84" s="239"/>
      <c r="CW84" s="239"/>
      <c r="CX84" s="239"/>
      <c r="CY84" s="239"/>
      <c r="CZ84" s="239"/>
      <c r="DA84" s="239"/>
      <c r="DB84" s="239"/>
      <c r="DC84" s="239"/>
      <c r="DD84" s="239"/>
      <c r="DE84" s="239"/>
      <c r="DF84" s="239"/>
      <c r="DG84" s="239"/>
      <c r="DH84" s="239"/>
      <c r="DI84" s="239"/>
    </row>
    <row r="85" spans="69:113" ht="27" hidden="1" customHeight="1" thickTop="1" thickBot="1">
      <c r="BQ85" s="33"/>
      <c r="BR85" s="33" t="s">
        <v>196</v>
      </c>
      <c r="BS85" s="33"/>
      <c r="BT85" s="239"/>
      <c r="BU85" s="239"/>
      <c r="BW85" s="33"/>
      <c r="BX85" s="33" t="s">
        <v>173</v>
      </c>
      <c r="BY85" s="33" t="s">
        <v>174</v>
      </c>
      <c r="BZ85" s="239"/>
      <c r="CA85" s="239"/>
      <c r="CB85" s="239"/>
      <c r="CC85" s="239"/>
      <c r="CD85" s="239"/>
      <c r="CE85" s="239"/>
      <c r="CF85" s="239"/>
      <c r="CG85" s="239"/>
      <c r="CH85" s="239"/>
      <c r="CI85" s="239"/>
      <c r="CJ85" s="239"/>
      <c r="CK85" s="239"/>
      <c r="CL85" s="239"/>
      <c r="CM85" s="239"/>
      <c r="CN85" s="239"/>
      <c r="CO85" s="239"/>
      <c r="CP85" s="239"/>
      <c r="CQ85" s="239"/>
      <c r="CR85" s="239"/>
      <c r="CS85" s="239"/>
      <c r="CT85" s="239"/>
      <c r="CU85" s="239"/>
      <c r="CV85" s="239"/>
      <c r="CW85" s="239"/>
      <c r="CX85" s="239"/>
      <c r="CY85" s="239"/>
      <c r="CZ85" s="239"/>
      <c r="DA85" s="239"/>
      <c r="DB85" s="239"/>
      <c r="DC85" s="239"/>
      <c r="DD85" s="239"/>
      <c r="DE85" s="239"/>
      <c r="DF85" s="239"/>
      <c r="DG85" s="239"/>
      <c r="DH85" s="239"/>
      <c r="DI85" s="239"/>
    </row>
    <row r="86" spans="69:113" ht="27" hidden="1" customHeight="1" thickTop="1" thickBot="1">
      <c r="BQ86" s="33"/>
      <c r="BR86" s="33" t="s">
        <v>197</v>
      </c>
      <c r="BS86" s="33"/>
      <c r="BT86" s="239"/>
      <c r="BU86" s="239"/>
      <c r="BW86" s="33"/>
      <c r="BX86" s="33" t="s">
        <v>182</v>
      </c>
      <c r="BY86" s="33" t="s">
        <v>110</v>
      </c>
      <c r="BZ86" s="239"/>
      <c r="CA86" s="239"/>
      <c r="CB86" s="239"/>
      <c r="CC86" s="239"/>
      <c r="CD86" s="239"/>
      <c r="CE86" s="239"/>
      <c r="CF86" s="239"/>
      <c r="CG86" s="239"/>
      <c r="CH86" s="239"/>
      <c r="CI86" s="239"/>
      <c r="CJ86" s="239"/>
      <c r="CK86" s="239"/>
      <c r="CL86" s="239"/>
      <c r="CM86" s="239"/>
      <c r="CN86" s="239"/>
      <c r="CO86" s="239"/>
      <c r="CP86" s="239"/>
      <c r="CQ86" s="239"/>
      <c r="CR86" s="239"/>
      <c r="CS86" s="239"/>
      <c r="CT86" s="239"/>
      <c r="CU86" s="239"/>
      <c r="CV86" s="239"/>
      <c r="CW86" s="239"/>
      <c r="CX86" s="239"/>
      <c r="CY86" s="239"/>
      <c r="CZ86" s="239"/>
      <c r="DA86" s="239"/>
      <c r="DB86" s="239"/>
      <c r="DC86" s="239"/>
      <c r="DD86" s="239"/>
      <c r="DE86" s="239"/>
      <c r="DF86" s="239"/>
      <c r="DG86" s="239"/>
      <c r="DH86" s="239"/>
      <c r="DI86" s="239"/>
    </row>
    <row r="87" spans="69:113" ht="27" hidden="1" customHeight="1" thickTop="1" thickBot="1">
      <c r="BQ87" s="33"/>
      <c r="BR87" s="33" t="s">
        <v>198</v>
      </c>
      <c r="BS87" s="33"/>
      <c r="BT87" s="239"/>
      <c r="BU87" s="239"/>
      <c r="BW87" s="33"/>
      <c r="BX87" s="33" t="s">
        <v>189</v>
      </c>
      <c r="BY87" s="33" t="s">
        <v>190</v>
      </c>
      <c r="BZ87" s="239"/>
      <c r="CA87" s="239"/>
      <c r="CB87" s="239"/>
      <c r="CC87" s="239"/>
      <c r="CD87" s="239"/>
      <c r="CE87" s="239"/>
      <c r="CF87" s="239"/>
      <c r="CG87" s="239"/>
      <c r="CH87" s="239"/>
      <c r="CI87" s="239"/>
      <c r="CJ87" s="239"/>
      <c r="CK87" s="239"/>
      <c r="CL87" s="239"/>
      <c r="CM87" s="239"/>
      <c r="CN87" s="239"/>
      <c r="CO87" s="239"/>
      <c r="CP87" s="239"/>
      <c r="CQ87" s="239"/>
      <c r="CR87" s="239"/>
      <c r="CS87" s="239"/>
      <c r="CT87" s="239"/>
      <c r="CU87" s="239"/>
      <c r="CV87" s="239"/>
      <c r="CW87" s="239"/>
      <c r="CX87" s="239"/>
      <c r="CY87" s="239"/>
      <c r="CZ87" s="239"/>
      <c r="DA87" s="239"/>
      <c r="DB87" s="239"/>
      <c r="DC87" s="239"/>
      <c r="DD87" s="239"/>
      <c r="DE87" s="239"/>
      <c r="DF87" s="239"/>
      <c r="DG87" s="239"/>
      <c r="DH87" s="239"/>
      <c r="DI87" s="239"/>
    </row>
    <row r="88" spans="69:113" ht="27" hidden="1" customHeight="1" thickTop="1" thickBot="1">
      <c r="BQ88" s="33"/>
      <c r="BR88" s="33" t="s">
        <v>199</v>
      </c>
      <c r="BS88" s="33"/>
      <c r="BT88" s="239"/>
      <c r="BU88" s="239"/>
      <c r="BW88" s="33"/>
      <c r="BX88" s="33" t="s">
        <v>193</v>
      </c>
      <c r="BY88" s="33"/>
      <c r="BZ88" s="239"/>
      <c r="CA88" s="239"/>
      <c r="CB88" s="239"/>
      <c r="CC88" s="239"/>
      <c r="CD88" s="239"/>
      <c r="CE88" s="239"/>
      <c r="CF88" s="239"/>
      <c r="CG88" s="239"/>
      <c r="CH88" s="239"/>
      <c r="CI88" s="239"/>
      <c r="CJ88" s="239"/>
      <c r="CK88" s="239"/>
      <c r="CL88" s="239"/>
      <c r="CM88" s="239"/>
      <c r="CN88" s="239"/>
      <c r="CO88" s="239"/>
      <c r="CP88" s="239"/>
      <c r="CQ88" s="239"/>
      <c r="CR88" s="239"/>
      <c r="CS88" s="239"/>
      <c r="CT88" s="239"/>
      <c r="CU88" s="239"/>
      <c r="CV88" s="239"/>
      <c r="CW88" s="239"/>
      <c r="CX88" s="239"/>
      <c r="CY88" s="239"/>
      <c r="CZ88" s="239"/>
      <c r="DA88" s="239"/>
      <c r="DB88" s="239"/>
      <c r="DC88" s="239"/>
      <c r="DD88" s="239"/>
      <c r="DE88" s="239"/>
      <c r="DF88" s="239"/>
      <c r="DG88" s="239"/>
      <c r="DH88" s="239"/>
      <c r="DI88" s="239"/>
    </row>
    <row r="89" spans="69:113" ht="27" hidden="1" customHeight="1" thickTop="1" thickBot="1">
      <c r="BQ89" s="33"/>
      <c r="BR89" s="33" t="s">
        <v>200</v>
      </c>
      <c r="BS89" s="33"/>
      <c r="BT89" s="239"/>
      <c r="BU89" s="239"/>
      <c r="BW89" s="33"/>
      <c r="BX89" s="33" t="s">
        <v>196</v>
      </c>
      <c r="BY89" s="33"/>
      <c r="BZ89" s="239"/>
      <c r="CA89" s="239"/>
      <c r="CB89" s="239"/>
      <c r="CC89" s="239"/>
      <c r="CD89" s="239"/>
      <c r="CE89" s="239"/>
      <c r="CF89" s="239"/>
      <c r="CG89" s="239"/>
      <c r="CH89" s="239"/>
      <c r="CI89" s="239"/>
      <c r="CJ89" s="239"/>
      <c r="CK89" s="239"/>
      <c r="CL89" s="239"/>
      <c r="CM89" s="239"/>
      <c r="CN89" s="239"/>
      <c r="CO89" s="239"/>
      <c r="CP89" s="239"/>
      <c r="CQ89" s="239"/>
      <c r="CR89" s="239"/>
      <c r="CS89" s="239"/>
      <c r="CT89" s="239"/>
      <c r="CU89" s="239"/>
      <c r="CV89" s="239"/>
      <c r="CW89" s="239"/>
      <c r="CX89" s="239"/>
      <c r="CY89" s="239"/>
      <c r="CZ89" s="239"/>
      <c r="DA89" s="239"/>
      <c r="DB89" s="239"/>
      <c r="DC89" s="239"/>
      <c r="DD89" s="239"/>
      <c r="DE89" s="239"/>
      <c r="DF89" s="239"/>
      <c r="DG89" s="239"/>
      <c r="DH89" s="239"/>
      <c r="DI89" s="239"/>
    </row>
    <row r="90" spans="69:113" ht="27" hidden="1" customHeight="1" thickTop="1" thickBot="1">
      <c r="BW90" s="33"/>
      <c r="BX90" s="33" t="s">
        <v>197</v>
      </c>
      <c r="BY90" s="33"/>
      <c r="BZ90" s="239"/>
      <c r="CA90" s="239"/>
      <c r="CB90" s="239"/>
      <c r="CC90" s="239"/>
      <c r="CD90" s="239"/>
      <c r="CE90" s="239"/>
      <c r="CF90" s="239"/>
      <c r="CG90" s="239"/>
      <c r="CH90" s="239"/>
      <c r="CI90" s="239"/>
      <c r="CJ90" s="239"/>
      <c r="CK90" s="239"/>
      <c r="CL90" s="239"/>
      <c r="CM90" s="239"/>
      <c r="CN90" s="239"/>
      <c r="CO90" s="239"/>
      <c r="CP90" s="239"/>
      <c r="CQ90" s="239"/>
      <c r="CR90" s="239"/>
      <c r="CS90" s="239"/>
      <c r="CT90" s="239"/>
      <c r="CU90" s="239"/>
      <c r="CV90" s="239"/>
      <c r="CW90" s="239"/>
      <c r="CX90" s="239"/>
      <c r="CY90" s="239"/>
      <c r="CZ90" s="239"/>
      <c r="DA90" s="239"/>
      <c r="DB90" s="239"/>
      <c r="DC90" s="239"/>
      <c r="DD90" s="239"/>
      <c r="DE90" s="239"/>
      <c r="DF90" s="239"/>
      <c r="DG90" s="239"/>
      <c r="DH90" s="239"/>
      <c r="DI90" s="239"/>
    </row>
    <row r="91" spans="69:113" ht="27" hidden="1" customHeight="1" thickTop="1" thickBot="1">
      <c r="BW91" s="33"/>
      <c r="BX91" s="33" t="s">
        <v>198</v>
      </c>
      <c r="BY91" s="33"/>
      <c r="BZ91" s="239"/>
      <c r="CA91" s="239"/>
      <c r="CB91" s="239"/>
      <c r="CC91" s="239"/>
      <c r="CD91" s="239"/>
      <c r="CE91" s="239"/>
      <c r="CF91" s="239"/>
      <c r="CG91" s="239"/>
      <c r="CH91" s="239"/>
      <c r="CI91" s="239"/>
      <c r="CJ91" s="239"/>
      <c r="CK91" s="239"/>
      <c r="CL91" s="239"/>
      <c r="CM91" s="239"/>
      <c r="CN91" s="239"/>
      <c r="CO91" s="239"/>
      <c r="CP91" s="239"/>
      <c r="CQ91" s="239"/>
      <c r="CR91" s="239"/>
      <c r="CS91" s="239"/>
      <c r="CT91" s="239"/>
      <c r="CU91" s="239"/>
      <c r="CV91" s="239"/>
      <c r="CW91" s="239"/>
      <c r="CX91" s="239"/>
      <c r="CY91" s="239"/>
      <c r="CZ91" s="239"/>
      <c r="DA91" s="239"/>
      <c r="DB91" s="239"/>
      <c r="DC91" s="239"/>
      <c r="DD91" s="239"/>
      <c r="DE91" s="239"/>
      <c r="DF91" s="239"/>
      <c r="DG91" s="239"/>
      <c r="DH91" s="239"/>
      <c r="DI91" s="239"/>
    </row>
    <row r="92" spans="69:113" ht="27" hidden="1" customHeight="1" thickTop="1" thickBot="1">
      <c r="BW92" s="33"/>
      <c r="BX92" s="33" t="s">
        <v>199</v>
      </c>
      <c r="BY92" s="33"/>
      <c r="BZ92" s="239"/>
      <c r="CA92" s="239"/>
      <c r="CB92" s="239"/>
      <c r="CC92" s="239"/>
      <c r="CD92" s="239"/>
      <c r="CE92" s="239"/>
      <c r="CF92" s="239"/>
      <c r="CG92" s="239"/>
      <c r="CH92" s="239"/>
      <c r="CI92" s="239"/>
      <c r="CJ92" s="239"/>
      <c r="CK92" s="239"/>
      <c r="CL92" s="239"/>
      <c r="CM92" s="239"/>
      <c r="CN92" s="239"/>
      <c r="CO92" s="239"/>
      <c r="CP92" s="239"/>
      <c r="CQ92" s="239"/>
      <c r="CR92" s="239"/>
      <c r="CS92" s="239"/>
      <c r="CT92" s="239"/>
      <c r="CU92" s="239"/>
      <c r="CV92" s="239"/>
      <c r="CW92" s="239"/>
      <c r="CX92" s="239"/>
      <c r="CY92" s="239"/>
      <c r="CZ92" s="239"/>
      <c r="DA92" s="239"/>
      <c r="DB92" s="239"/>
      <c r="DC92" s="239"/>
      <c r="DD92" s="239"/>
      <c r="DE92" s="239"/>
      <c r="DF92" s="239"/>
      <c r="DG92" s="239"/>
      <c r="DH92" s="239"/>
      <c r="DI92" s="239"/>
    </row>
    <row r="93" spans="69:113" ht="27" hidden="1" customHeight="1" thickTop="1" thickBot="1">
      <c r="BW93" s="33"/>
      <c r="BX93" s="33" t="s">
        <v>201</v>
      </c>
      <c r="BY93" s="33"/>
      <c r="BZ93" s="239"/>
      <c r="CA93" s="239"/>
      <c r="CB93" s="239"/>
      <c r="CC93" s="239"/>
      <c r="CD93" s="239"/>
      <c r="CE93" s="239"/>
      <c r="CF93" s="239"/>
      <c r="CG93" s="239"/>
      <c r="CH93" s="239"/>
      <c r="CI93" s="239"/>
      <c r="CJ93" s="239"/>
      <c r="CK93" s="239"/>
      <c r="CL93" s="239"/>
      <c r="CM93" s="239"/>
      <c r="CN93" s="239"/>
      <c r="CO93" s="239"/>
      <c r="CP93" s="239"/>
      <c r="CQ93" s="239"/>
      <c r="CR93" s="239"/>
      <c r="CS93" s="239"/>
      <c r="CT93" s="239"/>
      <c r="CU93" s="239"/>
      <c r="CV93" s="239"/>
      <c r="CW93" s="239"/>
      <c r="CX93" s="239"/>
      <c r="CY93" s="239"/>
      <c r="CZ93" s="239"/>
      <c r="DA93" s="239"/>
      <c r="DB93" s="239"/>
      <c r="DC93" s="239"/>
      <c r="DD93" s="239"/>
      <c r="DE93" s="239"/>
      <c r="DF93" s="239"/>
      <c r="DG93" s="239"/>
      <c r="DH93" s="239"/>
      <c r="DI93" s="239"/>
    </row>
    <row r="94" spans="69:113" hidden="1" thickTop="1" thickBot="1"/>
    <row r="95" spans="69:113" hidden="1" thickTop="1" thickBot="1"/>
    <row r="880" spans="30:32" ht="47.4" thickTop="1" thickBot="1">
      <c r="AD880" s="32" t="s">
        <v>37</v>
      </c>
      <c r="AE880" s="32" t="s">
        <v>38</v>
      </c>
      <c r="AF880" s="32" t="s">
        <v>122</v>
      </c>
    </row>
    <row r="881" spans="30:32" ht="29.4" thickTop="1" thickBot="1">
      <c r="AD881" s="237" t="s">
        <v>119</v>
      </c>
      <c r="AE881" s="237" t="s">
        <v>155</v>
      </c>
      <c r="AF881" s="237" t="s">
        <v>156</v>
      </c>
    </row>
    <row r="882" spans="30:32" ht="29.4" thickTop="1" thickBot="1">
      <c r="AD882" s="237" t="s">
        <v>118</v>
      </c>
      <c r="AE882" s="237" t="s">
        <v>160</v>
      </c>
      <c r="AF882" s="238" t="s">
        <v>91</v>
      </c>
    </row>
    <row r="883" spans="30:32" ht="29.4" thickTop="1" thickBot="1">
      <c r="AD883" s="237" t="s">
        <v>90</v>
      </c>
      <c r="AE883" s="238" t="s">
        <v>91</v>
      </c>
      <c r="AF883" s="240" t="s">
        <v>178</v>
      </c>
    </row>
    <row r="884" spans="30:32" thickTop="1" thickBot="1">
      <c r="AD884" s="238" t="s">
        <v>186</v>
      </c>
      <c r="AE884" s="240" t="s">
        <v>187</v>
      </c>
      <c r="AF884" s="35" t="s">
        <v>188</v>
      </c>
    </row>
    <row r="885" spans="30:32" ht="31.8" thickTop="1" thickBot="1">
      <c r="AD885" s="240" t="s">
        <v>77</v>
      </c>
      <c r="AE885" s="35" t="s">
        <v>78</v>
      </c>
    </row>
  </sheetData>
  <mergeCells count="51">
    <mergeCell ref="AX2:BL2"/>
    <mergeCell ref="B2:D2"/>
    <mergeCell ref="E2:I2"/>
    <mergeCell ref="J2:AC2"/>
    <mergeCell ref="AD2:AF2"/>
    <mergeCell ref="AG2:AW2"/>
    <mergeCell ref="B6:B9"/>
    <mergeCell ref="C6:C9"/>
    <mergeCell ref="D6:D9"/>
    <mergeCell ref="E6:E9"/>
    <mergeCell ref="F6:F9"/>
    <mergeCell ref="BM2:BO2"/>
    <mergeCell ref="BP2:BS2"/>
    <mergeCell ref="BT2:BV2"/>
    <mergeCell ref="BW2:BX2"/>
    <mergeCell ref="BY2:CA2"/>
    <mergeCell ref="BL6:BL9"/>
    <mergeCell ref="G6:G9"/>
    <mergeCell ref="H6:H9"/>
    <mergeCell ref="I6:I9"/>
    <mergeCell ref="AD6:AD9"/>
    <mergeCell ref="AE6:AE9"/>
    <mergeCell ref="AF6:AF9"/>
    <mergeCell ref="BD10:BD12"/>
    <mergeCell ref="BM6:BM9"/>
    <mergeCell ref="BN6:BN9"/>
    <mergeCell ref="BO6:BO9"/>
    <mergeCell ref="B10:B12"/>
    <mergeCell ref="C10:C12"/>
    <mergeCell ref="D10:D12"/>
    <mergeCell ref="E10:E12"/>
    <mergeCell ref="F10:F12"/>
    <mergeCell ref="G10:G12"/>
    <mergeCell ref="H10:H12"/>
    <mergeCell ref="BC6:BC9"/>
    <mergeCell ref="BD6:BD9"/>
    <mergeCell ref="BG6:BG9"/>
    <mergeCell ref="BJ6:BJ9"/>
    <mergeCell ref="BK6:BK9"/>
    <mergeCell ref="I10:I12"/>
    <mergeCell ref="AD10:AD12"/>
    <mergeCell ref="AE10:AE12"/>
    <mergeCell ref="AF10:AF12"/>
    <mergeCell ref="BC10:BC12"/>
    <mergeCell ref="BO10:BO12"/>
    <mergeCell ref="BG10:BG12"/>
    <mergeCell ref="BJ10:BJ12"/>
    <mergeCell ref="BK10:BK12"/>
    <mergeCell ref="BL10:BL12"/>
    <mergeCell ref="BM10:BM12"/>
    <mergeCell ref="BN10:BN12"/>
  </mergeCells>
  <conditionalFormatting sqref="BB5:BC5 AX5:AZ5 BB13:BC24 AY6:AZ9 BB6:BB12 AX10:AZ24">
    <cfRule type="containsText" dxfId="120" priority="67" operator="containsText" text="DEBIL">
      <formula>NOT(ISERROR(SEARCH("DEBIL",AX5)))</formula>
    </cfRule>
    <cfRule type="containsText" dxfId="119" priority="68" operator="containsText" text="MODERADO">
      <formula>NOT(ISERROR(SEARCH("MODERADO",AX5)))</formula>
    </cfRule>
    <cfRule type="containsText" dxfId="118" priority="69" operator="containsText" text="FUERTE">
      <formula>NOT(ISERROR(SEARCH("FUERTE",AX5)))</formula>
    </cfRule>
  </conditionalFormatting>
  <conditionalFormatting sqref="BM5:BM6 BM10 BM13:BM24">
    <cfRule type="containsText" dxfId="117" priority="57" operator="containsText" text="casi seguro">
      <formula>NOT(ISERROR(SEARCH("casi seguro",BM5)))</formula>
    </cfRule>
    <cfRule type="containsText" dxfId="116" priority="58" operator="containsText" text="PROBABLE">
      <formula>NOT(ISERROR(SEARCH("PROBABLE",BM5)))</formula>
    </cfRule>
    <cfRule type="containsText" dxfId="115" priority="59" operator="containsText" text="posible">
      <formula>NOT(ISERROR(SEARCH("posible",BM5)))</formula>
    </cfRule>
    <cfRule type="containsText" dxfId="114" priority="60" operator="containsText" text="Improbable">
      <formula>NOT(ISERROR(SEARCH("Improbable",BM5)))</formula>
    </cfRule>
    <cfRule type="containsText" dxfId="113" priority="61" operator="containsText" text="Rara vez">
      <formula>NOT(ISERROR(SEARCH("Rara vez",BM5)))</formula>
    </cfRule>
  </conditionalFormatting>
  <conditionalFormatting sqref="BN5:BN6 BN10 BN13:BN24">
    <cfRule type="containsText" dxfId="112" priority="52" operator="containsText" text="Catastrófico">
      <formula>NOT(ISERROR(SEARCH("Catastrófico",BN5)))</formula>
    </cfRule>
    <cfRule type="containsText" dxfId="111" priority="53" operator="containsText" text="Mayor">
      <formula>NOT(ISERROR(SEARCH("Mayor",BN5)))</formula>
    </cfRule>
    <cfRule type="containsText" dxfId="110" priority="54" operator="containsText" text="Moderado">
      <formula>NOT(ISERROR(SEARCH("Moderado",BN5)))</formula>
    </cfRule>
    <cfRule type="containsText" dxfId="109" priority="55" operator="containsText" text="Menor">
      <formula>NOT(ISERROR(SEARCH("Menor",BN5)))</formula>
    </cfRule>
    <cfRule type="containsText" dxfId="108" priority="56" operator="containsText" text="Insignificante">
      <formula>NOT(ISERROR(SEARCH("Insignificante",BN5)))</formula>
    </cfRule>
  </conditionalFormatting>
  <conditionalFormatting sqref="BO5:BO6 BO10 BO13:BO24">
    <cfRule type="containsText" dxfId="107" priority="48" operator="containsText" text="Extremo">
      <formula>NOT(ISERROR(SEARCH("Extremo",BO5)))</formula>
    </cfRule>
    <cfRule type="containsText" dxfId="106" priority="49" operator="containsText" text="Alto">
      <formula>NOT(ISERROR(SEARCH("Alto",BO5)))</formula>
    </cfRule>
    <cfRule type="containsText" dxfId="105" priority="50" operator="containsText" text="Moderado">
      <formula>NOT(ISERROR(SEARCH("Moderado",BO5)))</formula>
    </cfRule>
    <cfRule type="containsText" dxfId="104" priority="51" operator="containsText" text="bajo">
      <formula>NOT(ISERROR(SEARCH("bajo",BO5)))</formula>
    </cfRule>
  </conditionalFormatting>
  <conditionalFormatting sqref="BN5:BN6 BN10 BN13:BN24">
    <cfRule type="containsText" dxfId="103" priority="43" operator="containsText" text="Catastrófico">
      <formula>NOT(ISERROR(SEARCH("Catastrófico",BN5)))</formula>
    </cfRule>
    <cfRule type="containsText" dxfId="102" priority="44" operator="containsText" text="Mayor">
      <formula>NOT(ISERROR(SEARCH("Mayor",BN5)))</formula>
    </cfRule>
    <cfRule type="containsText" dxfId="101" priority="45" operator="containsText" text="Moderado">
      <formula>NOT(ISERROR(SEARCH("Moderado",BN5)))</formula>
    </cfRule>
    <cfRule type="containsText" dxfId="100" priority="46" operator="containsText" text="Menor">
      <formula>NOT(ISERROR(SEARCH("Menor",BN5)))</formula>
    </cfRule>
    <cfRule type="containsText" dxfId="99" priority="47" operator="containsText" text="Insignificante">
      <formula>NOT(ISERROR(SEARCH("Insignificante",BN5)))</formula>
    </cfRule>
  </conditionalFormatting>
  <conditionalFormatting sqref="AX6:AX8">
    <cfRule type="containsText" dxfId="98" priority="40" operator="containsText" text="DEBIL">
      <formula>NOT(ISERROR(SEARCH("DEBIL",AX6)))</formula>
    </cfRule>
    <cfRule type="containsText" dxfId="97" priority="41" operator="containsText" text="MODERADO">
      <formula>NOT(ISERROR(SEARCH("MODERADO",AX6)))</formula>
    </cfRule>
    <cfRule type="containsText" dxfId="96" priority="42" operator="containsText" text="FUERTE">
      <formula>NOT(ISERROR(SEARCH("FUERTE",AX6)))</formula>
    </cfRule>
  </conditionalFormatting>
  <conditionalFormatting sqref="BC6">
    <cfRule type="containsText" dxfId="95" priority="37" operator="containsText" text="DEBIL">
      <formula>NOT(ISERROR(SEARCH("DEBIL",BC6)))</formula>
    </cfRule>
    <cfRule type="containsText" dxfId="94" priority="38" operator="containsText" text="MODERADO">
      <formula>NOT(ISERROR(SEARCH("MODERADO",BC6)))</formula>
    </cfRule>
    <cfRule type="containsText" dxfId="93" priority="39" operator="containsText" text="FUERTE">
      <formula>NOT(ISERROR(SEARCH("FUERTE",BC6)))</formula>
    </cfRule>
  </conditionalFormatting>
  <conditionalFormatting sqref="BC10">
    <cfRule type="containsText" dxfId="92" priority="34" operator="containsText" text="DEBIL">
      <formula>NOT(ISERROR(SEARCH("DEBIL",BC10)))</formula>
    </cfRule>
    <cfRule type="containsText" dxfId="91" priority="35" operator="containsText" text="MODERADO">
      <formula>NOT(ISERROR(SEARCH("MODERADO",BC10)))</formula>
    </cfRule>
    <cfRule type="containsText" dxfId="90" priority="36" operator="containsText" text="FUERTE">
      <formula>NOT(ISERROR(SEARCH("FUERTE",BC10)))</formula>
    </cfRule>
  </conditionalFormatting>
  <conditionalFormatting sqref="AX9">
    <cfRule type="containsText" dxfId="89" priority="31" operator="containsText" text="DEBIL">
      <formula>NOT(ISERROR(SEARCH("DEBIL",AX9)))</formula>
    </cfRule>
    <cfRule type="containsText" dxfId="88" priority="32" operator="containsText" text="MODERADO">
      <formula>NOT(ISERROR(SEARCH("MODERADO",AX9)))</formula>
    </cfRule>
    <cfRule type="containsText" dxfId="87" priority="33" operator="containsText" text="FUERTE">
      <formula>NOT(ISERROR(SEARCH("FUERTE",AX9)))</formula>
    </cfRule>
  </conditionalFormatting>
  <conditionalFormatting sqref="AE6">
    <cfRule type="containsText" dxfId="86" priority="21" operator="containsText" text="Catastrófico">
      <formula>NOT(ISERROR(SEARCH("Catastrófico",AE6)))</formula>
    </cfRule>
    <cfRule type="containsText" dxfId="85" priority="22" operator="containsText" text="Mayor">
      <formula>NOT(ISERROR(SEARCH("Mayor",AE6)))</formula>
    </cfRule>
    <cfRule type="containsText" dxfId="84" priority="23" operator="containsText" text="Moderado">
      <formula>NOT(ISERROR(SEARCH("Moderado",AE6)))</formula>
    </cfRule>
    <cfRule type="containsText" dxfId="83" priority="24" operator="containsText" text="Menor">
      <formula>NOT(ISERROR(SEARCH("Menor",AE6)))</formula>
    </cfRule>
    <cfRule type="containsText" dxfId="82" priority="25" operator="containsText" text="Insignificante">
      <formula>NOT(ISERROR(SEARCH("Insignificante",AE6)))</formula>
    </cfRule>
  </conditionalFormatting>
  <conditionalFormatting sqref="AE6">
    <cfRule type="containsText" dxfId="81" priority="16" operator="containsText" text="Catastrófico">
      <formula>NOT(ISERROR(SEARCH("Catastrófico",AE6)))</formula>
    </cfRule>
    <cfRule type="containsText" dxfId="80" priority="17" operator="containsText" text="Mayor">
      <formula>NOT(ISERROR(SEARCH("Mayor",AE6)))</formula>
    </cfRule>
    <cfRule type="containsText" dxfId="79" priority="18" operator="containsText" text="Moderado">
      <formula>NOT(ISERROR(SEARCH("Moderado",AE6)))</formula>
    </cfRule>
    <cfRule type="containsText" dxfId="78" priority="19" operator="containsText" text="Menor">
      <formula>NOT(ISERROR(SEARCH("Menor",AE6)))</formula>
    </cfRule>
    <cfRule type="containsText" dxfId="77" priority="20" operator="containsText" text="Insignificante">
      <formula>NOT(ISERROR(SEARCH("Insignificante",AE6)))</formula>
    </cfRule>
  </conditionalFormatting>
  <conditionalFormatting sqref="AE10">
    <cfRule type="containsText" dxfId="76" priority="6" operator="containsText" text="Catastrófico">
      <formula>NOT(ISERROR(SEARCH("Catastrófico",AE10)))</formula>
    </cfRule>
    <cfRule type="containsText" dxfId="75" priority="7" operator="containsText" text="Mayor">
      <formula>NOT(ISERROR(SEARCH("Mayor",AE10)))</formula>
    </cfRule>
    <cfRule type="containsText" dxfId="74" priority="8" operator="containsText" text="Moderado">
      <formula>NOT(ISERROR(SEARCH("Moderado",AE10)))</formula>
    </cfRule>
    <cfRule type="containsText" dxfId="73" priority="9" operator="containsText" text="Menor">
      <formula>NOT(ISERROR(SEARCH("Menor",AE10)))</formula>
    </cfRule>
    <cfRule type="containsText" dxfId="72" priority="10" operator="containsText" text="Insignificante">
      <formula>NOT(ISERROR(SEARCH("Insignificante",AE10)))</formula>
    </cfRule>
  </conditionalFormatting>
  <conditionalFormatting sqref="AE10">
    <cfRule type="containsText" dxfId="71" priority="1" operator="containsText" text="Catastrófico">
      <formula>NOT(ISERROR(SEARCH("Catastrófico",AE10)))</formula>
    </cfRule>
    <cfRule type="containsText" dxfId="70" priority="2" operator="containsText" text="Mayor">
      <formula>NOT(ISERROR(SEARCH("Mayor",AE10)))</formula>
    </cfRule>
    <cfRule type="containsText" dxfId="69" priority="3" operator="containsText" text="Moderado">
      <formula>NOT(ISERROR(SEARCH("Moderado",AE10)))</formula>
    </cfRule>
    <cfRule type="containsText" dxfId="68" priority="4" operator="containsText" text="Menor">
      <formula>NOT(ISERROR(SEARCH("Menor",AE10)))</formula>
    </cfRule>
    <cfRule type="containsText" dxfId="67" priority="5" operator="containsText" text="Insignificante">
      <formula>NOT(ISERROR(SEARCH("Insignificante",AE10)))</formula>
    </cfRule>
  </conditionalFormatting>
  <dataValidations count="22">
    <dataValidation type="list" allowBlank="1" showInputMessage="1" showErrorMessage="1" sqref="J6:AB24" xr:uid="{00000000-0002-0000-0B00-000000000000}">
      <formula1>$BV$79:$BV$80</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24" xr:uid="{00000000-0002-0000-0B00-000001000000}">
      <formula1>$CM$79:$CM$81</formula1>
    </dataValidation>
    <dataValidation type="list" allowBlank="1" showInputMessage="1" showErrorMessage="1" sqref="BE5:BE24" xr:uid="{00000000-0002-0000-0B00-000002000000}">
      <formula1>$DF$79:$DF$80</formula1>
    </dataValidation>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AZ5:AZ24" xr:uid="{00000000-0002-0000-0B00-000003000000}"/>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5:AY24" xr:uid="{00000000-0002-0000-0B00-000004000000}">
      <formula1>$DA$79:$DA$81</formula1>
    </dataValidation>
    <dataValidation type="list" allowBlank="1" showInputMessage="1" showErrorMessage="1" sqref="BH5:BH24" xr:uid="{00000000-0002-0000-0B00-000005000000}">
      <formula1>$DG$79:$DG$81</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24" xr:uid="{00000000-0002-0000-0B00-000006000000}">
      <formula1>$CQ$79:$CQ$80</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24" xr:uid="{00000000-0002-0000-0B00-000007000000}">
      <formula1>$CJ$79:$CJ$80</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24" xr:uid="{00000000-0002-0000-0B00-000008000000}">
      <formula1>EVIDENCIAS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24" xr:uid="{00000000-0002-0000-0B00-000009000000}">
      <formula1>DESVIACIONES</formula1>
    </dataValidation>
    <dataValidation type="list" allowBlank="1" showInputMessage="1" showErrorMessage="1" promptTitle="FUNCIONES Y RESPONSABILIDAD" prompt="¿El responsable tiene la autoridad y adecuada segregación de funciones en la ejecución del control?_x000d__x000a_" sqref="AK5:AK24" xr:uid="{00000000-0002-0000-0B00-00000A000000}">
      <formula1>FUNCIONES</formula1>
    </dataValidation>
    <dataValidation type="list" allowBlank="1" showInputMessage="1" showErrorMessage="1" promptTitle="Responsable" prompt="¿Existe un responsable asignado a la ejecución del control?" sqref="AI5:AI24" xr:uid="{00000000-0002-0000-0B00-00000B000000}">
      <formula1>RESPONSABLE</formula1>
    </dataValidation>
    <dataValidation type="list" allowBlank="1" showInputMessage="1" showErrorMessage="1" sqref="AH6:AH12" xr:uid="{00000000-0002-0000-0B00-00000C000000}">
      <formula1>$BI$23:$BI$24</formula1>
    </dataValidation>
    <dataValidation type="list" allowBlank="1" showInputMessage="1" showErrorMessage="1" sqref="B5 B13:B24" xr:uid="{00000000-0002-0000-0B00-00000D000000}">
      <formula1>$BW$79:$BW$82</formula1>
    </dataValidation>
    <dataValidation type="list" allowBlank="1" showInputMessage="1" showErrorMessage="1" sqref="C5 C13:C24" xr:uid="{00000000-0002-0000-0B00-00000E000000}">
      <formula1>$BX$79:$BX$93</formula1>
    </dataValidation>
    <dataValidation type="list" allowBlank="1" showInputMessage="1" showErrorMessage="1" sqref="G13:G24" xr:uid="{00000000-0002-0000-0B00-00000F000000}">
      <formula1>$BY$79:$BY$87</formula1>
    </dataValidation>
    <dataValidation type="list" allowBlank="1" showInputMessage="1" showErrorMessage="1" sqref="AE25:AE72 BN13:BN24 BN10 BN5:BN6 AE6 AE10" xr:uid="{00000000-0002-0000-0B00-000010000000}">
      <formula1>$CA$79:$CA$83</formula1>
    </dataValidation>
    <dataValidation type="list" allowBlank="1" showInputMessage="1" showErrorMessage="1" sqref="AD13:AD72 BM13:BM24 BM10 BM5:BM6 AD10 AD5:AD6" xr:uid="{00000000-0002-0000-0B00-000011000000}">
      <formula1>$BZ$79:$BZ$83</formula1>
    </dataValidation>
    <dataValidation type="list" allowBlank="1" showInputMessage="1" showErrorMessage="1" sqref="AH5 AH13:AH24" xr:uid="{00000000-0002-0000-0B00-000012000000}">
      <formula1>$CC$79:$CC$80</formula1>
    </dataValidation>
    <dataValidation type="list" allowBlank="1" showInputMessage="1" showErrorMessage="1" sqref="C6 C10" xr:uid="{00000000-0002-0000-0B00-000013000000}">
      <formula1>$BD$23:$BD$37</formula1>
    </dataValidation>
    <dataValidation type="list" allowBlank="1" showInputMessage="1" showErrorMessage="1" sqref="B6 B10" xr:uid="{00000000-0002-0000-0B00-000014000000}">
      <formula1>$BC$23:$BC$26</formula1>
    </dataValidation>
    <dataValidation type="list" allowBlank="1" showInputMessage="1" showErrorMessage="1" sqref="G10 G6" xr:uid="{00000000-0002-0000-0B00-000015000000}">
      <formula1>$BE$23:$BE$31</formula1>
    </dataValidation>
  </dataValidations>
  <pageMargins left="0.70866141732283472" right="0.70866141732283472" top="0.74803149606299213" bottom="0.74803149606299213" header="0.31496062992125984" footer="0.31496062992125984"/>
  <pageSetup paperSize="9" scale="20" orientation="landscape" r:id="rId1"/>
  <headerFooter>
    <oddHeader>&amp;L&amp;G&amp;CMapa de Riesgos</oddHeader>
    <oddFooter>&amp;L&amp;G&amp;C&amp;N&amp;RDES-FM-12
V9</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lfo="3"/>
    </mc:Fallback>
  </mc:AlternateContent>
  <controls>
    <control shapeId="17409" r:id="rId6" name="Button 1">
      <controlPr defaultSize="0" print="0" autoFill="0" autoPict="0" macro="[8]!Macro1">
        <anchor moveWithCells="1" sizeWithCells="1">
          <from>
            <xdr:col>5</xdr:col>
            <xdr:colOff>1363980</xdr:colOff>
            <xdr:row>0</xdr:row>
            <xdr:rowOff>106680</xdr:rowOff>
          </from>
          <to>
            <xdr:col>7</xdr:col>
            <xdr:colOff>266700</xdr:colOff>
            <xdr:row>1</xdr:row>
            <xdr:rowOff>335280</xdr:rowOff>
          </to>
        </anchor>
      </controlPr>
    </control>
    <control shapeId="17410" r:id="rId7" name="Button 2">
      <controlPr defaultSize="0" print="0" autoFill="0" autoPict="0" macro="[8]!Macro2">
        <anchor moveWithCells="1" sizeWithCells="1">
          <from>
            <xdr:col>32</xdr:col>
            <xdr:colOff>152400</xdr:colOff>
            <xdr:row>0</xdr:row>
            <xdr:rowOff>182880</xdr:rowOff>
          </from>
          <to>
            <xdr:col>32</xdr:col>
            <xdr:colOff>2545080</xdr:colOff>
            <xdr:row>1</xdr:row>
            <xdr:rowOff>259080</xdr:rowOff>
          </to>
        </anchor>
      </controlPr>
    </control>
  </controls>
  <extLst>
    <ext xmlns:x14="http://schemas.microsoft.com/office/spreadsheetml/2009/9/main" uri="{78C0D931-6437-407d-A8EE-F0AAD7539E65}">
      <x14:conditionalFormattings>
        <x14:conditionalFormatting xmlns:xm="http://schemas.microsoft.com/office/excel/2006/main">
          <x14:cfRule type="containsText" priority="62" operator="containsText" id="{1D5D1772-C1D4-412A-9401-B89026C3C22A}">
            <xm:f>NOT(ISERROR(SEARCH($CA$79,AE5)))</xm:f>
            <xm:f>$CA$79</xm:f>
            <x14:dxf>
              <fill>
                <gradientFill degree="180">
                  <stop position="0">
                    <color rgb="FF008744"/>
                  </stop>
                  <stop position="1">
                    <color theme="0"/>
                  </stop>
                </gradientFill>
              </fill>
            </x14:dxf>
          </x14:cfRule>
          <x14:cfRule type="containsText" priority="63" operator="containsText" id="{85E52D2F-BC4E-4126-BB78-72C1CABE18A7}">
            <xm:f>NOT(ISERROR(SEARCH($CA$80,AE5)))</xm:f>
            <xm:f>$CA$80</xm:f>
            <x14:dxf>
              <fill>
                <gradientFill degree="180">
                  <stop position="0">
                    <color rgb="FF008744"/>
                  </stop>
                  <stop position="1">
                    <color theme="0"/>
                  </stop>
                </gradientFill>
              </fill>
            </x14:dxf>
          </x14:cfRule>
          <x14:cfRule type="containsText" priority="64" operator="containsText" id="{A411985E-62C1-445E-83F0-6E4C9603526E}">
            <xm:f>NOT(ISERROR(SEARCH($CA$81,AE5)))</xm:f>
            <xm:f>$CA$81</xm:f>
            <x14:dxf>
              <fill>
                <gradientFill>
                  <stop position="0">
                    <color theme="0"/>
                  </stop>
                  <stop position="1">
                    <color rgb="FFFFFF00"/>
                  </stop>
                </gradientFill>
              </fill>
            </x14:dxf>
          </x14:cfRule>
          <x14:cfRule type="containsText" priority="65" operator="containsText" id="{ED500346-A836-4692-AC09-9A74D3345EF3}">
            <xm:f>NOT(ISERROR(SEARCH($CA$82,AE5)))</xm:f>
            <xm:f>$CA$82</xm:f>
            <x14:dxf>
              <fill>
                <gradientFill>
                  <stop position="0">
                    <color theme="0"/>
                  </stop>
                  <stop position="1">
                    <color rgb="FFFFC000"/>
                  </stop>
                </gradientFill>
              </fill>
            </x14:dxf>
          </x14:cfRule>
          <x14:cfRule type="containsText" priority="66" operator="containsText" id="{5DC03A9A-06B7-4AA4-8903-5DE29EC0FB4E}">
            <xm:f>NOT(ISERROR(SEARCH($CA$83,AE5)))</xm:f>
            <xm:f>$CA$83</xm:f>
            <x14:dxf>
              <fill>
                <gradientFill>
                  <stop position="0">
                    <color theme="0"/>
                  </stop>
                  <stop position="1">
                    <color rgb="FFFF0000"/>
                  </stop>
                </gradientFill>
              </fill>
            </x14:dxf>
          </x14:cfRule>
          <xm:sqref>BN73:BN84 AE5 BN5:BN6 AE13:AE84 BN10 BN13:BN24</xm:sqref>
        </x14:conditionalFormatting>
        <x14:conditionalFormatting xmlns:xm="http://schemas.microsoft.com/office/excel/2006/main">
          <x14:cfRule type="containsText" priority="70" operator="containsText" id="{C3BB022B-0B30-44E2-A556-C407E2D293B4}">
            <xm:f>NOT(ISERROR(SEARCH($BZ$79,AD5)))</xm:f>
            <xm:f>$BZ$79</xm:f>
            <x14:dxf>
              <fill>
                <gradientFill degree="180">
                  <stop position="0">
                    <color rgb="FF008744"/>
                  </stop>
                  <stop position="1">
                    <color theme="0"/>
                  </stop>
                </gradientFill>
              </fill>
            </x14:dxf>
          </x14:cfRule>
          <x14:cfRule type="containsText" priority="71" operator="containsText" id="{842D3935-461F-4542-9FB9-5002469F0F51}">
            <xm:f>NOT(ISERROR(SEARCH($BZ$80,AD5)))</xm:f>
            <xm:f>$BZ$80</xm:f>
            <x14:dxf>
              <fill>
                <gradientFill degree="180">
                  <stop position="0">
                    <color rgb="FF008744"/>
                  </stop>
                  <stop position="1">
                    <color theme="0"/>
                  </stop>
                </gradientFill>
              </fill>
            </x14:dxf>
          </x14:cfRule>
          <x14:cfRule type="containsText" priority="72" operator="containsText" id="{3451BA65-1910-4938-8CE8-00BA2C1E8D19}">
            <xm:f>NOT(ISERROR(SEARCH($BZ$81,AD5)))</xm:f>
            <xm:f>$BZ$81</xm:f>
            <x14:dxf>
              <fill>
                <gradientFill degree="180">
                  <stop position="0">
                    <color rgb="FF008744"/>
                  </stop>
                  <stop position="1">
                    <color rgb="FFFFFFFF"/>
                  </stop>
                </gradientFill>
              </fill>
            </x14:dxf>
          </x14:cfRule>
          <x14:cfRule type="containsText" priority="73" operator="containsText" id="{4EA84EEF-6080-4B02-A620-34754F5BBFC7}">
            <xm:f>NOT(ISERROR(SEARCH($BZ$82,AD5)))</xm:f>
            <xm:f>$BZ$82</xm:f>
            <x14:dxf>
              <fill>
                <gradientFill>
                  <stop position="0">
                    <color theme="0"/>
                  </stop>
                  <stop position="1">
                    <color rgb="FFFFFF00"/>
                  </stop>
                </gradientFill>
              </fill>
            </x14:dxf>
          </x14:cfRule>
          <x14:cfRule type="containsText" priority="74" operator="containsText" id="{5F2CFC19-3B84-4900-835F-8876E360CFA6}">
            <xm:f>NOT(ISERROR(SEARCH($BZ$83,AD5)))</xm:f>
            <xm:f>$BZ$83</xm:f>
            <x14:dxf>
              <fill>
                <gradientFill degree="180">
                  <stop position="0">
                    <color rgb="FFFFA700"/>
                  </stop>
                  <stop position="1">
                    <color theme="0"/>
                  </stop>
                </gradientFill>
              </fill>
            </x14:dxf>
          </x14:cfRule>
          <xm:sqref>AD5:AD6 BM5:BM6 AD10 AD13:AD84 BM10 BM13:BM84</xm:sqref>
        </x14:conditionalFormatting>
        <x14:conditionalFormatting xmlns:xm="http://schemas.microsoft.com/office/excel/2006/main">
          <x14:cfRule type="containsText" priority="75" operator="containsText" id="{FFFAC9BA-7123-4F54-8E07-D5DC40803834}">
            <xm:f>NOT(ISERROR(SEARCH($CB$79,AF5)))</xm:f>
            <xm:f>$CB$79</xm:f>
            <x14:dxf>
              <fill>
                <gradientFill>
                  <stop position="0">
                    <color theme="0"/>
                  </stop>
                  <stop position="1">
                    <color rgb="FF008744"/>
                  </stop>
                </gradientFill>
              </fill>
            </x14:dxf>
          </x14:cfRule>
          <x14:cfRule type="containsText" priority="76" operator="containsText" id="{AC46F5AA-AD15-4076-8DED-BE4D5A5BA212}">
            <xm:f>NOT(ISERROR(SEARCH($CB$80,AF5)))</xm:f>
            <xm:f>$CB$80</xm:f>
            <x14:dxf>
              <fill>
                <gradientFill>
                  <stop position="0">
                    <color theme="0"/>
                  </stop>
                  <stop position="1">
                    <color rgb="FFFACC06"/>
                  </stop>
                </gradientFill>
              </fill>
            </x14:dxf>
          </x14:cfRule>
          <x14:cfRule type="containsText" priority="77" operator="containsText" id="{17996CD6-E21B-469C-BD71-E326FE718661}">
            <xm:f>NOT(ISERROR(SEARCH($CB$81,AF5)))</xm:f>
            <xm:f>$CB$81</xm:f>
            <x14:dxf>
              <fill>
                <gradientFill>
                  <stop position="0">
                    <color theme="0"/>
                  </stop>
                  <stop position="1">
                    <color rgb="FFFF0000"/>
                  </stop>
                </gradientFill>
              </fill>
            </x14:dxf>
          </x14:cfRule>
          <x14:cfRule type="containsText" priority="78" operator="containsText" id="{C78237A8-6388-4E0C-8B17-6BB87BBFE699}">
            <xm:f>NOT(ISERROR(SEARCH($CB$82,AF5)))</xm:f>
            <xm:f>$CB$82</xm:f>
            <x14:dxf>
              <fill>
                <gradientFill>
                  <stop position="0">
                    <color theme="0"/>
                  </stop>
                  <stop position="1">
                    <color rgb="FFC00000"/>
                  </stop>
                </gradientFill>
              </fill>
            </x14:dxf>
          </x14:cfRule>
          <xm:sqref>AF5:AF6 BO5:BO6 AF10 AF13:AF84 BO10 BO13:BO84</xm:sqref>
        </x14:conditionalFormatting>
        <x14:conditionalFormatting xmlns:xm="http://schemas.microsoft.com/office/excel/2006/main">
          <x14:cfRule type="containsText" priority="26" operator="containsText" id="{70418E88-60D8-47F5-8587-4D0E023421E3}">
            <xm:f>NOT(ISERROR(SEARCH($CA$79,AE6)))</xm:f>
            <xm:f>$CA$79</xm:f>
            <x14:dxf>
              <fill>
                <gradientFill degree="180">
                  <stop position="0">
                    <color rgb="FF008744"/>
                  </stop>
                  <stop position="1">
                    <color theme="0"/>
                  </stop>
                </gradientFill>
              </fill>
            </x14:dxf>
          </x14:cfRule>
          <x14:cfRule type="containsText" priority="27" operator="containsText" id="{81F23FBB-8252-4788-B561-ED6CCC480A81}">
            <xm:f>NOT(ISERROR(SEARCH($CA$80,AE6)))</xm:f>
            <xm:f>$CA$80</xm:f>
            <x14:dxf>
              <fill>
                <gradientFill degree="180">
                  <stop position="0">
                    <color rgb="FF008744"/>
                  </stop>
                  <stop position="1">
                    <color theme="0"/>
                  </stop>
                </gradientFill>
              </fill>
            </x14:dxf>
          </x14:cfRule>
          <x14:cfRule type="containsText" priority="28" operator="containsText" id="{69D24B40-D406-43BA-82B6-6CEBCD6A8277}">
            <xm:f>NOT(ISERROR(SEARCH($CA$81,AE6)))</xm:f>
            <xm:f>$CA$81</xm:f>
            <x14:dxf>
              <fill>
                <gradientFill>
                  <stop position="0">
                    <color theme="0"/>
                  </stop>
                  <stop position="1">
                    <color rgb="FFFFFF00"/>
                  </stop>
                </gradientFill>
              </fill>
            </x14:dxf>
          </x14:cfRule>
          <x14:cfRule type="containsText" priority="29" operator="containsText" id="{5398CD94-CB82-4D6D-BBD6-C42AD017ABA9}">
            <xm:f>NOT(ISERROR(SEARCH($CA$82,AE6)))</xm:f>
            <xm:f>$CA$82</xm:f>
            <x14:dxf>
              <fill>
                <gradientFill>
                  <stop position="0">
                    <color theme="0"/>
                  </stop>
                  <stop position="1">
                    <color rgb="FFFFC000"/>
                  </stop>
                </gradientFill>
              </fill>
            </x14:dxf>
          </x14:cfRule>
          <x14:cfRule type="containsText" priority="30" operator="containsText" id="{5AF12DE3-1728-4114-96E2-5422BAB6085C}">
            <xm:f>NOT(ISERROR(SEARCH($CA$83,AE6)))</xm:f>
            <xm:f>$CA$83</xm:f>
            <x14:dxf>
              <fill>
                <gradientFill>
                  <stop position="0">
                    <color theme="0"/>
                  </stop>
                  <stop position="1">
                    <color rgb="FFFF0000"/>
                  </stop>
                </gradientFill>
              </fill>
            </x14:dxf>
          </x14:cfRule>
          <xm:sqref>AE6</xm:sqref>
        </x14:conditionalFormatting>
        <x14:conditionalFormatting xmlns:xm="http://schemas.microsoft.com/office/excel/2006/main">
          <x14:cfRule type="containsText" priority="11" operator="containsText" id="{F9FAD546-6D49-4D58-A6C0-A3C2477BA8C9}">
            <xm:f>NOT(ISERROR(SEARCH($CA$79,AE10)))</xm:f>
            <xm:f>$CA$79</xm:f>
            <x14:dxf>
              <fill>
                <gradientFill degree="180">
                  <stop position="0">
                    <color rgb="FF008744"/>
                  </stop>
                  <stop position="1">
                    <color theme="0"/>
                  </stop>
                </gradientFill>
              </fill>
            </x14:dxf>
          </x14:cfRule>
          <x14:cfRule type="containsText" priority="12" operator="containsText" id="{554E26AD-49D9-4B3B-B11D-449A82E0DAAB}">
            <xm:f>NOT(ISERROR(SEARCH($CA$80,AE10)))</xm:f>
            <xm:f>$CA$80</xm:f>
            <x14:dxf>
              <fill>
                <gradientFill degree="180">
                  <stop position="0">
                    <color rgb="FF008744"/>
                  </stop>
                  <stop position="1">
                    <color theme="0"/>
                  </stop>
                </gradientFill>
              </fill>
            </x14:dxf>
          </x14:cfRule>
          <x14:cfRule type="containsText" priority="13" operator="containsText" id="{B1A992EA-E436-4565-BF08-644FB1141E5D}">
            <xm:f>NOT(ISERROR(SEARCH($CA$81,AE10)))</xm:f>
            <xm:f>$CA$81</xm:f>
            <x14:dxf>
              <fill>
                <gradientFill>
                  <stop position="0">
                    <color theme="0"/>
                  </stop>
                  <stop position="1">
                    <color rgb="FFFFFF00"/>
                  </stop>
                </gradientFill>
              </fill>
            </x14:dxf>
          </x14:cfRule>
          <x14:cfRule type="containsText" priority="14" operator="containsText" id="{2B97094B-94A5-4C18-A64B-87B17813F2D1}">
            <xm:f>NOT(ISERROR(SEARCH($CA$82,AE10)))</xm:f>
            <xm:f>$CA$82</xm:f>
            <x14:dxf>
              <fill>
                <gradientFill>
                  <stop position="0">
                    <color theme="0"/>
                  </stop>
                  <stop position="1">
                    <color rgb="FFFFC000"/>
                  </stop>
                </gradientFill>
              </fill>
            </x14:dxf>
          </x14:cfRule>
          <x14:cfRule type="containsText" priority="15" operator="containsText" id="{A3E50213-3799-4881-B46A-31C77CD1C24A}">
            <xm:f>NOT(ISERROR(SEARCH($CA$83,AE10)))</xm:f>
            <xm:f>$CA$83</xm:f>
            <x14:dxf>
              <fill>
                <gradientFill>
                  <stop position="0">
                    <color theme="0"/>
                  </stop>
                  <stop position="1">
                    <color rgb="FFFF0000"/>
                  </stop>
                </gradientFill>
              </fill>
            </x14:dxf>
          </x14:cfRule>
          <xm:sqref>AE10</xm:sqref>
        </x14:conditionalFormatting>
      </x14:conditionalFormattings>
    </ext>
  </extLst>
</worksheet>
</file>

<file path=xl/worksheets/sheet13.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249977111117893"/>
  </sheetPr>
  <dimension ref="B2:DI889"/>
  <sheetViews>
    <sheetView showGridLines="0" topLeftCell="BY3" zoomScale="60" zoomScaleNormal="60" workbookViewId="0">
      <selection activeCell="BZ5" sqref="BZ5"/>
    </sheetView>
  </sheetViews>
  <sheetFormatPr baseColWidth="10" defaultColWidth="10.59765625" defaultRowHeight="16.2" thickTop="1" thickBottom="1"/>
  <cols>
    <col min="1" max="1" width="3" style="2" customWidth="1"/>
    <col min="2" max="2" width="17.09765625" style="2" customWidth="1"/>
    <col min="3" max="3" width="15.5" style="2" customWidth="1"/>
    <col min="4" max="4" width="38.34765625" style="2" customWidth="1"/>
    <col min="5" max="5" width="22.34765625" style="2" customWidth="1"/>
    <col min="6" max="6" width="24.84765625" style="2" customWidth="1"/>
    <col min="7" max="7" width="15.84765625" style="2" customWidth="1"/>
    <col min="8" max="8" width="53.34765625" style="2" customWidth="1"/>
    <col min="9" max="9" width="41.09765625" style="2" customWidth="1"/>
    <col min="10" max="27" width="41.09765625" style="2" hidden="1" customWidth="1"/>
    <col min="28" max="29" width="41.09765625" style="3" hidden="1" customWidth="1"/>
    <col min="30" max="31" width="9.59765625" style="2" customWidth="1"/>
    <col min="32" max="32" width="8.5" style="2" customWidth="1"/>
    <col min="33" max="33" width="75" style="2" customWidth="1"/>
    <col min="34" max="34" width="10.5" style="2" customWidth="1"/>
    <col min="35" max="35" width="11.59765625" style="2" customWidth="1"/>
    <col min="36" max="36" width="3" style="2" customWidth="1"/>
    <col min="37" max="37" width="10.59765625" style="2" customWidth="1"/>
    <col min="38" max="38" width="2.59765625" style="2" customWidth="1"/>
    <col min="39" max="39" width="10.59765625" style="2" customWidth="1"/>
    <col min="40" max="40" width="2.59765625" style="2" customWidth="1"/>
    <col min="41" max="41" width="10.59765625" style="2" customWidth="1"/>
    <col min="42" max="42" width="3.59765625" style="2" customWidth="1"/>
    <col min="43" max="43" width="10.59765625" style="2" customWidth="1"/>
    <col min="44" max="44" width="2.59765625" style="2" customWidth="1"/>
    <col min="45" max="45" width="11.84765625" style="2" customWidth="1"/>
    <col min="46" max="46" width="2.59765625" style="2" customWidth="1"/>
    <col min="47" max="47" width="11.84765625" style="2" customWidth="1"/>
    <col min="48" max="48" width="2.59765625" style="2" customWidth="1"/>
    <col min="49" max="49" width="8.5" style="2" customWidth="1"/>
    <col min="50" max="51" width="14.59765625" style="2" customWidth="1"/>
    <col min="52" max="52" width="13.5" style="2" customWidth="1"/>
    <col min="53" max="53" width="14.09765625" style="2" customWidth="1"/>
    <col min="54" max="54" width="14.84765625" style="2" customWidth="1"/>
    <col min="55" max="55" width="12.84765625" style="2" customWidth="1"/>
    <col min="56" max="56" width="3.34765625" style="2" customWidth="1"/>
    <col min="57" max="57" width="15" style="2" customWidth="1"/>
    <col min="58" max="58" width="5.34765625" style="2" customWidth="1"/>
    <col min="59" max="59" width="3.59765625" style="2" customWidth="1"/>
    <col min="60" max="60" width="15" style="2" customWidth="1"/>
    <col min="61" max="61" width="6.59765625" style="2" customWidth="1"/>
    <col min="62" max="62" width="5.59765625" style="2" customWidth="1"/>
    <col min="63" max="63" width="13.34765625" style="2" customWidth="1"/>
    <col min="64" max="64" width="13.5" style="2" customWidth="1"/>
    <col min="65" max="66" width="7.59765625" style="2" customWidth="1"/>
    <col min="67" max="67" width="8.5" style="2" customWidth="1"/>
    <col min="68" max="68" width="10.84765625" style="2" customWidth="1"/>
    <col min="69" max="69" width="40.59765625" style="2" customWidth="1"/>
    <col min="70" max="70" width="29.84765625" style="2" customWidth="1"/>
    <col min="71" max="71" width="18" style="2" customWidth="1"/>
    <col min="72" max="73" width="14.84765625" style="2" customWidth="1"/>
    <col min="74" max="74" width="28.84765625" style="2" customWidth="1"/>
    <col min="75" max="75" width="23.59765625" style="2" customWidth="1"/>
    <col min="76" max="76" width="197.046875" style="2" customWidth="1"/>
    <col min="77" max="77" width="18.59765625" style="2" customWidth="1"/>
    <col min="78" max="78" width="47.59765625" style="2" customWidth="1"/>
    <col min="79" max="79" width="59.59765625" style="2" customWidth="1"/>
    <col min="80" max="81" width="10.59765625" style="2" customWidth="1"/>
    <col min="82" max="82" width="14" style="2" customWidth="1"/>
    <col min="83" max="87" width="10.59765625" style="2"/>
    <col min="88" max="88" width="13.5" style="2" customWidth="1"/>
    <col min="89" max="90" width="10.59765625" style="2"/>
    <col min="91" max="91" width="13.5" style="2" customWidth="1"/>
    <col min="92" max="104" width="10.59765625" style="2"/>
    <col min="105" max="105" width="13.34765625" style="2" customWidth="1"/>
    <col min="106" max="106" width="19.84765625" style="2" customWidth="1"/>
    <col min="107" max="110" width="10.59765625" style="2"/>
    <col min="111" max="111" width="15" style="2" customWidth="1"/>
    <col min="112" max="112" width="13.59765625" style="2" customWidth="1"/>
    <col min="113" max="16384" width="10.59765625" style="2"/>
  </cols>
  <sheetData>
    <row r="2" spans="2:79" s="1" customFormat="1" ht="29.1" customHeight="1" thickTop="1" thickBot="1">
      <c r="B2" s="285" t="s">
        <v>0</v>
      </c>
      <c r="C2" s="285"/>
      <c r="D2" s="285"/>
      <c r="E2" s="285" t="s">
        <v>1</v>
      </c>
      <c r="F2" s="285"/>
      <c r="G2" s="285"/>
      <c r="H2" s="285"/>
      <c r="I2" s="285"/>
      <c r="J2" s="285" t="s">
        <v>2</v>
      </c>
      <c r="K2" s="285"/>
      <c r="L2" s="285"/>
      <c r="M2" s="285"/>
      <c r="N2" s="285"/>
      <c r="O2" s="285"/>
      <c r="P2" s="285"/>
      <c r="Q2" s="285"/>
      <c r="R2" s="285"/>
      <c r="S2" s="285"/>
      <c r="T2" s="285"/>
      <c r="U2" s="285"/>
      <c r="V2" s="285"/>
      <c r="W2" s="285"/>
      <c r="X2" s="285"/>
      <c r="Y2" s="285"/>
      <c r="Z2" s="285"/>
      <c r="AA2" s="285"/>
      <c r="AB2" s="285"/>
      <c r="AC2" s="285"/>
      <c r="AD2" s="285" t="s">
        <v>3</v>
      </c>
      <c r="AE2" s="285"/>
      <c r="AF2" s="285"/>
      <c r="AG2" s="285" t="s">
        <v>4</v>
      </c>
      <c r="AH2" s="285"/>
      <c r="AI2" s="285"/>
      <c r="AJ2" s="285"/>
      <c r="AK2" s="285"/>
      <c r="AL2" s="285"/>
      <c r="AM2" s="285"/>
      <c r="AN2" s="285"/>
      <c r="AO2" s="285"/>
      <c r="AP2" s="285"/>
      <c r="AQ2" s="285"/>
      <c r="AR2" s="285"/>
      <c r="AS2" s="285"/>
      <c r="AT2" s="285"/>
      <c r="AU2" s="285"/>
      <c r="AV2" s="285"/>
      <c r="AW2" s="285"/>
      <c r="AX2" s="285" t="s">
        <v>5</v>
      </c>
      <c r="AY2" s="285"/>
      <c r="AZ2" s="285"/>
      <c r="BA2" s="285"/>
      <c r="BB2" s="285"/>
      <c r="BC2" s="285"/>
      <c r="BD2" s="285"/>
      <c r="BE2" s="285"/>
      <c r="BF2" s="285"/>
      <c r="BG2" s="285"/>
      <c r="BH2" s="285"/>
      <c r="BI2" s="285"/>
      <c r="BJ2" s="285"/>
      <c r="BK2" s="285"/>
      <c r="BL2" s="285"/>
      <c r="BM2" s="285" t="s">
        <v>3</v>
      </c>
      <c r="BN2" s="285"/>
      <c r="BO2" s="285"/>
      <c r="BP2" s="287" t="s">
        <v>6</v>
      </c>
      <c r="BQ2" s="287"/>
      <c r="BR2" s="287"/>
      <c r="BS2" s="287"/>
      <c r="BT2" s="287" t="s">
        <v>7</v>
      </c>
      <c r="BU2" s="287"/>
      <c r="BV2" s="287"/>
      <c r="BW2" s="281" t="s">
        <v>8</v>
      </c>
      <c r="BX2" s="281"/>
      <c r="BY2" s="281" t="s">
        <v>9</v>
      </c>
      <c r="BZ2" s="281"/>
      <c r="CA2" s="281"/>
    </row>
    <row r="3" spans="2:79" ht="3" customHeight="1" thickTop="1" thickBot="1"/>
    <row r="4" spans="2:79" s="9" customFormat="1" ht="46" customHeight="1" thickTop="1" thickBot="1">
      <c r="B4" s="4" t="s">
        <v>10</v>
      </c>
      <c r="C4" s="4" t="s">
        <v>11</v>
      </c>
      <c r="D4" s="4" t="s">
        <v>12</v>
      </c>
      <c r="E4" s="4" t="s">
        <v>13</v>
      </c>
      <c r="F4" s="4" t="s">
        <v>1</v>
      </c>
      <c r="G4" s="4" t="s">
        <v>14</v>
      </c>
      <c r="H4" s="4" t="s">
        <v>15</v>
      </c>
      <c r="I4" s="4" t="s">
        <v>16</v>
      </c>
      <c r="J4" s="4" t="s">
        <v>17</v>
      </c>
      <c r="K4" s="4" t="s">
        <v>18</v>
      </c>
      <c r="L4" s="4" t="s">
        <v>19</v>
      </c>
      <c r="M4" s="4" t="s">
        <v>20</v>
      </c>
      <c r="N4" s="4" t="s">
        <v>21</v>
      </c>
      <c r="O4" s="4" t="s">
        <v>22</v>
      </c>
      <c r="P4" s="4" t="s">
        <v>23</v>
      </c>
      <c r="Q4" s="4" t="s">
        <v>24</v>
      </c>
      <c r="R4" s="4" t="s">
        <v>25</v>
      </c>
      <c r="S4" s="4" t="s">
        <v>26</v>
      </c>
      <c r="T4" s="4" t="s">
        <v>27</v>
      </c>
      <c r="U4" s="4" t="s">
        <v>28</v>
      </c>
      <c r="V4" s="4" t="s">
        <v>29</v>
      </c>
      <c r="W4" s="4" t="s">
        <v>30</v>
      </c>
      <c r="X4" s="4" t="s">
        <v>31</v>
      </c>
      <c r="Y4" s="4" t="s">
        <v>32</v>
      </c>
      <c r="Z4" s="4" t="s">
        <v>33</v>
      </c>
      <c r="AA4" s="4" t="s">
        <v>34</v>
      </c>
      <c r="AB4" s="4" t="s">
        <v>35</v>
      </c>
      <c r="AC4" s="4" t="s">
        <v>36</v>
      </c>
      <c r="AD4" s="5" t="s">
        <v>37</v>
      </c>
      <c r="AE4" s="5" t="s">
        <v>38</v>
      </c>
      <c r="AF4" s="5" t="s">
        <v>39</v>
      </c>
      <c r="AG4" s="4" t="s">
        <v>40</v>
      </c>
      <c r="AH4" s="4" t="s">
        <v>41</v>
      </c>
      <c r="AI4" s="4" t="s">
        <v>42</v>
      </c>
      <c r="AJ4" s="4"/>
      <c r="AK4" s="4" t="s">
        <v>42</v>
      </c>
      <c r="AL4" s="4"/>
      <c r="AM4" s="4" t="s">
        <v>43</v>
      </c>
      <c r="AN4" s="4"/>
      <c r="AO4" s="4" t="s">
        <v>44</v>
      </c>
      <c r="AP4" s="4"/>
      <c r="AQ4" s="4" t="s">
        <v>45</v>
      </c>
      <c r="AR4" s="4"/>
      <c r="AS4" s="4" t="s">
        <v>46</v>
      </c>
      <c r="AT4" s="4"/>
      <c r="AU4" s="4" t="s">
        <v>47</v>
      </c>
      <c r="AV4" s="4"/>
      <c r="AW4" s="6" t="s">
        <v>48</v>
      </c>
      <c r="AX4" s="4" t="s">
        <v>49</v>
      </c>
      <c r="AY4" s="7" t="s">
        <v>50</v>
      </c>
      <c r="AZ4" s="7" t="s">
        <v>51</v>
      </c>
      <c r="BA4" s="4"/>
      <c r="BB4" s="4" t="s">
        <v>594</v>
      </c>
      <c r="BC4" s="7" t="s">
        <v>53</v>
      </c>
      <c r="BD4" s="4"/>
      <c r="BE4" s="7" t="s">
        <v>54</v>
      </c>
      <c r="BF4" s="7"/>
      <c r="BG4" s="7"/>
      <c r="BH4" s="7" t="s">
        <v>55</v>
      </c>
      <c r="BI4" s="7"/>
      <c r="BJ4" s="7"/>
      <c r="BK4" s="4" t="s">
        <v>56</v>
      </c>
      <c r="BL4" s="4" t="s">
        <v>57</v>
      </c>
      <c r="BM4" s="5" t="s">
        <v>37</v>
      </c>
      <c r="BN4" s="5" t="s">
        <v>38</v>
      </c>
      <c r="BO4" s="5" t="s">
        <v>58</v>
      </c>
      <c r="BP4" s="7" t="s">
        <v>59</v>
      </c>
      <c r="BQ4" s="7" t="s">
        <v>60</v>
      </c>
      <c r="BR4" s="7" t="s">
        <v>61</v>
      </c>
      <c r="BS4" s="7" t="s">
        <v>62</v>
      </c>
      <c r="BT4" s="7" t="s">
        <v>63</v>
      </c>
      <c r="BU4" s="7" t="s">
        <v>64</v>
      </c>
      <c r="BV4" s="7" t="s">
        <v>65</v>
      </c>
      <c r="BW4" s="8" t="s">
        <v>66</v>
      </c>
      <c r="BX4" s="8" t="s">
        <v>67</v>
      </c>
      <c r="BY4" s="8" t="s">
        <v>66</v>
      </c>
      <c r="BZ4" s="8" t="s">
        <v>67</v>
      </c>
      <c r="CA4" s="8" t="s">
        <v>68</v>
      </c>
    </row>
    <row r="5" spans="2:79" ht="409.6" customHeight="1" thickTop="1" thickBot="1">
      <c r="B5" s="282" t="s">
        <v>183</v>
      </c>
      <c r="C5" s="283" t="s">
        <v>200</v>
      </c>
      <c r="D5" s="469" t="s">
        <v>595</v>
      </c>
      <c r="E5" s="469" t="s">
        <v>596</v>
      </c>
      <c r="F5" s="469" t="s">
        <v>597</v>
      </c>
      <c r="G5" s="469" t="s">
        <v>110</v>
      </c>
      <c r="H5" s="469" t="s">
        <v>598</v>
      </c>
      <c r="I5" s="469" t="s">
        <v>599</v>
      </c>
      <c r="J5" s="467" t="s">
        <v>113</v>
      </c>
      <c r="K5" s="467" t="s">
        <v>113</v>
      </c>
      <c r="L5" s="467" t="s">
        <v>113</v>
      </c>
      <c r="M5" s="467" t="s">
        <v>114</v>
      </c>
      <c r="N5" s="467" t="s">
        <v>113</v>
      </c>
      <c r="O5" s="467" t="s">
        <v>113</v>
      </c>
      <c r="P5" s="467" t="s">
        <v>114</v>
      </c>
      <c r="Q5" s="467" t="s">
        <v>114</v>
      </c>
      <c r="R5" s="467" t="s">
        <v>113</v>
      </c>
      <c r="S5" s="467" t="s">
        <v>113</v>
      </c>
      <c r="T5" s="467" t="s">
        <v>113</v>
      </c>
      <c r="U5" s="467" t="s">
        <v>113</v>
      </c>
      <c r="V5" s="467" t="s">
        <v>113</v>
      </c>
      <c r="W5" s="467" t="s">
        <v>113</v>
      </c>
      <c r="X5" s="467" t="s">
        <v>113</v>
      </c>
      <c r="Y5" s="467" t="s">
        <v>114</v>
      </c>
      <c r="Z5" s="467" t="s">
        <v>113</v>
      </c>
      <c r="AA5" s="467" t="s">
        <v>366</v>
      </c>
      <c r="AB5" s="467" t="s">
        <v>366</v>
      </c>
      <c r="AC5" s="286">
        <f t="shared" ref="AC5" si="0">COUNTIF(J5:AB5,"Si")</f>
        <v>13</v>
      </c>
      <c r="AD5" s="311" t="s">
        <v>118</v>
      </c>
      <c r="AE5" s="438" t="str">
        <f>_xlfn.IFS(AC5&lt;=5,$CA$85,AND(AC5&gt;5,AC5&lt;=11),$CA$86,AC5&gt;11,$CA$87)</f>
        <v>Catastrófico</v>
      </c>
      <c r="AF5" s="378" t="str">
        <f>_xlfn.IFS(AND(AD5=$BZ$83,AE5=$CA$83),$CB$83,AND(AD5=$BZ$83,AE5=$CA$84),$CB$83,AND(AD5=$BZ$83,AE5=$CA$85),$CB$84,AND(AD5=$BZ$83,AE5=$CA$86),$CB$85,AND(AD5=$BZ$83,AE5=$CA$87),$CB$86,AND(AD5=$BZ$84,AE5=$CA$83),$CB$83,AND(AD5=$BZ$84,AE5=$CA$84),$CB$83,AND(AD5=$BZ$84,AE5=$CA$85),$CB$84,AND(AD5=$BZ$84,AE5=$CA$86),$CB$85,AND(AD5=$BZ$84,AE5=$CA$87),$CB$86,AND(AD5=$BZ$85,AE5=$CA$83),$CB$83,AND(AD5=$BZ$85,AE5=$CA$84),$CB$84,AND(AD5=$BZ$85,AE5=$CA$85),$CB$85,AND(AD5=$BZ$85,AE5=$CA$86),$CB$86,AND(AD5=$BZ$85,AE5=$CA$87),$CB$86,AND(AD5=$BZ$86,AE5=$CA$83),$CB$84,AND(AD5=$BZ$86,AE5=$CA$84),$CB$85,AND(AD5=$BZ$86,AE5=$CA$85),$CB$85,AND(AD5=$BZ$86,AE5=$CA$86),$CB$86,AND(AD5=$BZ$86,AE5=$CA$87),$CB$86,AND(AD5=$BZ$87,AE5=$CA$83),$CB$85,AND(AD5=$BZ$87,AE5=$CA$84),$CB$85,AND(AD5=$BZ$87,AE5=$CA$85),$CB$86,AND(AD5=$BZ$87,AE5=$CA$86),$CB$86,AND(AD5=$BZ$87,AE5=$CA$87),$CB$86)</f>
        <v>Extremo</v>
      </c>
      <c r="AG5" s="10" t="s">
        <v>600</v>
      </c>
      <c r="AH5" s="11" t="s">
        <v>242</v>
      </c>
      <c r="AI5" s="247" t="s">
        <v>81</v>
      </c>
      <c r="AJ5" s="12">
        <f t="shared" ref="AJ5:AJ19" si="1">IF(AI5=$CD$83,ASIGNADO,IF(AI5=$CD$84,NO_ASIGNADO,""))</f>
        <v>15</v>
      </c>
      <c r="AK5" s="247" t="s">
        <v>82</v>
      </c>
      <c r="AL5" s="12">
        <f t="shared" ref="AL5:AL19" si="2">IF(AK5=$CG$83,ADECUADO,IF(AK5=$CG$84,INADECUADO,""))</f>
        <v>15</v>
      </c>
      <c r="AM5" s="247" t="s">
        <v>83</v>
      </c>
      <c r="AN5" s="12">
        <f t="shared" ref="AN5:AN19" si="3">IF(AM5=$CJ$83,ASIGNADO,IF(AM5=$CJ$84,NO_ASIGNADO,""))</f>
        <v>15</v>
      </c>
      <c r="AO5" s="247" t="s">
        <v>166</v>
      </c>
      <c r="AP5" s="12">
        <f t="shared" ref="AP5:AP19" si="4">IF(AO5=$CM$83,PREVENIR,IF(AO5=$CM$84,DETECTAR,IF(AO5=$CM$85,NO_ES_CONTROL,"")))</f>
        <v>10</v>
      </c>
      <c r="AQ5" s="247" t="s">
        <v>85</v>
      </c>
      <c r="AR5" s="12">
        <f t="shared" ref="AR5:AR19" si="5">IF(AQ5=$CQ$83,CONFIABLE,IF(AQ5=$CQ$84,NO_CONFIABLE,""))</f>
        <v>15</v>
      </c>
      <c r="AS5" s="247" t="s">
        <v>86</v>
      </c>
      <c r="AT5" s="12">
        <f t="shared" ref="AT5:AT19" si="6">IF(AS5=$CT$83,SE_INVESTIGAN,IF(AS5=$CT$84,NO_SE_INVESTIGAN,""))</f>
        <v>15</v>
      </c>
      <c r="AU5" s="247" t="s">
        <v>87</v>
      </c>
      <c r="AV5" s="12">
        <f t="shared" ref="AV5:AV19" si="7">IF(AU5=$CW$83,COMPLETA,IF(AU5=$CW$84,INCOMPLETA,IF(AU5=$CW$85,NO_EXISTE,"")))</f>
        <v>10</v>
      </c>
      <c r="AW5" s="12">
        <f t="shared" ref="AW5:AW28" si="8">IFERROR(AJ5+AL5+AN5+AP5+AR5+AT5+AV5," ")</f>
        <v>95</v>
      </c>
      <c r="AX5" s="13" t="str">
        <f t="shared" ref="AX5:AX28" si="9">IF(AND(AW5&gt;=86,AW5&lt;=95),"MODERADO",IF(AND(AW5&gt;=96), "FUERTE",IF(AND(AW5&lt;=85), "DEBIL")))</f>
        <v>MODERADO</v>
      </c>
      <c r="AY5" s="14" t="s">
        <v>88</v>
      </c>
      <c r="AZ5" s="13" t="s">
        <v>148</v>
      </c>
      <c r="BA5" s="250">
        <v>50</v>
      </c>
      <c r="BB5" s="245" t="str">
        <f t="shared" ref="BB5:BB28" si="10">IF(AND(BA5=100),"NO",IF(AND(BA5&lt;100), "SI",0))</f>
        <v>SI</v>
      </c>
      <c r="BC5" s="295" t="str">
        <f t="shared" ref="BC5:BC28" si="11">IF(AND(BD5&gt;=50,BD5&lt;=99),"MODERADO",IF(AND(BD5=100), "FUERTE",IF(AND(BD5&lt;50), "DEBIL")))</f>
        <v>MODERADO</v>
      </c>
      <c r="BD5" s="296">
        <f>+SUM(BA5:BA8)/(COUNT(BA5:BA8))</f>
        <v>62.5</v>
      </c>
      <c r="BE5" s="15" t="s">
        <v>89</v>
      </c>
      <c r="BF5" s="16">
        <f>IF(BE5="Directamente",100/COUNTA($BE$5:$BE$8),0)</f>
        <v>25</v>
      </c>
      <c r="BG5" s="297" t="str">
        <f>IF(SUM(BF5:BF8)&gt;67,"Directamente","No Disminuye")</f>
        <v>Directamente</v>
      </c>
      <c r="BH5" s="15" t="s">
        <v>89</v>
      </c>
      <c r="BI5" s="17">
        <f t="shared" ref="BI5:BI28" si="12">IFERROR(_xlfn.IFS(BH5="Directamente",100,BH5="Indirectamente",99,BH5="No Disminuye",98)," ")</f>
        <v>100</v>
      </c>
      <c r="BJ5" s="291" t="str">
        <f>_xlfn.IFS(AND((COUNTIF($BH$5:BH8,"Directamente"))&gt;=(COUNTIF(BH5:BH8,"Indirectamente")),(COUNTIF(BH5:BH8,"Directamente"))&gt;=(COUNTIF(BH5:BH8,"No Disminuye"))),"Directamente",AND((COUNTIF(BH5:BH8,"Indirectamente"))&gt;(COUNTIF(BH5:BH8,"Directamente")),(COUNTIF(BH5:BH8,"Indirectamente"))&gt;(COUNTIF(BH5:BH8,"No Disminuye"))),"Indirectamente",SUM(COUNTIF(BH5:BH8,"Directamente"),COUNTIF(BH5:BH8,"Indirectamente"))&gt;=COUNTIF(BH5:BH8,"No Disminuye"),"Directamente",AND((COUNTIF(BH5:BH8,"No Disminuye"))&gt;(COUNTIF(BH5:BH8,"Directamente")),(COUNTIF(BH5:BH8,"No Disminuye"))&gt;(COUNTIF(BH5:BH8,"Indirectamente"))),"No Disminuye")</f>
        <v>Directamente</v>
      </c>
      <c r="BK5" s="422">
        <f t="shared" ref="BK5:BK28" si="13">IFERROR(_xlfn.IFS(AND(BC5="MODERADO",BG5="Directamente"),1,AND(BC5="FUERTE",BG5="Directamente"),2),"0")</f>
        <v>1</v>
      </c>
      <c r="BL5" s="422">
        <f t="shared" ref="BL5:BL28" si="14">IFERROR(_xlfn.IFS(BJ5="Directamente",2,BJ5="Indirectamente",1),"0")</f>
        <v>2</v>
      </c>
      <c r="BM5" s="311" t="s">
        <v>119</v>
      </c>
      <c r="BN5" s="372" t="s">
        <v>78</v>
      </c>
      <c r="BO5" s="444" t="str">
        <f>_xlfn.IFS(AND(BM5=$BZ$83,BN5=$CA$83),$CB$83,AND(BM5=$BZ$83,BN5=$CA$84),$CB$83,AND(BM5=$BZ$83,BN5=$CA$85),$CB$84,AND(BM5=$BZ$83,BN5=$CA$86),$CB$85,AND(BM5=$BZ$83,BN5=$CA$87),$CB$86,AND(BM5=$BZ$84,BN5=$CA$83),$CB$83,AND(BM5=$BZ$84,BN5=$CA$84),$CB$83,AND(BM5=$BZ$84,BN5=$CA$85),$CB$84,AND(BM5=$BZ$84,BN5=$CA$86),$CB$85,AND(BM5=$BZ$84,BN5=$CA$87),$CB$86,AND(BM5=$BZ$85,BN5=$CA$83),$CB$83,AND(BM5=$BZ$85,BN5=$CA$84),$CB$84,AND(BM5=$BZ$85,BN5=$CA$85),$CB$85,AND(BM5=$BZ$85,BN5=$CA$86),$CB$86,AND(BM5=$BZ$85,BN5=$CA$87),$CB$86,AND(BM5=$BZ$86,BN5=$CA$83),$CB$84,AND(BM5=$BZ$86,BN5=$CA$84),$CB$85,AND(BM5=$BZ$86,BN5=$CA$85),$CB$85,AND(BM5=$BZ$86,BN5=$CA$86),$CB$86,AND(BM5=$BZ$86,BN5=$CA$87),$CB$86,AND(BM5=$BZ$87,BN5=$CA$83),$CB$85,AND(BM5=$BZ$87,BN5=$CA$84),$CB$85,AND(BM5=$BZ$87,BN5=$CA$85),$CB$86,AND(BM5=$BZ$87,BN5=$CA$86),$CB$86,AND(BM5=$BZ$87,BN5=$CA$87),$CB$86)</f>
        <v>Extremo</v>
      </c>
      <c r="BP5" s="523" t="s">
        <v>92</v>
      </c>
      <c r="BQ5" s="215" t="s">
        <v>601</v>
      </c>
      <c r="BR5" s="215" t="s">
        <v>602</v>
      </c>
      <c r="BS5" s="520" t="s">
        <v>603</v>
      </c>
      <c r="BT5" s="152" t="d">
        <v>2021-01-01</v>
      </c>
      <c r="BU5" s="152" t="d">
        <v>2021-12-15</v>
      </c>
      <c r="BV5" s="267" t="s">
        <v>604</v>
      </c>
      <c r="BW5" s="235" t="s">
        <v>777</v>
      </c>
      <c r="BX5" s="228" t="s">
        <v>778</v>
      </c>
      <c r="BY5" s="231" t="s">
        <v>779</v>
      </c>
      <c r="BZ5" s="278" t="s">
        <v>783</v>
      </c>
      <c r="CA5" s="277" t="s">
        <v>782</v>
      </c>
    </row>
    <row r="6" spans="2:79" ht="224.25" customHeight="1" thickTop="1" thickBot="1">
      <c r="B6" s="282"/>
      <c r="C6" s="283"/>
      <c r="D6" s="469"/>
      <c r="E6" s="469"/>
      <c r="F6" s="469"/>
      <c r="G6" s="469"/>
      <c r="H6" s="469"/>
      <c r="I6" s="469"/>
      <c r="J6" s="506"/>
      <c r="K6" s="506"/>
      <c r="L6" s="506"/>
      <c r="M6" s="506"/>
      <c r="N6" s="506"/>
      <c r="O6" s="506"/>
      <c r="P6" s="506"/>
      <c r="Q6" s="506"/>
      <c r="R6" s="506"/>
      <c r="S6" s="506"/>
      <c r="T6" s="506"/>
      <c r="U6" s="506"/>
      <c r="V6" s="506"/>
      <c r="W6" s="506"/>
      <c r="X6" s="506"/>
      <c r="Y6" s="506"/>
      <c r="Z6" s="506"/>
      <c r="AA6" s="506"/>
      <c r="AB6" s="506"/>
      <c r="AC6" s="286"/>
      <c r="AD6" s="312"/>
      <c r="AE6" s="439"/>
      <c r="AF6" s="379"/>
      <c r="AG6" s="10" t="s">
        <v>605</v>
      </c>
      <c r="AH6" s="11" t="s">
        <v>242</v>
      </c>
      <c r="AI6" s="247" t="s">
        <v>81</v>
      </c>
      <c r="AJ6" s="12">
        <f t="shared" si="1"/>
        <v>15</v>
      </c>
      <c r="AK6" s="247" t="s">
        <v>82</v>
      </c>
      <c r="AL6" s="12">
        <f t="shared" si="2"/>
        <v>15</v>
      </c>
      <c r="AM6" s="247" t="s">
        <v>83</v>
      </c>
      <c r="AN6" s="12">
        <f t="shared" si="3"/>
        <v>15</v>
      </c>
      <c r="AO6" s="247" t="s">
        <v>84</v>
      </c>
      <c r="AP6" s="12">
        <f t="shared" si="4"/>
        <v>15</v>
      </c>
      <c r="AQ6" s="247" t="s">
        <v>85</v>
      </c>
      <c r="AR6" s="12">
        <f t="shared" si="5"/>
        <v>15</v>
      </c>
      <c r="AS6" s="247" t="s">
        <v>86</v>
      </c>
      <c r="AT6" s="12">
        <f t="shared" si="6"/>
        <v>15</v>
      </c>
      <c r="AU6" s="247" t="s">
        <v>169</v>
      </c>
      <c r="AV6" s="12">
        <f t="shared" si="7"/>
        <v>5</v>
      </c>
      <c r="AW6" s="12">
        <f t="shared" si="8"/>
        <v>95</v>
      </c>
      <c r="AX6" s="13" t="str">
        <f t="shared" si="9"/>
        <v>MODERADO</v>
      </c>
      <c r="AY6" s="14" t="s">
        <v>88</v>
      </c>
      <c r="AZ6" s="13" t="s">
        <v>148</v>
      </c>
      <c r="BA6" s="250">
        <v>50</v>
      </c>
      <c r="BB6" s="245" t="str">
        <f t="shared" si="10"/>
        <v>SI</v>
      </c>
      <c r="BC6" s="295"/>
      <c r="BD6" s="296"/>
      <c r="BE6" s="15" t="s">
        <v>89</v>
      </c>
      <c r="BF6" s="16">
        <f t="shared" ref="BF6:BF7" si="15">IF(BE6="Directamente",100/COUNTA($BE$5:$BE$8),0)</f>
        <v>25</v>
      </c>
      <c r="BG6" s="297"/>
      <c r="BH6" s="15" t="s">
        <v>89</v>
      </c>
      <c r="BI6" s="17">
        <f t="shared" si="12"/>
        <v>100</v>
      </c>
      <c r="BJ6" s="291"/>
      <c r="BK6" s="423"/>
      <c r="BL6" s="423"/>
      <c r="BM6" s="312"/>
      <c r="BN6" s="373"/>
      <c r="BO6" s="445"/>
      <c r="BP6" s="523"/>
      <c r="BQ6" s="215" t="s">
        <v>606</v>
      </c>
      <c r="BR6" s="215" t="s">
        <v>607</v>
      </c>
      <c r="BS6" s="520"/>
      <c r="BT6" s="152" t="d">
        <v>2021-01-01</v>
      </c>
      <c r="BU6" s="152" t="d">
        <v>2021-12-15</v>
      </c>
      <c r="BV6" s="267" t="s">
        <v>608</v>
      </c>
      <c r="BW6" s="235" t="s">
        <v>777</v>
      </c>
      <c r="BX6" s="228" t="s">
        <v>780</v>
      </c>
      <c r="BY6" s="231" t="s">
        <v>779</v>
      </c>
      <c r="BZ6" s="236" t="s">
        <v>784</v>
      </c>
      <c r="CA6" s="277" t="s">
        <v>782</v>
      </c>
    </row>
    <row r="7" spans="2:79" ht="84" customHeight="1" thickTop="1" thickBot="1">
      <c r="B7" s="282"/>
      <c r="C7" s="283"/>
      <c r="D7" s="469"/>
      <c r="E7" s="469"/>
      <c r="F7" s="469"/>
      <c r="G7" s="469"/>
      <c r="H7" s="469"/>
      <c r="I7" s="469"/>
      <c r="J7" s="506"/>
      <c r="K7" s="506"/>
      <c r="L7" s="506"/>
      <c r="M7" s="506"/>
      <c r="N7" s="506"/>
      <c r="O7" s="506"/>
      <c r="P7" s="506"/>
      <c r="Q7" s="506"/>
      <c r="R7" s="506"/>
      <c r="S7" s="506"/>
      <c r="T7" s="506"/>
      <c r="U7" s="506"/>
      <c r="V7" s="506"/>
      <c r="W7" s="506"/>
      <c r="X7" s="506"/>
      <c r="Y7" s="506"/>
      <c r="Z7" s="506"/>
      <c r="AA7" s="506"/>
      <c r="AB7" s="506"/>
      <c r="AC7" s="286"/>
      <c r="AD7" s="312"/>
      <c r="AE7" s="439"/>
      <c r="AF7" s="379"/>
      <c r="AG7" s="10" t="s">
        <v>609</v>
      </c>
      <c r="AH7" s="11" t="s">
        <v>242</v>
      </c>
      <c r="AI7" s="247" t="s">
        <v>81</v>
      </c>
      <c r="AJ7" s="12">
        <f t="shared" si="1"/>
        <v>15</v>
      </c>
      <c r="AK7" s="247" t="s">
        <v>82</v>
      </c>
      <c r="AL7" s="12">
        <f t="shared" si="2"/>
        <v>15</v>
      </c>
      <c r="AM7" s="247" t="s">
        <v>83</v>
      </c>
      <c r="AN7" s="12">
        <f t="shared" si="3"/>
        <v>15</v>
      </c>
      <c r="AO7" s="247" t="s">
        <v>84</v>
      </c>
      <c r="AP7" s="12">
        <f t="shared" si="4"/>
        <v>15</v>
      </c>
      <c r="AQ7" s="247" t="s">
        <v>85</v>
      </c>
      <c r="AR7" s="12">
        <f t="shared" si="5"/>
        <v>15</v>
      </c>
      <c r="AS7" s="247" t="s">
        <v>86</v>
      </c>
      <c r="AT7" s="12">
        <f t="shared" si="6"/>
        <v>15</v>
      </c>
      <c r="AU7" s="247" t="s">
        <v>169</v>
      </c>
      <c r="AV7" s="12">
        <f t="shared" si="7"/>
        <v>5</v>
      </c>
      <c r="AW7" s="12">
        <f t="shared" si="8"/>
        <v>95</v>
      </c>
      <c r="AX7" s="13" t="str">
        <f t="shared" si="9"/>
        <v>MODERADO</v>
      </c>
      <c r="AY7" s="14" t="s">
        <v>88</v>
      </c>
      <c r="AZ7" s="13" t="s">
        <v>148</v>
      </c>
      <c r="BA7" s="250">
        <v>50</v>
      </c>
      <c r="BB7" s="245" t="str">
        <f t="shared" si="10"/>
        <v>SI</v>
      </c>
      <c r="BC7" s="295"/>
      <c r="BD7" s="296"/>
      <c r="BE7" s="15" t="s">
        <v>89</v>
      </c>
      <c r="BF7" s="16">
        <f t="shared" si="15"/>
        <v>25</v>
      </c>
      <c r="BG7" s="297"/>
      <c r="BH7" s="15" t="s">
        <v>89</v>
      </c>
      <c r="BI7" s="17">
        <f>IFERROR(_xlfn.IFS(BH7="Directamente",100,BH7="Indirectamente",99,BH7="No Disminuye",98)," ")</f>
        <v>100</v>
      </c>
      <c r="BJ7" s="291"/>
      <c r="BK7" s="423"/>
      <c r="BL7" s="423"/>
      <c r="BM7" s="312"/>
      <c r="BN7" s="373"/>
      <c r="BO7" s="445"/>
      <c r="BP7" s="523"/>
      <c r="BQ7" s="416" t="s">
        <v>610</v>
      </c>
      <c r="BR7" s="416" t="s">
        <v>611</v>
      </c>
      <c r="BS7" s="520"/>
      <c r="BT7" s="521" t="d">
        <v>2021-04-01</v>
      </c>
      <c r="BU7" s="521" t="d">
        <v>2021-06-30</v>
      </c>
      <c r="BV7" s="416" t="s">
        <v>612</v>
      </c>
      <c r="BW7" s="304" t="s">
        <v>777</v>
      </c>
      <c r="BX7" s="507" t="s">
        <v>781</v>
      </c>
      <c r="BY7" s="304" t="s">
        <v>779</v>
      </c>
      <c r="BZ7" s="512" t="s">
        <v>786</v>
      </c>
      <c r="CA7" s="514" t="s">
        <v>785</v>
      </c>
    </row>
    <row r="8" spans="2:79" ht="356.7" customHeight="1" thickTop="1" thickBot="1">
      <c r="B8" s="282"/>
      <c r="C8" s="283"/>
      <c r="D8" s="469"/>
      <c r="E8" s="469"/>
      <c r="F8" s="469"/>
      <c r="G8" s="469"/>
      <c r="H8" s="469"/>
      <c r="I8" s="469"/>
      <c r="J8" s="468"/>
      <c r="K8" s="468"/>
      <c r="L8" s="468"/>
      <c r="M8" s="468"/>
      <c r="N8" s="468"/>
      <c r="O8" s="468"/>
      <c r="P8" s="468"/>
      <c r="Q8" s="468"/>
      <c r="R8" s="468"/>
      <c r="S8" s="468"/>
      <c r="T8" s="468"/>
      <c r="U8" s="468"/>
      <c r="V8" s="468"/>
      <c r="W8" s="468"/>
      <c r="X8" s="468"/>
      <c r="Y8" s="468"/>
      <c r="Z8" s="468"/>
      <c r="AA8" s="468"/>
      <c r="AB8" s="468"/>
      <c r="AC8" s="286"/>
      <c r="AD8" s="313"/>
      <c r="AE8" s="440"/>
      <c r="AF8" s="380"/>
      <c r="AG8" s="242" t="s">
        <v>613</v>
      </c>
      <c r="AH8" s="11" t="s">
        <v>242</v>
      </c>
      <c r="AI8" s="247" t="s">
        <v>81</v>
      </c>
      <c r="AJ8" s="12">
        <f t="shared" si="1"/>
        <v>15</v>
      </c>
      <c r="AK8" s="247" t="s">
        <v>82</v>
      </c>
      <c r="AL8" s="12">
        <f t="shared" si="2"/>
        <v>15</v>
      </c>
      <c r="AM8" s="247" t="s">
        <v>83</v>
      </c>
      <c r="AN8" s="12">
        <f t="shared" si="3"/>
        <v>15</v>
      </c>
      <c r="AO8" s="247" t="s">
        <v>84</v>
      </c>
      <c r="AP8" s="12">
        <f t="shared" si="4"/>
        <v>15</v>
      </c>
      <c r="AQ8" s="247" t="s">
        <v>85</v>
      </c>
      <c r="AR8" s="12">
        <f t="shared" si="5"/>
        <v>15</v>
      </c>
      <c r="AS8" s="247" t="s">
        <v>86</v>
      </c>
      <c r="AT8" s="12">
        <f t="shared" si="6"/>
        <v>15</v>
      </c>
      <c r="AU8" s="247" t="s">
        <v>87</v>
      </c>
      <c r="AV8" s="12">
        <f t="shared" si="7"/>
        <v>10</v>
      </c>
      <c r="AW8" s="12">
        <f t="shared" si="8"/>
        <v>100</v>
      </c>
      <c r="AX8" s="13" t="str">
        <f t="shared" si="9"/>
        <v>FUERTE</v>
      </c>
      <c r="AY8" s="14" t="s">
        <v>88</v>
      </c>
      <c r="AZ8" s="13" t="s">
        <v>614</v>
      </c>
      <c r="BA8" s="250">
        <v>100</v>
      </c>
      <c r="BB8" s="245" t="str">
        <f t="shared" si="10"/>
        <v>NO</v>
      </c>
      <c r="BC8" s="295"/>
      <c r="BD8" s="296"/>
      <c r="BE8" s="15" t="s">
        <v>89</v>
      </c>
      <c r="BF8" s="16">
        <f>IF(BE8="Directamente",100/COUNTA($BE$5:$BE$8),0)</f>
        <v>25</v>
      </c>
      <c r="BG8" s="297"/>
      <c r="BH8" s="15" t="s">
        <v>89</v>
      </c>
      <c r="BI8" s="17">
        <f t="shared" si="12"/>
        <v>100</v>
      </c>
      <c r="BJ8" s="291"/>
      <c r="BK8" s="424"/>
      <c r="BL8" s="424"/>
      <c r="BM8" s="313"/>
      <c r="BN8" s="374"/>
      <c r="BO8" s="446"/>
      <c r="BP8" s="523"/>
      <c r="BQ8" s="418"/>
      <c r="BR8" s="418"/>
      <c r="BS8" s="416"/>
      <c r="BT8" s="522"/>
      <c r="BU8" s="522"/>
      <c r="BV8" s="418"/>
      <c r="BW8" s="305"/>
      <c r="BX8" s="508"/>
      <c r="BY8" s="305"/>
      <c r="BZ8" s="513"/>
      <c r="CA8" s="515"/>
    </row>
    <row r="9" spans="2:79" ht="109.5" hidden="1" customHeight="1" thickTop="1" thickBot="1">
      <c r="B9" s="425" t="s">
        <v>183</v>
      </c>
      <c r="C9" s="516" t="s">
        <v>200</v>
      </c>
      <c r="D9" s="457" t="s">
        <v>595</v>
      </c>
      <c r="E9" s="457" t="s">
        <v>615</v>
      </c>
      <c r="F9" s="457" t="s">
        <v>616</v>
      </c>
      <c r="G9" s="524" t="s">
        <v>195</v>
      </c>
      <c r="H9" s="509" t="s">
        <v>617</v>
      </c>
      <c r="I9" s="509" t="s">
        <v>618</v>
      </c>
      <c r="J9" s="500"/>
      <c r="K9" s="500"/>
      <c r="L9" s="500"/>
      <c r="M9" s="500"/>
      <c r="N9" s="500"/>
      <c r="O9" s="500"/>
      <c r="P9" s="500"/>
      <c r="Q9" s="500"/>
      <c r="R9" s="500"/>
      <c r="S9" s="500"/>
      <c r="T9" s="500"/>
      <c r="U9" s="500"/>
      <c r="V9" s="500"/>
      <c r="W9" s="500"/>
      <c r="X9" s="500"/>
      <c r="Y9" s="500"/>
      <c r="Z9" s="500"/>
      <c r="AA9" s="500"/>
      <c r="AB9" s="500"/>
      <c r="AC9" s="467">
        <f t="shared" ref="AC9:AC28" si="16">COUNTIF(J9:AB9,"Si")</f>
        <v>0</v>
      </c>
      <c r="AD9" s="311" t="s">
        <v>186</v>
      </c>
      <c r="AE9" s="372" t="s">
        <v>91</v>
      </c>
      <c r="AF9" s="378" t="s">
        <v>619</v>
      </c>
      <c r="AG9" s="10" t="s">
        <v>620</v>
      </c>
      <c r="AH9" s="11" t="s">
        <v>242</v>
      </c>
      <c r="AI9" s="247" t="s">
        <v>81</v>
      </c>
      <c r="AJ9" s="12">
        <f t="shared" si="1"/>
        <v>15</v>
      </c>
      <c r="AK9" s="247" t="s">
        <v>82</v>
      </c>
      <c r="AL9" s="12">
        <f t="shared" si="2"/>
        <v>15</v>
      </c>
      <c r="AM9" s="247" t="s">
        <v>83</v>
      </c>
      <c r="AN9" s="12">
        <f t="shared" si="3"/>
        <v>15</v>
      </c>
      <c r="AO9" s="247" t="s">
        <v>84</v>
      </c>
      <c r="AP9" s="12">
        <f t="shared" si="4"/>
        <v>15</v>
      </c>
      <c r="AQ9" s="247" t="s">
        <v>85</v>
      </c>
      <c r="AR9" s="12">
        <f t="shared" si="5"/>
        <v>15</v>
      </c>
      <c r="AS9" s="247" t="s">
        <v>86</v>
      </c>
      <c r="AT9" s="12">
        <f t="shared" si="6"/>
        <v>15</v>
      </c>
      <c r="AU9" s="247" t="s">
        <v>87</v>
      </c>
      <c r="AV9" s="12">
        <f t="shared" si="7"/>
        <v>10</v>
      </c>
      <c r="AW9" s="12">
        <f t="shared" si="8"/>
        <v>100</v>
      </c>
      <c r="AX9" s="13" t="str">
        <f t="shared" si="9"/>
        <v>FUERTE</v>
      </c>
      <c r="AY9" s="14" t="s">
        <v>88</v>
      </c>
      <c r="AZ9" s="13" t="s">
        <v>614</v>
      </c>
      <c r="BA9" s="216">
        <v>100</v>
      </c>
      <c r="BB9" s="245" t="str">
        <f>IF(AND(BA9=100),"NO",IF(AND(BA9&lt;100), "SI",0))</f>
        <v>NO</v>
      </c>
      <c r="BC9" s="503" t="str">
        <f t="shared" si="11"/>
        <v>MODERADO</v>
      </c>
      <c r="BD9" s="434">
        <f>+SUM(BA9:BA15)/(COUNT(BA9:BA15))</f>
        <v>71.428571428571431</v>
      </c>
      <c r="BE9" s="15" t="s">
        <v>89</v>
      </c>
      <c r="BF9" s="16">
        <f>IF(BE9="Directamente",100/COUNTA($BE$9:$BE$15),0)</f>
        <v>14.285714285714286</v>
      </c>
      <c r="BG9" s="449" t="str">
        <f>IF(SUM(BF9:BF15)&gt;67,"Directamente","No Disminuye")</f>
        <v>Directamente</v>
      </c>
      <c r="BH9" s="15" t="s">
        <v>89</v>
      </c>
      <c r="BI9" s="17">
        <f>IFERROR(_xlfn.IFS(BH9="Directamente",100,BH9="Indirectamente",99,BH9="No Disminuye",98)," ")</f>
        <v>100</v>
      </c>
      <c r="BJ9" s="451" t="str">
        <f>_xlfn.IFS(AND((COUNTIF($BH$5:BH9,"Directamente"))&gt;=(COUNTIF(BH9:BH9,"Indirectamente")),(COUNTIF(BH9:BH9,"Directamente"))&gt;=(COUNTIF(BH9:BH9,"No Disminuye"))),"Directamente",AND((COUNTIF(BH9:BH9,"Indirectamente"))&gt;(COUNTIF(BH9:BH9,"Directamente")),(COUNTIF(BH9:BH9,"Indirectamente"))&gt;(COUNTIF(BH9:BH9,"No Disminuye"))),"Indirectamente",SUM(COUNTIF(BH9:BH9,"Directamente"),COUNTIF(BH9:BH9,"Indirectamente"))&gt;=COUNTIF(BH9:BH9,"No Disminuye"),"Directamente",AND((COUNTIF(BH9:BH9,"No Disminuye"))&gt;(COUNTIF(BH9:BH9,"Directamente")),(COUNTIF(BH9:BH9,"No Disminuye"))&gt;(COUNTIF(BH9:BH9,"Indirectamente"))),"No Disminuye")</f>
        <v>Directamente</v>
      </c>
      <c r="BK9" s="422">
        <f t="shared" si="13"/>
        <v>1</v>
      </c>
      <c r="BL9" s="422">
        <f t="shared" si="14"/>
        <v>2</v>
      </c>
      <c r="BM9" s="311" t="s">
        <v>119</v>
      </c>
      <c r="BN9" s="372" t="s">
        <v>91</v>
      </c>
      <c r="BO9" s="311" t="str">
        <f t="shared" ref="BO9:BO28" si="17">_xlfn.IFS(AND(BM9=$BZ$83,BN9=$CA$83),$CB$83,AND(BM9=$BZ$83,BN9=$CA$84),$CB$83,AND(BM9=$BZ$83,BN9=$CA$85),$CB$84,AND(BM9=$BZ$83,BN9=$CA$86),$CB$85,AND(BM9=$BZ$83,BN9=$CA$87),$CB$86,AND(BM9=$BZ$84,BN9=$CA$83),$CB$83,AND(BM9=$BZ$84,BN9=$CA$84),$CB$83,AND(BM9=$BZ$84,BN9=$CA$85),$CB$84,AND(BM9=$BZ$84,BN9=$CA$86),$CB$85,AND(BM9=$BZ$84,BN9=$CA$87),$CB$86,AND(BM9=$BZ$85,BN9=$CA$83),$CB$83,AND(BM9=$BZ$85,BN9=$CA$84),$CB$84,AND(BM9=$BZ$85,BN9=$CA$85),$CB$85,AND(BM9=$BZ$85,BN9=$CA$86),$CB$86,AND(BM9=$BZ$85,BN9=$CA$87),$CB$86,AND(BM9=$BZ$86,BN9=$CA$83),$CB$84,AND(BM9=$BZ$86,BN9=$CA$84),$CB$85,AND(BM9=$BZ$86,BN9=$CA$85),$CB$85,AND(BM9=$BZ$86,BN9=$CA$86),$CB$86,AND(BM9=$BZ$86,BN9=$CA$87),$CB$86,AND(BM9=$BZ$87,BN9=$CA$83),$CB$85,AND(BM9=$BZ$87,BN9=$CA$84),$CB$85,AND(BM9=$BZ$87,BN9=$CA$85),$CB$86,AND(BM9=$BZ$87,BN9=$CA$86),$CB$86,AND(BM9=$BZ$87,BN9=$CA$87),$CB$86)</f>
        <v>Moderado</v>
      </c>
      <c r="BP9" s="315" t="s">
        <v>92</v>
      </c>
      <c r="BQ9" s="86" t="s">
        <v>621</v>
      </c>
      <c r="BR9" s="86" t="s">
        <v>622</v>
      </c>
      <c r="BS9" s="419" t="s">
        <v>603</v>
      </c>
      <c r="BT9" s="20" t="d">
        <v>2021-01-01</v>
      </c>
      <c r="BU9" s="20" t="d">
        <v>2021-12-15</v>
      </c>
      <c r="BV9" s="217" t="s">
        <v>623</v>
      </c>
      <c r="BW9" s="20"/>
      <c r="BX9" s="27"/>
      <c r="BY9" s="20"/>
      <c r="BZ9" s="252"/>
      <c r="CA9" s="252"/>
    </row>
    <row r="10" spans="2:79" ht="75" hidden="1" customHeight="1" thickTop="1" thickBot="1">
      <c r="B10" s="426"/>
      <c r="C10" s="517"/>
      <c r="D10" s="458"/>
      <c r="E10" s="458"/>
      <c r="F10" s="458"/>
      <c r="G10" s="525"/>
      <c r="H10" s="510"/>
      <c r="I10" s="510"/>
      <c r="J10" s="501"/>
      <c r="K10" s="501"/>
      <c r="L10" s="501"/>
      <c r="M10" s="501"/>
      <c r="N10" s="501"/>
      <c r="O10" s="501"/>
      <c r="P10" s="501"/>
      <c r="Q10" s="501"/>
      <c r="R10" s="501"/>
      <c r="S10" s="501"/>
      <c r="T10" s="501"/>
      <c r="U10" s="501"/>
      <c r="V10" s="501"/>
      <c r="W10" s="501"/>
      <c r="X10" s="501"/>
      <c r="Y10" s="501"/>
      <c r="Z10" s="501"/>
      <c r="AA10" s="501"/>
      <c r="AB10" s="501"/>
      <c r="AC10" s="506"/>
      <c r="AD10" s="312"/>
      <c r="AE10" s="373"/>
      <c r="AF10" s="379"/>
      <c r="AG10" s="10" t="s">
        <v>624</v>
      </c>
      <c r="AH10" s="11" t="s">
        <v>242</v>
      </c>
      <c r="AI10" s="247" t="s">
        <v>81</v>
      </c>
      <c r="AJ10" s="12">
        <f t="shared" si="1"/>
        <v>15</v>
      </c>
      <c r="AK10" s="247" t="s">
        <v>82</v>
      </c>
      <c r="AL10" s="12">
        <f t="shared" si="2"/>
        <v>15</v>
      </c>
      <c r="AM10" s="247" t="s">
        <v>83</v>
      </c>
      <c r="AN10" s="12">
        <f t="shared" si="3"/>
        <v>15</v>
      </c>
      <c r="AO10" s="247" t="s">
        <v>84</v>
      </c>
      <c r="AP10" s="12">
        <f t="shared" si="4"/>
        <v>15</v>
      </c>
      <c r="AQ10" s="247" t="s">
        <v>85</v>
      </c>
      <c r="AR10" s="12">
        <f t="shared" si="5"/>
        <v>15</v>
      </c>
      <c r="AS10" s="247" t="s">
        <v>86</v>
      </c>
      <c r="AT10" s="12">
        <f t="shared" si="6"/>
        <v>15</v>
      </c>
      <c r="AU10" s="247" t="s">
        <v>87</v>
      </c>
      <c r="AV10" s="12">
        <f t="shared" si="7"/>
        <v>10</v>
      </c>
      <c r="AW10" s="12">
        <f t="shared" si="8"/>
        <v>100</v>
      </c>
      <c r="AX10" s="13" t="str">
        <f t="shared" si="9"/>
        <v>FUERTE</v>
      </c>
      <c r="AY10" s="14" t="s">
        <v>88</v>
      </c>
      <c r="AZ10" s="13" t="s">
        <v>614</v>
      </c>
      <c r="BA10" s="216">
        <v>100</v>
      </c>
      <c r="BB10" s="245" t="str">
        <f t="shared" si="10"/>
        <v>NO</v>
      </c>
      <c r="BC10" s="504"/>
      <c r="BD10" s="435"/>
      <c r="BE10" s="15" t="s">
        <v>89</v>
      </c>
      <c r="BF10" s="16">
        <f t="shared" ref="BF10:BF15" si="18">IF(BE10="Directamente",100/COUNTA($BE$9:$BE$15),0)</f>
        <v>14.285714285714286</v>
      </c>
      <c r="BG10" s="464"/>
      <c r="BH10" s="15" t="s">
        <v>89</v>
      </c>
      <c r="BI10" s="17">
        <f t="shared" si="12"/>
        <v>100</v>
      </c>
      <c r="BJ10" s="465"/>
      <c r="BK10" s="423"/>
      <c r="BL10" s="423"/>
      <c r="BM10" s="312"/>
      <c r="BN10" s="373"/>
      <c r="BO10" s="312"/>
      <c r="BP10" s="499"/>
      <c r="BQ10" s="433" t="s">
        <v>625</v>
      </c>
      <c r="BR10" s="433" t="s">
        <v>626</v>
      </c>
      <c r="BS10" s="420"/>
      <c r="BT10" s="494" t="d">
        <v>2021-01-01</v>
      </c>
      <c r="BU10" s="494" t="d">
        <v>2021-12-15</v>
      </c>
      <c r="BV10" s="433" t="s">
        <v>627</v>
      </c>
      <c r="BW10" s="494"/>
      <c r="BX10" s="496"/>
      <c r="BY10" s="494"/>
      <c r="BZ10" s="419"/>
      <c r="CA10" s="419"/>
    </row>
    <row r="11" spans="2:79" ht="75" hidden="1" customHeight="1" thickTop="1" thickBot="1">
      <c r="B11" s="426"/>
      <c r="C11" s="517"/>
      <c r="D11" s="458"/>
      <c r="E11" s="458"/>
      <c r="F11" s="458"/>
      <c r="G11" s="525"/>
      <c r="H11" s="510"/>
      <c r="I11" s="510"/>
      <c r="J11" s="501"/>
      <c r="K11" s="501"/>
      <c r="L11" s="501"/>
      <c r="M11" s="501"/>
      <c r="N11" s="501"/>
      <c r="O11" s="501"/>
      <c r="P11" s="501"/>
      <c r="Q11" s="501"/>
      <c r="R11" s="501"/>
      <c r="S11" s="501"/>
      <c r="T11" s="501"/>
      <c r="U11" s="501"/>
      <c r="V11" s="501"/>
      <c r="W11" s="501"/>
      <c r="X11" s="501"/>
      <c r="Y11" s="501"/>
      <c r="Z11" s="501"/>
      <c r="AA11" s="501"/>
      <c r="AB11" s="501"/>
      <c r="AC11" s="506"/>
      <c r="AD11" s="312"/>
      <c r="AE11" s="373"/>
      <c r="AF11" s="379"/>
      <c r="AG11" s="10" t="s">
        <v>628</v>
      </c>
      <c r="AH11" s="11" t="s">
        <v>242</v>
      </c>
      <c r="AI11" s="247" t="s">
        <v>81</v>
      </c>
      <c r="AJ11" s="12">
        <f t="shared" si="1"/>
        <v>15</v>
      </c>
      <c r="AK11" s="247" t="s">
        <v>82</v>
      </c>
      <c r="AL11" s="12">
        <f t="shared" si="2"/>
        <v>15</v>
      </c>
      <c r="AM11" s="247" t="s">
        <v>83</v>
      </c>
      <c r="AN11" s="12">
        <f t="shared" si="3"/>
        <v>15</v>
      </c>
      <c r="AO11" s="247" t="s">
        <v>84</v>
      </c>
      <c r="AP11" s="12">
        <f t="shared" si="4"/>
        <v>15</v>
      </c>
      <c r="AQ11" s="247" t="s">
        <v>85</v>
      </c>
      <c r="AR11" s="12">
        <f t="shared" si="5"/>
        <v>15</v>
      </c>
      <c r="AS11" s="247" t="s">
        <v>86</v>
      </c>
      <c r="AT11" s="12">
        <f t="shared" si="6"/>
        <v>15</v>
      </c>
      <c r="AU11" s="247" t="s">
        <v>87</v>
      </c>
      <c r="AV11" s="12">
        <f t="shared" si="7"/>
        <v>10</v>
      </c>
      <c r="AW11" s="12">
        <f t="shared" si="8"/>
        <v>100</v>
      </c>
      <c r="AX11" s="13" t="str">
        <f t="shared" si="9"/>
        <v>FUERTE</v>
      </c>
      <c r="AY11" s="14" t="s">
        <v>88</v>
      </c>
      <c r="AZ11" s="13" t="s">
        <v>614</v>
      </c>
      <c r="BA11" s="216">
        <v>100</v>
      </c>
      <c r="BB11" s="245" t="str">
        <f t="shared" si="10"/>
        <v>NO</v>
      </c>
      <c r="BC11" s="504"/>
      <c r="BD11" s="435"/>
      <c r="BE11" s="15" t="s">
        <v>89</v>
      </c>
      <c r="BF11" s="16">
        <f t="shared" si="18"/>
        <v>14.285714285714286</v>
      </c>
      <c r="BG11" s="464"/>
      <c r="BH11" s="15" t="s">
        <v>171</v>
      </c>
      <c r="BI11" s="17">
        <f t="shared" si="12"/>
        <v>99</v>
      </c>
      <c r="BJ11" s="465"/>
      <c r="BK11" s="423"/>
      <c r="BL11" s="423"/>
      <c r="BM11" s="312"/>
      <c r="BN11" s="373"/>
      <c r="BO11" s="312"/>
      <c r="BP11" s="499"/>
      <c r="BQ11" s="498"/>
      <c r="BR11" s="498"/>
      <c r="BS11" s="420"/>
      <c r="BT11" s="495"/>
      <c r="BU11" s="495"/>
      <c r="BV11" s="498"/>
      <c r="BW11" s="495"/>
      <c r="BX11" s="497"/>
      <c r="BY11" s="495"/>
      <c r="BZ11" s="421"/>
      <c r="CA11" s="421"/>
    </row>
    <row r="12" spans="2:79" ht="75" hidden="1" customHeight="1" thickTop="1" thickBot="1">
      <c r="B12" s="426"/>
      <c r="C12" s="517"/>
      <c r="D12" s="458"/>
      <c r="E12" s="458"/>
      <c r="F12" s="458"/>
      <c r="G12" s="525"/>
      <c r="H12" s="510"/>
      <c r="I12" s="510"/>
      <c r="J12" s="501"/>
      <c r="K12" s="501"/>
      <c r="L12" s="501"/>
      <c r="M12" s="501"/>
      <c r="N12" s="501"/>
      <c r="O12" s="501"/>
      <c r="P12" s="501"/>
      <c r="Q12" s="501"/>
      <c r="R12" s="501"/>
      <c r="S12" s="501"/>
      <c r="T12" s="501"/>
      <c r="U12" s="501"/>
      <c r="V12" s="501"/>
      <c r="W12" s="501"/>
      <c r="X12" s="501"/>
      <c r="Y12" s="501"/>
      <c r="Z12" s="501"/>
      <c r="AA12" s="501"/>
      <c r="AB12" s="501"/>
      <c r="AC12" s="506"/>
      <c r="AD12" s="312"/>
      <c r="AE12" s="373"/>
      <c r="AF12" s="379"/>
      <c r="AG12" s="10" t="s">
        <v>629</v>
      </c>
      <c r="AH12" s="11" t="s">
        <v>162</v>
      </c>
      <c r="AI12" s="247" t="s">
        <v>81</v>
      </c>
      <c r="AJ12" s="12">
        <f t="shared" si="1"/>
        <v>15</v>
      </c>
      <c r="AK12" s="247" t="s">
        <v>82</v>
      </c>
      <c r="AL12" s="12">
        <f t="shared" si="2"/>
        <v>15</v>
      </c>
      <c r="AM12" s="247" t="s">
        <v>83</v>
      </c>
      <c r="AN12" s="12">
        <f t="shared" si="3"/>
        <v>15</v>
      </c>
      <c r="AO12" s="247" t="s">
        <v>84</v>
      </c>
      <c r="AP12" s="12">
        <f t="shared" si="4"/>
        <v>15</v>
      </c>
      <c r="AQ12" s="247" t="s">
        <v>85</v>
      </c>
      <c r="AR12" s="12">
        <f t="shared" si="5"/>
        <v>15</v>
      </c>
      <c r="AS12" s="247" t="s">
        <v>86</v>
      </c>
      <c r="AT12" s="12">
        <f t="shared" si="6"/>
        <v>15</v>
      </c>
      <c r="AU12" s="247" t="s">
        <v>169</v>
      </c>
      <c r="AV12" s="12">
        <f t="shared" si="7"/>
        <v>5</v>
      </c>
      <c r="AW12" s="12">
        <f t="shared" si="8"/>
        <v>95</v>
      </c>
      <c r="AX12" s="13" t="str">
        <f t="shared" si="9"/>
        <v>MODERADO</v>
      </c>
      <c r="AY12" s="14" t="s">
        <v>88</v>
      </c>
      <c r="AZ12" s="13" t="s">
        <v>148</v>
      </c>
      <c r="BA12" s="216">
        <v>50</v>
      </c>
      <c r="BB12" s="245" t="str">
        <f t="shared" si="10"/>
        <v>SI</v>
      </c>
      <c r="BC12" s="504"/>
      <c r="BD12" s="435"/>
      <c r="BE12" s="15" t="s">
        <v>170</v>
      </c>
      <c r="BF12" s="16">
        <f t="shared" si="18"/>
        <v>0</v>
      </c>
      <c r="BG12" s="464"/>
      <c r="BH12" s="15" t="s">
        <v>89</v>
      </c>
      <c r="BI12" s="17">
        <f t="shared" si="12"/>
        <v>100</v>
      </c>
      <c r="BJ12" s="465"/>
      <c r="BK12" s="423"/>
      <c r="BL12" s="423"/>
      <c r="BM12" s="312"/>
      <c r="BN12" s="373"/>
      <c r="BO12" s="312"/>
      <c r="BP12" s="499"/>
      <c r="BQ12" s="433" t="s">
        <v>630</v>
      </c>
      <c r="BR12" s="433" t="s">
        <v>631</v>
      </c>
      <c r="BS12" s="420"/>
      <c r="BT12" s="494" t="d">
        <v>2021-01-01</v>
      </c>
      <c r="BU12" s="494" t="d">
        <v>2021-12-15</v>
      </c>
      <c r="BV12" s="433" t="s">
        <v>632</v>
      </c>
      <c r="BW12" s="494"/>
      <c r="BX12" s="496"/>
      <c r="BY12" s="494"/>
      <c r="BZ12" s="419"/>
      <c r="CA12" s="419"/>
    </row>
    <row r="13" spans="2:79" ht="75" hidden="1" customHeight="1" thickTop="1" thickBot="1">
      <c r="B13" s="426"/>
      <c r="C13" s="517"/>
      <c r="D13" s="458"/>
      <c r="E13" s="458"/>
      <c r="F13" s="458"/>
      <c r="G13" s="525"/>
      <c r="H13" s="510"/>
      <c r="I13" s="510"/>
      <c r="J13" s="501"/>
      <c r="K13" s="501"/>
      <c r="L13" s="501"/>
      <c r="M13" s="501"/>
      <c r="N13" s="501"/>
      <c r="O13" s="501"/>
      <c r="P13" s="501"/>
      <c r="Q13" s="501"/>
      <c r="R13" s="501"/>
      <c r="S13" s="501"/>
      <c r="T13" s="501"/>
      <c r="U13" s="501"/>
      <c r="V13" s="501"/>
      <c r="W13" s="501"/>
      <c r="X13" s="501"/>
      <c r="Y13" s="501"/>
      <c r="Z13" s="501"/>
      <c r="AA13" s="501"/>
      <c r="AB13" s="501"/>
      <c r="AC13" s="506"/>
      <c r="AD13" s="312"/>
      <c r="AE13" s="373"/>
      <c r="AF13" s="379"/>
      <c r="AG13" s="10" t="s">
        <v>633</v>
      </c>
      <c r="AH13" s="11" t="s">
        <v>242</v>
      </c>
      <c r="AI13" s="247" t="s">
        <v>81</v>
      </c>
      <c r="AJ13" s="12">
        <f t="shared" si="1"/>
        <v>15</v>
      </c>
      <c r="AK13" s="247" t="s">
        <v>82</v>
      </c>
      <c r="AL13" s="12">
        <f t="shared" si="2"/>
        <v>15</v>
      </c>
      <c r="AM13" s="247" t="s">
        <v>83</v>
      </c>
      <c r="AN13" s="12">
        <f t="shared" si="3"/>
        <v>15</v>
      </c>
      <c r="AO13" s="247" t="s">
        <v>84</v>
      </c>
      <c r="AP13" s="12">
        <f t="shared" si="4"/>
        <v>15</v>
      </c>
      <c r="AQ13" s="247" t="s">
        <v>85</v>
      </c>
      <c r="AR13" s="12">
        <f t="shared" si="5"/>
        <v>15</v>
      </c>
      <c r="AS13" s="247" t="s">
        <v>86</v>
      </c>
      <c r="AT13" s="12">
        <f t="shared" si="6"/>
        <v>15</v>
      </c>
      <c r="AU13" s="247" t="s">
        <v>87</v>
      </c>
      <c r="AV13" s="12">
        <f t="shared" si="7"/>
        <v>10</v>
      </c>
      <c r="AW13" s="12">
        <f t="shared" si="8"/>
        <v>100</v>
      </c>
      <c r="AX13" s="13" t="str">
        <f t="shared" si="9"/>
        <v>FUERTE</v>
      </c>
      <c r="AY13" s="14" t="s">
        <v>88</v>
      </c>
      <c r="AZ13" s="13" t="s">
        <v>614</v>
      </c>
      <c r="BA13" s="216">
        <v>100</v>
      </c>
      <c r="BB13" s="245" t="str">
        <f t="shared" si="10"/>
        <v>NO</v>
      </c>
      <c r="BC13" s="504"/>
      <c r="BD13" s="435"/>
      <c r="BE13" s="15" t="s">
        <v>89</v>
      </c>
      <c r="BF13" s="16">
        <f t="shared" si="18"/>
        <v>14.285714285714286</v>
      </c>
      <c r="BG13" s="464"/>
      <c r="BH13" s="15" t="s">
        <v>171</v>
      </c>
      <c r="BI13" s="17">
        <f t="shared" si="12"/>
        <v>99</v>
      </c>
      <c r="BJ13" s="465"/>
      <c r="BK13" s="423"/>
      <c r="BL13" s="423"/>
      <c r="BM13" s="312"/>
      <c r="BN13" s="373"/>
      <c r="BO13" s="312"/>
      <c r="BP13" s="499"/>
      <c r="BQ13" s="498"/>
      <c r="BR13" s="498"/>
      <c r="BS13" s="420"/>
      <c r="BT13" s="495"/>
      <c r="BU13" s="495"/>
      <c r="BV13" s="498"/>
      <c r="BW13" s="495"/>
      <c r="BX13" s="497"/>
      <c r="BY13" s="495"/>
      <c r="BZ13" s="421"/>
      <c r="CA13" s="421"/>
    </row>
    <row r="14" spans="2:79" ht="75" hidden="1" customHeight="1" thickTop="1" thickBot="1">
      <c r="B14" s="426"/>
      <c r="C14" s="517"/>
      <c r="D14" s="458"/>
      <c r="E14" s="458"/>
      <c r="F14" s="458"/>
      <c r="G14" s="525"/>
      <c r="H14" s="510"/>
      <c r="I14" s="510"/>
      <c r="J14" s="501"/>
      <c r="K14" s="501"/>
      <c r="L14" s="501"/>
      <c r="M14" s="501"/>
      <c r="N14" s="501"/>
      <c r="O14" s="501"/>
      <c r="P14" s="501"/>
      <c r="Q14" s="501"/>
      <c r="R14" s="501"/>
      <c r="S14" s="501"/>
      <c r="T14" s="501"/>
      <c r="U14" s="501"/>
      <c r="V14" s="501"/>
      <c r="W14" s="501"/>
      <c r="X14" s="501"/>
      <c r="Y14" s="501"/>
      <c r="Z14" s="501"/>
      <c r="AA14" s="501"/>
      <c r="AB14" s="501"/>
      <c r="AC14" s="506"/>
      <c r="AD14" s="312"/>
      <c r="AE14" s="373"/>
      <c r="AF14" s="379"/>
      <c r="AG14" s="10" t="s">
        <v>634</v>
      </c>
      <c r="AH14" s="11" t="s">
        <v>162</v>
      </c>
      <c r="AI14" s="247" t="s">
        <v>81</v>
      </c>
      <c r="AJ14" s="12">
        <f t="shared" si="1"/>
        <v>15</v>
      </c>
      <c r="AK14" s="247" t="s">
        <v>82</v>
      </c>
      <c r="AL14" s="12">
        <f t="shared" si="2"/>
        <v>15</v>
      </c>
      <c r="AM14" s="247" t="s">
        <v>83</v>
      </c>
      <c r="AN14" s="12">
        <f t="shared" si="3"/>
        <v>15</v>
      </c>
      <c r="AO14" s="247" t="s">
        <v>84</v>
      </c>
      <c r="AP14" s="12">
        <f t="shared" si="4"/>
        <v>15</v>
      </c>
      <c r="AQ14" s="247" t="s">
        <v>85</v>
      </c>
      <c r="AR14" s="12">
        <f t="shared" si="5"/>
        <v>15</v>
      </c>
      <c r="AS14" s="247" t="s">
        <v>86</v>
      </c>
      <c r="AT14" s="12">
        <f t="shared" si="6"/>
        <v>15</v>
      </c>
      <c r="AU14" s="247" t="s">
        <v>169</v>
      </c>
      <c r="AV14" s="12">
        <f t="shared" si="7"/>
        <v>5</v>
      </c>
      <c r="AW14" s="12">
        <f t="shared" si="8"/>
        <v>95</v>
      </c>
      <c r="AX14" s="13" t="str">
        <f t="shared" si="9"/>
        <v>MODERADO</v>
      </c>
      <c r="AY14" s="14" t="s">
        <v>88</v>
      </c>
      <c r="AZ14" s="13" t="s">
        <v>148</v>
      </c>
      <c r="BA14" s="216">
        <v>50</v>
      </c>
      <c r="BB14" s="245" t="str">
        <f t="shared" si="10"/>
        <v>SI</v>
      </c>
      <c r="BC14" s="504"/>
      <c r="BD14" s="435"/>
      <c r="BE14" s="15" t="s">
        <v>89</v>
      </c>
      <c r="BF14" s="16">
        <f t="shared" si="18"/>
        <v>14.285714285714286</v>
      </c>
      <c r="BG14" s="464"/>
      <c r="BH14" s="15" t="s">
        <v>89</v>
      </c>
      <c r="BI14" s="17">
        <f t="shared" si="12"/>
        <v>100</v>
      </c>
      <c r="BJ14" s="465"/>
      <c r="BK14" s="423"/>
      <c r="BL14" s="423"/>
      <c r="BM14" s="312"/>
      <c r="BN14" s="373"/>
      <c r="BO14" s="312"/>
      <c r="BP14" s="499"/>
      <c r="BQ14" s="433" t="s">
        <v>635</v>
      </c>
      <c r="BR14" s="433" t="s">
        <v>636</v>
      </c>
      <c r="BS14" s="420"/>
      <c r="BT14" s="494" t="d">
        <v>2021-01-01</v>
      </c>
      <c r="BU14" s="494" t="d">
        <v>2021-12-15</v>
      </c>
      <c r="BV14" s="433" t="s">
        <v>637</v>
      </c>
      <c r="BW14" s="494"/>
      <c r="BX14" s="496"/>
      <c r="BY14" s="494"/>
      <c r="BZ14" s="419"/>
      <c r="CA14" s="419"/>
    </row>
    <row r="15" spans="2:79" ht="95.25" hidden="1" customHeight="1" thickTop="1" thickBot="1">
      <c r="B15" s="427"/>
      <c r="C15" s="518"/>
      <c r="D15" s="519"/>
      <c r="E15" s="519"/>
      <c r="F15" s="519"/>
      <c r="G15" s="526"/>
      <c r="H15" s="511"/>
      <c r="I15" s="511"/>
      <c r="J15" s="502"/>
      <c r="K15" s="502"/>
      <c r="L15" s="502"/>
      <c r="M15" s="502"/>
      <c r="N15" s="502"/>
      <c r="O15" s="502"/>
      <c r="P15" s="502"/>
      <c r="Q15" s="502"/>
      <c r="R15" s="502"/>
      <c r="S15" s="502"/>
      <c r="T15" s="502"/>
      <c r="U15" s="502"/>
      <c r="V15" s="502"/>
      <c r="W15" s="502"/>
      <c r="X15" s="502"/>
      <c r="Y15" s="502"/>
      <c r="Z15" s="502"/>
      <c r="AA15" s="502"/>
      <c r="AB15" s="502"/>
      <c r="AC15" s="468"/>
      <c r="AD15" s="313"/>
      <c r="AE15" s="374"/>
      <c r="AF15" s="380"/>
      <c r="AG15" s="10" t="s">
        <v>638</v>
      </c>
      <c r="AH15" s="11" t="s">
        <v>242</v>
      </c>
      <c r="AI15" s="247" t="s">
        <v>81</v>
      </c>
      <c r="AJ15" s="12">
        <f t="shared" si="1"/>
        <v>15</v>
      </c>
      <c r="AK15" s="247" t="s">
        <v>82</v>
      </c>
      <c r="AL15" s="12">
        <f t="shared" si="2"/>
        <v>15</v>
      </c>
      <c r="AM15" s="247" t="s">
        <v>83</v>
      </c>
      <c r="AN15" s="12">
        <f t="shared" si="3"/>
        <v>15</v>
      </c>
      <c r="AO15" s="247" t="s">
        <v>84</v>
      </c>
      <c r="AP15" s="12">
        <f t="shared" si="4"/>
        <v>15</v>
      </c>
      <c r="AQ15" s="247" t="s">
        <v>167</v>
      </c>
      <c r="AR15" s="12">
        <f t="shared" si="5"/>
        <v>0</v>
      </c>
      <c r="AS15" s="247" t="s">
        <v>168</v>
      </c>
      <c r="AT15" s="12">
        <f t="shared" si="6"/>
        <v>0</v>
      </c>
      <c r="AU15" s="247" t="s">
        <v>87</v>
      </c>
      <c r="AV15" s="12">
        <f t="shared" si="7"/>
        <v>10</v>
      </c>
      <c r="AW15" s="12">
        <f t="shared" si="8"/>
        <v>70</v>
      </c>
      <c r="AX15" s="13" t="str">
        <f t="shared" si="9"/>
        <v>DEBIL</v>
      </c>
      <c r="AY15" s="14" t="s">
        <v>88</v>
      </c>
      <c r="AZ15" s="13" t="s">
        <v>639</v>
      </c>
      <c r="BA15" s="216">
        <v>0</v>
      </c>
      <c r="BB15" s="245" t="str">
        <f t="shared" si="10"/>
        <v>SI</v>
      </c>
      <c r="BC15" s="505"/>
      <c r="BD15" s="436"/>
      <c r="BE15" s="15" t="s">
        <v>89</v>
      </c>
      <c r="BF15" s="16">
        <f t="shared" si="18"/>
        <v>14.285714285714286</v>
      </c>
      <c r="BG15" s="450"/>
      <c r="BH15" s="15" t="s">
        <v>171</v>
      </c>
      <c r="BI15" s="17">
        <f t="shared" si="12"/>
        <v>99</v>
      </c>
      <c r="BJ15" s="452"/>
      <c r="BK15" s="424"/>
      <c r="BL15" s="424"/>
      <c r="BM15" s="313"/>
      <c r="BN15" s="374"/>
      <c r="BO15" s="313"/>
      <c r="BP15" s="316"/>
      <c r="BQ15" s="498"/>
      <c r="BR15" s="498"/>
      <c r="BS15" s="421"/>
      <c r="BT15" s="495"/>
      <c r="BU15" s="495"/>
      <c r="BV15" s="498"/>
      <c r="BW15" s="495"/>
      <c r="BX15" s="497"/>
      <c r="BY15" s="495"/>
      <c r="BZ15" s="421"/>
      <c r="CA15" s="421"/>
    </row>
    <row r="16" spans="2:79" ht="75.900000000000006" hidden="1" thickTop="1" thickBot="1">
      <c r="B16" s="253"/>
      <c r="C16" s="10"/>
      <c r="D16" s="10"/>
      <c r="E16" s="10"/>
      <c r="F16" s="10"/>
      <c r="G16" s="10"/>
      <c r="H16" s="10"/>
      <c r="I16" s="10"/>
      <c r="J16" s="15"/>
      <c r="K16" s="15"/>
      <c r="L16" s="15"/>
      <c r="M16" s="15"/>
      <c r="N16" s="15"/>
      <c r="O16" s="15"/>
      <c r="P16" s="15"/>
      <c r="Q16" s="15"/>
      <c r="R16" s="15"/>
      <c r="S16" s="15"/>
      <c r="T16" s="15"/>
      <c r="U16" s="15"/>
      <c r="V16" s="15"/>
      <c r="W16" s="15"/>
      <c r="X16" s="15"/>
      <c r="Y16" s="15"/>
      <c r="Z16" s="15"/>
      <c r="AA16" s="15"/>
      <c r="AB16" s="247"/>
      <c r="AC16" s="247">
        <f t="shared" si="16"/>
        <v>0</v>
      </c>
      <c r="AD16" s="21" t="s">
        <v>118</v>
      </c>
      <c r="AE16" s="22" t="str">
        <f t="shared" ref="AE16:AE28" si="19">_xlfn.IFS(AC16&lt;=5,$CA$85,AND(AC16&gt;5,AC16&lt;=11),$CA$86,AC16&gt;11,$CA$87)</f>
        <v>Moderado</v>
      </c>
      <c r="AF16" s="23" t="str">
        <f t="shared" ref="AF16:AF28" si="20">_xlfn.IFS(AND(AD16=$BZ$83,AE16=$CA$83),$CB$83,AND(AD16=$BZ$83,AE16=$CA$84),$CB$83,AND(AD16=$BZ$83,AE16=$CA$85),$CB$84,AND(AD16=$BZ$83,AE16=$CA$86),$CB$85,AND(AD16=$BZ$83,AE16=$CA$87),$CB$86,AND(AD16=$BZ$84,AE16=$CA$83),$CB$83,AND(AD16=$BZ$84,AE16=$CA$84),$CB$83,AND(AD16=$BZ$84,AE16=$CA$85),$CB$84,AND(AD16=$BZ$84,AE16=$CA$86),$CB$85,AND(AD16=$BZ$84,AE16=$CA$87),$CB$86,AND(AD16=$BZ$85,AE16=$CA$83),$CB$83,AND(AD16=$BZ$85,AE16=$CA$84),$CB$84,AND(AD16=$BZ$85,AE16=$CA$85),$CB$85,AND(AD16=$BZ$85,AE16=$CA$86),$CB$86,AND(AD16=$BZ$85,AE16=$CA$87),$CB$86,AND(AD16=$BZ$86,AE16=$CA$83),$CB$84,AND(AD16=$BZ$86,AE16=$CA$84),$CB$85,AND(AD16=$BZ$86,AE16=$CA$85),$CB$85,AND(AD16=$BZ$86,AE16=$CA$86),$CB$86,AND(AD16=$BZ$86,AE16=$CA$87),$CB$86,AND(AD16=$BZ$87,AE16=$CA$83),$CB$85,AND(AD16=$BZ$87,AE16=$CA$84),$CB$85,AND(AD16=$BZ$87,AE16=$CA$85),$CB$86,AND(AD16=$BZ$87,AE16=$CA$86),$CB$86,AND(AD16=$BZ$87,AE16=$CA$87),$CB$86)</f>
        <v>Moderado</v>
      </c>
      <c r="AG16" s="10"/>
      <c r="AH16" s="11"/>
      <c r="AI16" s="247"/>
      <c r="AJ16" s="12" t="str">
        <f t="shared" si="1"/>
        <v/>
      </c>
      <c r="AK16" s="247"/>
      <c r="AL16" s="12" t="str">
        <f t="shared" si="2"/>
        <v/>
      </c>
      <c r="AM16" s="247"/>
      <c r="AN16" s="12" t="str">
        <f t="shared" si="3"/>
        <v/>
      </c>
      <c r="AO16" s="247"/>
      <c r="AP16" s="12" t="str">
        <f t="shared" si="4"/>
        <v/>
      </c>
      <c r="AQ16" s="247"/>
      <c r="AR16" s="12" t="str">
        <f t="shared" si="5"/>
        <v/>
      </c>
      <c r="AS16" s="247"/>
      <c r="AT16" s="12" t="str">
        <f t="shared" si="6"/>
        <v/>
      </c>
      <c r="AU16" s="247"/>
      <c r="AV16" s="12" t="str">
        <f t="shared" si="7"/>
        <v/>
      </c>
      <c r="AW16" s="12" t="str">
        <f t="shared" si="8"/>
        <v xml:space="preserve"> </v>
      </c>
      <c r="AX16" s="13" t="str">
        <f t="shared" si="9"/>
        <v>FUERTE</v>
      </c>
      <c r="AY16" s="14" t="s">
        <v>88</v>
      </c>
      <c r="AZ16" s="13" t="str">
        <f t="shared" ref="AZ16:AZ28" si="21">IFERROR((_xlfn.IFS(AND(AX16=$DA$83,AY16=$DA$83),$DA$83,AND(AX16=$DA$83,AY16=$DA$84),$DA$84,AND(AX16=$DA$83,AY16=$DA$85),$DA$85,AND(AX16=$DA$84,AY16=$DA$83),$DA$84,AND(AX16=$DA$84,AY16=$DA$84),$DA$84,AND(AX16=$DA$84,AY16=$DA$85),$DA$85,AND(AX16=$DA$85,AY16=$DA$83),$DA$85,AND(AX16=$DA$85,AY16=$DA$84),$DA$85,AND(AX16=$DA$85,AY16=$DA$85),$DA$85)),"")</f>
        <v>FUERTE</v>
      </c>
      <c r="BA16" s="250">
        <f t="shared" ref="BA16:BA19" si="22">_xlfn.IFS(AZ16=$DB$83,FUERTE,AZ16=$DB$84,MODERADO,AZ16=$DB$85,DEBIL)</f>
        <v>100</v>
      </c>
      <c r="BB16" s="245" t="str">
        <f t="shared" si="10"/>
        <v>NO</v>
      </c>
      <c r="BC16" s="249" t="str">
        <f t="shared" si="11"/>
        <v>FUERTE</v>
      </c>
      <c r="BD16" s="24">
        <f t="shared" ref="BD16:BD28" si="23">+SUM(BA16:BA17)/(COUNT(BA16:BA17))</f>
        <v>100</v>
      </c>
      <c r="BE16" s="15"/>
      <c r="BF16" s="16">
        <f>IF(BE16="Directamente",100/COUNTA(#REF!),0)</f>
        <v>0</v>
      </c>
      <c r="BG16" s="25" t="str">
        <f t="shared" ref="BG16:BG28" si="24">IF(SUM(BF16:BF16)&gt;67,"Directamente","No Disminuye")</f>
        <v>No Disminuye</v>
      </c>
      <c r="BH16" s="15"/>
      <c r="BI16" s="17" t="str">
        <f t="shared" si="12"/>
        <v xml:space="preserve"> </v>
      </c>
      <c r="BJ16" s="248" t="str">
        <f>_xlfn.IFS(AND((COUNTIF($BH$5:BH16,"Directamente"))&gt;=(COUNTIF(BH16:BH16,"Indirectamente")),(COUNTIF(BH16:BH16,"Directamente"))&gt;=(COUNTIF(BH16:BH16,"No Disminuye"))),"Directamente",AND((COUNTIF(BH16:BH16,"Indirectamente"))&gt;(COUNTIF(BH16:BH16,"Directamente")),(COUNTIF(BH16:BH16,"Indirectamente"))&gt;(COUNTIF(BH16:BH16,"No Disminuye"))),"Indirectamente",SUM(COUNTIF(BH16:BH16,"Directamente"),COUNTIF(BH16:BH16,"Indirectamente"))&gt;=COUNTIF(BH16:BH16,"No Disminuye"),"Directamente",AND((COUNTIF(BH16:BH16,"No Disminuye"))&gt;(COUNTIF(BH16:BH16,"Directamente")),(COUNTIF(BH16:BH16,"No Disminuye"))&gt;(COUNTIF(BH16:BH16,"Indirectamente"))),"No Disminuye")</f>
        <v>Directamente</v>
      </c>
      <c r="BK16" s="245" t="str">
        <f t="shared" si="13"/>
        <v>0</v>
      </c>
      <c r="BL16" s="245">
        <f t="shared" si="14"/>
        <v>2</v>
      </c>
      <c r="BM16" s="21" t="s">
        <v>119</v>
      </c>
      <c r="BN16" s="26" t="s">
        <v>91</v>
      </c>
      <c r="BO16" s="21" t="str">
        <f t="shared" si="17"/>
        <v>Moderado</v>
      </c>
      <c r="BP16" s="254"/>
      <c r="BQ16" s="10"/>
      <c r="BR16" s="10"/>
      <c r="BS16" s="252"/>
      <c r="BT16" s="20"/>
      <c r="BU16" s="20"/>
      <c r="BV16" s="252"/>
      <c r="BW16" s="20"/>
      <c r="BX16" s="252"/>
      <c r="BY16" s="20"/>
      <c r="BZ16" s="252"/>
      <c r="CA16" s="252"/>
    </row>
    <row r="17" spans="2:79" ht="75.900000000000006" hidden="1" thickTop="1" thickBot="1">
      <c r="B17" s="253"/>
      <c r="C17" s="10"/>
      <c r="D17" s="10"/>
      <c r="E17" s="10"/>
      <c r="F17" s="10"/>
      <c r="G17" s="10"/>
      <c r="H17" s="10"/>
      <c r="I17" s="10"/>
      <c r="J17" s="15"/>
      <c r="K17" s="15"/>
      <c r="L17" s="15"/>
      <c r="M17" s="15"/>
      <c r="N17" s="15"/>
      <c r="O17" s="15"/>
      <c r="P17" s="15"/>
      <c r="Q17" s="15"/>
      <c r="R17" s="15"/>
      <c r="S17" s="15"/>
      <c r="T17" s="15"/>
      <c r="U17" s="15"/>
      <c r="V17" s="15"/>
      <c r="W17" s="15"/>
      <c r="X17" s="15"/>
      <c r="Y17" s="15"/>
      <c r="Z17" s="15"/>
      <c r="AA17" s="15"/>
      <c r="AB17" s="247"/>
      <c r="AC17" s="247">
        <f t="shared" si="16"/>
        <v>0</v>
      </c>
      <c r="AD17" s="21" t="s">
        <v>118</v>
      </c>
      <c r="AE17" s="22" t="str">
        <f t="shared" si="19"/>
        <v>Moderado</v>
      </c>
      <c r="AF17" s="23" t="str">
        <f t="shared" si="20"/>
        <v>Moderado</v>
      </c>
      <c r="AG17" s="10"/>
      <c r="AH17" s="11"/>
      <c r="AI17" s="247"/>
      <c r="AJ17" s="12" t="str">
        <f t="shared" si="1"/>
        <v/>
      </c>
      <c r="AK17" s="247"/>
      <c r="AL17" s="12" t="str">
        <f t="shared" si="2"/>
        <v/>
      </c>
      <c r="AM17" s="247"/>
      <c r="AN17" s="12" t="str">
        <f t="shared" si="3"/>
        <v/>
      </c>
      <c r="AO17" s="247"/>
      <c r="AP17" s="12" t="str">
        <f t="shared" si="4"/>
        <v/>
      </c>
      <c r="AQ17" s="247"/>
      <c r="AR17" s="12" t="str">
        <f t="shared" si="5"/>
        <v/>
      </c>
      <c r="AS17" s="247"/>
      <c r="AT17" s="12" t="str">
        <f t="shared" si="6"/>
        <v/>
      </c>
      <c r="AU17" s="247"/>
      <c r="AV17" s="12" t="str">
        <f t="shared" si="7"/>
        <v/>
      </c>
      <c r="AW17" s="12" t="str">
        <f t="shared" si="8"/>
        <v xml:space="preserve"> </v>
      </c>
      <c r="AX17" s="13" t="str">
        <f t="shared" si="9"/>
        <v>FUERTE</v>
      </c>
      <c r="AY17" s="14" t="s">
        <v>88</v>
      </c>
      <c r="AZ17" s="13" t="str">
        <f t="shared" si="21"/>
        <v>FUERTE</v>
      </c>
      <c r="BA17" s="250">
        <f t="shared" si="22"/>
        <v>100</v>
      </c>
      <c r="BB17" s="245" t="str">
        <f t="shared" si="10"/>
        <v>NO</v>
      </c>
      <c r="BC17" s="249" t="str">
        <f t="shared" si="11"/>
        <v>FUERTE</v>
      </c>
      <c r="BD17" s="24">
        <f t="shared" si="23"/>
        <v>100</v>
      </c>
      <c r="BE17" s="15"/>
      <c r="BF17" s="16">
        <f>IF(BE17="Directamente",100/COUNTA(#REF!),0)</f>
        <v>0</v>
      </c>
      <c r="BG17" s="25" t="str">
        <f t="shared" si="24"/>
        <v>No Disminuye</v>
      </c>
      <c r="BH17" s="15"/>
      <c r="BI17" s="17" t="str">
        <f t="shared" si="12"/>
        <v xml:space="preserve"> </v>
      </c>
      <c r="BJ17" s="248" t="str">
        <f>_xlfn.IFS(AND((COUNTIF($BH$5:BH17,"Directamente"))&gt;=(COUNTIF(BH17:BH17,"Indirectamente")),(COUNTIF(BH17:BH17,"Directamente"))&gt;=(COUNTIF(BH17:BH17,"No Disminuye"))),"Directamente",AND((COUNTIF(BH17:BH17,"Indirectamente"))&gt;(COUNTIF(BH17:BH17,"Directamente")),(COUNTIF(BH17:BH17,"Indirectamente"))&gt;(COUNTIF(BH17:BH17,"No Disminuye"))),"Indirectamente",SUM(COUNTIF(BH17:BH17,"Directamente"),COUNTIF(BH17:BH17,"Indirectamente"))&gt;=COUNTIF(BH17:BH17,"No Disminuye"),"Directamente",AND((COUNTIF(BH17:BH17,"No Disminuye"))&gt;(COUNTIF(BH17:BH17,"Directamente")),(COUNTIF(BH17:BH17,"No Disminuye"))&gt;(COUNTIF(BH17:BH17,"Indirectamente"))),"No Disminuye")</f>
        <v>Directamente</v>
      </c>
      <c r="BK17" s="245" t="str">
        <f t="shared" si="13"/>
        <v>0</v>
      </c>
      <c r="BL17" s="245">
        <f t="shared" si="14"/>
        <v>2</v>
      </c>
      <c r="BM17" s="21" t="s">
        <v>119</v>
      </c>
      <c r="BN17" s="26" t="s">
        <v>91</v>
      </c>
      <c r="BO17" s="21" t="str">
        <f t="shared" si="17"/>
        <v>Moderado</v>
      </c>
      <c r="BP17" s="254"/>
      <c r="BQ17" s="10"/>
      <c r="BR17" s="10"/>
      <c r="BS17" s="252"/>
      <c r="BT17" s="20"/>
      <c r="BU17" s="20"/>
      <c r="BV17" s="252"/>
      <c r="BW17" s="20"/>
      <c r="BX17" s="252"/>
      <c r="BY17" s="20"/>
      <c r="BZ17" s="252"/>
      <c r="CA17" s="252"/>
    </row>
    <row r="18" spans="2:79" ht="75.900000000000006" hidden="1" thickTop="1" thickBot="1">
      <c r="B18" s="253"/>
      <c r="C18" s="10"/>
      <c r="D18" s="10"/>
      <c r="E18" s="10"/>
      <c r="F18" s="10"/>
      <c r="G18" s="10"/>
      <c r="H18" s="10"/>
      <c r="I18" s="10"/>
      <c r="J18" s="15"/>
      <c r="K18" s="15"/>
      <c r="L18" s="15"/>
      <c r="M18" s="15"/>
      <c r="N18" s="15"/>
      <c r="O18" s="15"/>
      <c r="P18" s="15"/>
      <c r="Q18" s="15"/>
      <c r="R18" s="15"/>
      <c r="S18" s="15"/>
      <c r="T18" s="15"/>
      <c r="U18" s="15"/>
      <c r="V18" s="15"/>
      <c r="W18" s="15"/>
      <c r="X18" s="15"/>
      <c r="Y18" s="15"/>
      <c r="Z18" s="15"/>
      <c r="AA18" s="15"/>
      <c r="AB18" s="247"/>
      <c r="AC18" s="247">
        <f t="shared" si="16"/>
        <v>0</v>
      </c>
      <c r="AD18" s="21" t="s">
        <v>118</v>
      </c>
      <c r="AE18" s="22" t="str">
        <f t="shared" si="19"/>
        <v>Moderado</v>
      </c>
      <c r="AF18" s="23" t="str">
        <f t="shared" si="20"/>
        <v>Moderado</v>
      </c>
      <c r="AG18" s="10"/>
      <c r="AH18" s="11"/>
      <c r="AI18" s="247"/>
      <c r="AJ18" s="12" t="str">
        <f t="shared" si="1"/>
        <v/>
      </c>
      <c r="AK18" s="247"/>
      <c r="AL18" s="12" t="str">
        <f t="shared" si="2"/>
        <v/>
      </c>
      <c r="AM18" s="247"/>
      <c r="AN18" s="12" t="str">
        <f t="shared" si="3"/>
        <v/>
      </c>
      <c r="AO18" s="247"/>
      <c r="AP18" s="12" t="str">
        <f t="shared" si="4"/>
        <v/>
      </c>
      <c r="AQ18" s="247"/>
      <c r="AR18" s="12" t="str">
        <f t="shared" si="5"/>
        <v/>
      </c>
      <c r="AS18" s="247"/>
      <c r="AT18" s="12" t="str">
        <f t="shared" si="6"/>
        <v/>
      </c>
      <c r="AU18" s="247"/>
      <c r="AV18" s="12" t="str">
        <f t="shared" si="7"/>
        <v/>
      </c>
      <c r="AW18" s="12" t="str">
        <f t="shared" si="8"/>
        <v xml:space="preserve"> </v>
      </c>
      <c r="AX18" s="13" t="str">
        <f t="shared" si="9"/>
        <v>FUERTE</v>
      </c>
      <c r="AY18" s="14" t="s">
        <v>88</v>
      </c>
      <c r="AZ18" s="13" t="str">
        <f t="shared" si="21"/>
        <v>FUERTE</v>
      </c>
      <c r="BA18" s="250">
        <f t="shared" si="22"/>
        <v>100</v>
      </c>
      <c r="BB18" s="245" t="str">
        <f t="shared" si="10"/>
        <v>NO</v>
      </c>
      <c r="BC18" s="249" t="str">
        <f t="shared" si="11"/>
        <v>FUERTE</v>
      </c>
      <c r="BD18" s="24">
        <f t="shared" si="23"/>
        <v>100</v>
      </c>
      <c r="BE18" s="15"/>
      <c r="BF18" s="16">
        <f>IF(BE18="Directamente",100/COUNTA(#REF!),0)</f>
        <v>0</v>
      </c>
      <c r="BG18" s="25" t="str">
        <f t="shared" si="24"/>
        <v>No Disminuye</v>
      </c>
      <c r="BH18" s="15"/>
      <c r="BI18" s="17" t="str">
        <f t="shared" si="12"/>
        <v xml:space="preserve"> </v>
      </c>
      <c r="BJ18" s="248" t="str">
        <f>_xlfn.IFS(AND((COUNTIF($BH$5:BH18,"Directamente"))&gt;=(COUNTIF(BH18:BH18,"Indirectamente")),(COUNTIF(BH18:BH18,"Directamente"))&gt;=(COUNTIF(BH18:BH18,"No Disminuye"))),"Directamente",AND((COUNTIF(BH18:BH18,"Indirectamente"))&gt;(COUNTIF(BH18:BH18,"Directamente")),(COUNTIF(BH18:BH18,"Indirectamente"))&gt;(COUNTIF(BH18:BH18,"No Disminuye"))),"Indirectamente",SUM(COUNTIF(BH18:BH18,"Directamente"),COUNTIF(BH18:BH18,"Indirectamente"))&gt;=COUNTIF(BH18:BH18,"No Disminuye"),"Directamente",AND((COUNTIF(BH18:BH18,"No Disminuye"))&gt;(COUNTIF(BH18:BH18,"Directamente")),(COUNTIF(BH18:BH18,"No Disminuye"))&gt;(COUNTIF(BH18:BH18,"Indirectamente"))),"No Disminuye")</f>
        <v>Directamente</v>
      </c>
      <c r="BK18" s="245" t="str">
        <f t="shared" si="13"/>
        <v>0</v>
      </c>
      <c r="BL18" s="245">
        <f t="shared" si="14"/>
        <v>2</v>
      </c>
      <c r="BM18" s="21" t="s">
        <v>119</v>
      </c>
      <c r="BN18" s="26" t="s">
        <v>91</v>
      </c>
      <c r="BO18" s="21" t="str">
        <f t="shared" si="17"/>
        <v>Moderado</v>
      </c>
      <c r="BP18" s="254"/>
      <c r="BQ18" s="10"/>
      <c r="BR18" s="10"/>
      <c r="BS18" s="252"/>
      <c r="BT18" s="20"/>
      <c r="BU18" s="20"/>
      <c r="BV18" s="252"/>
      <c r="BW18" s="20"/>
      <c r="BX18" s="252"/>
      <c r="BY18" s="20"/>
      <c r="BZ18" s="252"/>
      <c r="CA18" s="252"/>
    </row>
    <row r="19" spans="2:79" ht="75.900000000000006" hidden="1" thickTop="1" thickBot="1">
      <c r="B19" s="253"/>
      <c r="C19" s="10"/>
      <c r="D19" s="10"/>
      <c r="E19" s="10"/>
      <c r="F19" s="10"/>
      <c r="G19" s="10"/>
      <c r="H19" s="10"/>
      <c r="I19" s="10"/>
      <c r="J19" s="15"/>
      <c r="K19" s="15"/>
      <c r="L19" s="15"/>
      <c r="M19" s="15"/>
      <c r="N19" s="15"/>
      <c r="O19" s="15"/>
      <c r="P19" s="15"/>
      <c r="Q19" s="15"/>
      <c r="R19" s="15"/>
      <c r="S19" s="15"/>
      <c r="T19" s="15"/>
      <c r="U19" s="15"/>
      <c r="V19" s="15"/>
      <c r="W19" s="15"/>
      <c r="X19" s="15"/>
      <c r="Y19" s="15"/>
      <c r="Z19" s="15"/>
      <c r="AA19" s="15"/>
      <c r="AB19" s="247"/>
      <c r="AC19" s="247">
        <f t="shared" si="16"/>
        <v>0</v>
      </c>
      <c r="AD19" s="21" t="s">
        <v>118</v>
      </c>
      <c r="AE19" s="22" t="str">
        <f t="shared" si="19"/>
        <v>Moderado</v>
      </c>
      <c r="AF19" s="23" t="str">
        <f t="shared" si="20"/>
        <v>Moderado</v>
      </c>
      <c r="AG19" s="10"/>
      <c r="AH19" s="11"/>
      <c r="AI19" s="247"/>
      <c r="AJ19" s="12" t="str">
        <f t="shared" si="1"/>
        <v/>
      </c>
      <c r="AK19" s="247"/>
      <c r="AL19" s="12" t="str">
        <f t="shared" si="2"/>
        <v/>
      </c>
      <c r="AM19" s="247"/>
      <c r="AN19" s="12" t="str">
        <f t="shared" si="3"/>
        <v/>
      </c>
      <c r="AO19" s="247"/>
      <c r="AP19" s="12" t="str">
        <f t="shared" si="4"/>
        <v/>
      </c>
      <c r="AQ19" s="247"/>
      <c r="AR19" s="12" t="str">
        <f t="shared" si="5"/>
        <v/>
      </c>
      <c r="AS19" s="247"/>
      <c r="AT19" s="12" t="str">
        <f t="shared" si="6"/>
        <v/>
      </c>
      <c r="AU19" s="247"/>
      <c r="AV19" s="12" t="str">
        <f t="shared" si="7"/>
        <v/>
      </c>
      <c r="AW19" s="12" t="str">
        <f t="shared" si="8"/>
        <v xml:space="preserve"> </v>
      </c>
      <c r="AX19" s="13" t="str">
        <f t="shared" si="9"/>
        <v>FUERTE</v>
      </c>
      <c r="AY19" s="14" t="s">
        <v>88</v>
      </c>
      <c r="AZ19" s="13" t="str">
        <f t="shared" si="21"/>
        <v>FUERTE</v>
      </c>
      <c r="BA19" s="250">
        <f t="shared" si="22"/>
        <v>100</v>
      </c>
      <c r="BB19" s="245" t="str">
        <f t="shared" si="10"/>
        <v>NO</v>
      </c>
      <c r="BC19" s="249" t="str">
        <f t="shared" si="11"/>
        <v>FUERTE</v>
      </c>
      <c r="BD19" s="24">
        <f t="shared" si="23"/>
        <v>100</v>
      </c>
      <c r="BE19" s="15"/>
      <c r="BF19" s="16">
        <f>IF(BE19="Directamente",100/COUNTA(#REF!),0)</f>
        <v>0</v>
      </c>
      <c r="BG19" s="25" t="str">
        <f t="shared" si="24"/>
        <v>No Disminuye</v>
      </c>
      <c r="BH19" s="15"/>
      <c r="BI19" s="17" t="str">
        <f t="shared" si="12"/>
        <v xml:space="preserve"> </v>
      </c>
      <c r="BJ19" s="248" t="str">
        <f>_xlfn.IFS(AND((COUNTIF($BH$5:BH19,"Directamente"))&gt;=(COUNTIF(BH19:BH19,"Indirectamente")),(COUNTIF(BH19:BH19,"Directamente"))&gt;=(COUNTIF(BH19:BH19,"No Disminuye"))),"Directamente",AND((COUNTIF(BH19:BH19,"Indirectamente"))&gt;(COUNTIF(BH19:BH19,"Directamente")),(COUNTIF(BH19:BH19,"Indirectamente"))&gt;(COUNTIF(BH19:BH19,"No Disminuye"))),"Indirectamente",SUM(COUNTIF(BH19:BH19,"Directamente"),COUNTIF(BH19:BH19,"Indirectamente"))&gt;=COUNTIF(BH19:BH19,"No Disminuye"),"Directamente",AND((COUNTIF(BH19:BH19,"No Disminuye"))&gt;(COUNTIF(BH19:BH19,"Directamente")),(COUNTIF(BH19:BH19,"No Disminuye"))&gt;(COUNTIF(BH19:BH19,"Indirectamente"))),"No Disminuye")</f>
        <v>Directamente</v>
      </c>
      <c r="BK19" s="245" t="str">
        <f t="shared" si="13"/>
        <v>0</v>
      </c>
      <c r="BL19" s="245">
        <f t="shared" si="14"/>
        <v>2</v>
      </c>
      <c r="BM19" s="21" t="s">
        <v>119</v>
      </c>
      <c r="BN19" s="26" t="s">
        <v>91</v>
      </c>
      <c r="BO19" s="21" t="str">
        <f t="shared" si="17"/>
        <v>Moderado</v>
      </c>
      <c r="BP19" s="254"/>
      <c r="BQ19" s="10"/>
      <c r="BR19" s="10"/>
      <c r="BS19" s="252"/>
      <c r="BT19" s="20"/>
      <c r="BU19" s="20"/>
      <c r="BV19" s="252"/>
      <c r="BW19" s="20"/>
      <c r="BX19" s="252"/>
      <c r="BY19" s="20"/>
      <c r="BZ19" s="252"/>
      <c r="CA19" s="252"/>
    </row>
    <row r="20" spans="2:79" ht="75.900000000000006" hidden="1" thickTop="1" thickBot="1">
      <c r="B20" s="253"/>
      <c r="C20" s="10"/>
      <c r="D20" s="10"/>
      <c r="E20" s="10"/>
      <c r="F20" s="10"/>
      <c r="G20" s="10"/>
      <c r="H20" s="10"/>
      <c r="I20" s="10"/>
      <c r="J20" s="15"/>
      <c r="K20" s="15"/>
      <c r="L20" s="15"/>
      <c r="M20" s="15"/>
      <c r="N20" s="15"/>
      <c r="O20" s="15"/>
      <c r="P20" s="15"/>
      <c r="Q20" s="15"/>
      <c r="R20" s="15"/>
      <c r="S20" s="15"/>
      <c r="T20" s="15"/>
      <c r="U20" s="15"/>
      <c r="V20" s="15"/>
      <c r="W20" s="15"/>
      <c r="X20" s="15"/>
      <c r="Y20" s="15"/>
      <c r="Z20" s="15"/>
      <c r="AA20" s="15"/>
      <c r="AB20" s="247"/>
      <c r="AC20" s="247">
        <f t="shared" si="16"/>
        <v>0</v>
      </c>
      <c r="AD20" s="21" t="s">
        <v>118</v>
      </c>
      <c r="AE20" s="22" t="str">
        <f t="shared" si="19"/>
        <v>Moderado</v>
      </c>
      <c r="AF20" s="23" t="str">
        <f t="shared" si="20"/>
        <v>Moderado</v>
      </c>
      <c r="AG20" s="10"/>
      <c r="AH20" s="11"/>
      <c r="AI20" s="247"/>
      <c r="AJ20" s="12" t="str">
        <f t="shared" ref="AJ20:AJ28" si="25">IF(AI20=$CD$83,ASIGNADO,IF(AI20=$CD$84,NO_ASIGNADO,""))</f>
        <v/>
      </c>
      <c r="AK20" s="247"/>
      <c r="AL20" s="12" t="str">
        <f t="shared" ref="AL20:AL28" si="26">IF(AK20=$CG$83,ADECUADO,IF(AK20=$CG$84,INADECUADO,""))</f>
        <v/>
      </c>
      <c r="AM20" s="247"/>
      <c r="AN20" s="12" t="str">
        <f t="shared" ref="AN20:AN28" si="27">IF(AM20=$CJ$83,ASIGNADO,IF(AM20=$CJ$84,NO_ASIGNADO,""))</f>
        <v/>
      </c>
      <c r="AO20" s="247"/>
      <c r="AP20" s="12" t="str">
        <f t="shared" ref="AP20:AP28" si="28">IF(AO20=$CM$83,PREVENIR,IF(AO20=$CM$84,DETECTAR,IF(AO20=$CM$85,NO_ES_CONTROL,"")))</f>
        <v/>
      </c>
      <c r="AQ20" s="247"/>
      <c r="AR20" s="12" t="str">
        <f t="shared" ref="AR20:AR28" si="29">IF(AQ20=$CQ$83,CONFIABLE,IF(AQ20=$CQ$84,NO_CONFIABLE,""))</f>
        <v/>
      </c>
      <c r="AS20" s="247"/>
      <c r="AT20" s="12" t="str">
        <f t="shared" ref="AT20:AT28" si="30">IF(AS20=$CT$83,SE_INVESTIGAN,IF(AS20=$CT$84,NO_SE_INVESTIGAN,""))</f>
        <v/>
      </c>
      <c r="AU20" s="247"/>
      <c r="AV20" s="12" t="str">
        <f t="shared" ref="AV20:AV28" si="31">IF(AU20=$CW$83,COMPLETA,IF(AU20=$CW$84,INCOMPLETA,IF(AU20=$CW$85,NO_EXISTE,"")))</f>
        <v/>
      </c>
      <c r="AW20" s="12" t="str">
        <f t="shared" si="8"/>
        <v xml:space="preserve"> </v>
      </c>
      <c r="AX20" s="13" t="str">
        <f t="shared" si="9"/>
        <v>FUERTE</v>
      </c>
      <c r="AY20" s="14" t="s">
        <v>88</v>
      </c>
      <c r="AZ20" s="13" t="str">
        <f t="shared" si="21"/>
        <v>FUERTE</v>
      </c>
      <c r="BA20" s="250">
        <f t="shared" ref="BA20:BA28" si="32">_xlfn.IFS(AZ20=$DB$83,FUERTE,AZ20=$DB$84,MODERADO,AZ20=$DB$85,DEBIL)</f>
        <v>100</v>
      </c>
      <c r="BB20" s="245" t="str">
        <f t="shared" si="10"/>
        <v>NO</v>
      </c>
      <c r="BC20" s="249" t="str">
        <f t="shared" si="11"/>
        <v>FUERTE</v>
      </c>
      <c r="BD20" s="24">
        <f t="shared" si="23"/>
        <v>100</v>
      </c>
      <c r="BE20" s="15"/>
      <c r="BF20" s="16">
        <f>IF(BE20="Directamente",100/COUNTA(#REF!),0)</f>
        <v>0</v>
      </c>
      <c r="BG20" s="25" t="str">
        <f t="shared" si="24"/>
        <v>No Disminuye</v>
      </c>
      <c r="BH20" s="15"/>
      <c r="BI20" s="17" t="str">
        <f t="shared" si="12"/>
        <v xml:space="preserve"> </v>
      </c>
      <c r="BJ20" s="248" t="str">
        <f>_xlfn.IFS(AND((COUNTIF($BH$5:BH20,"Directamente"))&gt;=(COUNTIF(BH20:BH20,"Indirectamente")),(COUNTIF(BH20:BH20,"Directamente"))&gt;=(COUNTIF(BH20:BH20,"No Disminuye"))),"Directamente",AND((COUNTIF(BH20:BH20,"Indirectamente"))&gt;(COUNTIF(BH20:BH20,"Directamente")),(COUNTIF(BH20:BH20,"Indirectamente"))&gt;(COUNTIF(BH20:BH20,"No Disminuye"))),"Indirectamente",SUM(COUNTIF(BH20:BH20,"Directamente"),COUNTIF(BH20:BH20,"Indirectamente"))&gt;=COUNTIF(BH20:BH20,"No Disminuye"),"Directamente",AND((COUNTIF(BH20:BH20,"No Disminuye"))&gt;(COUNTIF(BH20:BH20,"Directamente")),(COUNTIF(BH20:BH20,"No Disminuye"))&gt;(COUNTIF(BH20:BH20,"Indirectamente"))),"No Disminuye")</f>
        <v>Directamente</v>
      </c>
      <c r="BK20" s="245" t="str">
        <f t="shared" si="13"/>
        <v>0</v>
      </c>
      <c r="BL20" s="245">
        <f t="shared" si="14"/>
        <v>2</v>
      </c>
      <c r="BM20" s="21" t="s">
        <v>119</v>
      </c>
      <c r="BN20" s="26" t="s">
        <v>91</v>
      </c>
      <c r="BO20" s="21" t="str">
        <f t="shared" si="17"/>
        <v>Moderado</v>
      </c>
      <c r="BP20" s="254"/>
      <c r="BQ20" s="10"/>
      <c r="BR20" s="10"/>
      <c r="BS20" s="252"/>
      <c r="BT20" s="20"/>
      <c r="BU20" s="20"/>
      <c r="BV20" s="252"/>
      <c r="BW20" s="20"/>
      <c r="BX20" s="252"/>
      <c r="BY20" s="20"/>
      <c r="BZ20" s="252"/>
      <c r="CA20" s="252"/>
    </row>
    <row r="21" spans="2:79" ht="75.900000000000006" hidden="1" thickTop="1" thickBot="1">
      <c r="B21" s="253"/>
      <c r="C21" s="10"/>
      <c r="D21" s="10"/>
      <c r="E21" s="10"/>
      <c r="F21" s="10"/>
      <c r="G21" s="10"/>
      <c r="H21" s="10"/>
      <c r="I21" s="10"/>
      <c r="J21" s="15"/>
      <c r="K21" s="15"/>
      <c r="L21" s="15"/>
      <c r="M21" s="15"/>
      <c r="N21" s="15"/>
      <c r="O21" s="15"/>
      <c r="P21" s="15"/>
      <c r="Q21" s="15"/>
      <c r="R21" s="15"/>
      <c r="S21" s="15"/>
      <c r="T21" s="15"/>
      <c r="U21" s="15"/>
      <c r="V21" s="15"/>
      <c r="W21" s="15"/>
      <c r="X21" s="15"/>
      <c r="Y21" s="15"/>
      <c r="Z21" s="15"/>
      <c r="AA21" s="15"/>
      <c r="AB21" s="247"/>
      <c r="AC21" s="247">
        <f t="shared" si="16"/>
        <v>0</v>
      </c>
      <c r="AD21" s="21" t="s">
        <v>118</v>
      </c>
      <c r="AE21" s="22" t="str">
        <f t="shared" si="19"/>
        <v>Moderado</v>
      </c>
      <c r="AF21" s="23" t="str">
        <f t="shared" si="20"/>
        <v>Moderado</v>
      </c>
      <c r="AG21" s="10"/>
      <c r="AH21" s="11"/>
      <c r="AI21" s="247"/>
      <c r="AJ21" s="12" t="str">
        <f t="shared" si="25"/>
        <v/>
      </c>
      <c r="AK21" s="247"/>
      <c r="AL21" s="12" t="str">
        <f t="shared" si="26"/>
        <v/>
      </c>
      <c r="AM21" s="247"/>
      <c r="AN21" s="12" t="str">
        <f t="shared" si="27"/>
        <v/>
      </c>
      <c r="AO21" s="247"/>
      <c r="AP21" s="12" t="str">
        <f t="shared" si="28"/>
        <v/>
      </c>
      <c r="AQ21" s="247"/>
      <c r="AR21" s="12" t="str">
        <f t="shared" si="29"/>
        <v/>
      </c>
      <c r="AS21" s="247"/>
      <c r="AT21" s="12" t="str">
        <f t="shared" si="30"/>
        <v/>
      </c>
      <c r="AU21" s="247"/>
      <c r="AV21" s="12" t="str">
        <f t="shared" si="31"/>
        <v/>
      </c>
      <c r="AW21" s="12" t="str">
        <f t="shared" si="8"/>
        <v xml:space="preserve"> </v>
      </c>
      <c r="AX21" s="13" t="str">
        <f t="shared" si="9"/>
        <v>FUERTE</v>
      </c>
      <c r="AY21" s="14" t="s">
        <v>88</v>
      </c>
      <c r="AZ21" s="13" t="str">
        <f t="shared" si="21"/>
        <v>FUERTE</v>
      </c>
      <c r="BA21" s="250">
        <f t="shared" si="32"/>
        <v>100</v>
      </c>
      <c r="BB21" s="245" t="str">
        <f t="shared" si="10"/>
        <v>NO</v>
      </c>
      <c r="BC21" s="249" t="str">
        <f t="shared" si="11"/>
        <v>FUERTE</v>
      </c>
      <c r="BD21" s="24">
        <f t="shared" si="23"/>
        <v>100</v>
      </c>
      <c r="BE21" s="15"/>
      <c r="BF21" s="16">
        <f>IF(BE21="Directamente",100/COUNTA(#REF!),0)</f>
        <v>0</v>
      </c>
      <c r="BG21" s="25" t="str">
        <f t="shared" si="24"/>
        <v>No Disminuye</v>
      </c>
      <c r="BH21" s="15"/>
      <c r="BI21" s="17" t="str">
        <f t="shared" si="12"/>
        <v xml:space="preserve"> </v>
      </c>
      <c r="BJ21" s="248" t="str">
        <f>_xlfn.IFS(AND((COUNTIF($BH$5:BH21,"Directamente"))&gt;=(COUNTIF(BH21:BH21,"Indirectamente")),(COUNTIF(BH21:BH21,"Directamente"))&gt;=(COUNTIF(BH21:BH21,"No Disminuye"))),"Directamente",AND((COUNTIF(BH21:BH21,"Indirectamente"))&gt;(COUNTIF(BH21:BH21,"Directamente")),(COUNTIF(BH21:BH21,"Indirectamente"))&gt;(COUNTIF(BH21:BH21,"No Disminuye"))),"Indirectamente",SUM(COUNTIF(BH21:BH21,"Directamente"),COUNTIF(BH21:BH21,"Indirectamente"))&gt;=COUNTIF(BH21:BH21,"No Disminuye"),"Directamente",AND((COUNTIF(BH21:BH21,"No Disminuye"))&gt;(COUNTIF(BH21:BH21,"Directamente")),(COUNTIF(BH21:BH21,"No Disminuye"))&gt;(COUNTIF(BH21:BH21,"Indirectamente"))),"No Disminuye")</f>
        <v>Directamente</v>
      </c>
      <c r="BK21" s="245" t="str">
        <f t="shared" si="13"/>
        <v>0</v>
      </c>
      <c r="BL21" s="245">
        <f t="shared" si="14"/>
        <v>2</v>
      </c>
      <c r="BM21" s="21" t="s">
        <v>119</v>
      </c>
      <c r="BN21" s="26" t="s">
        <v>91</v>
      </c>
      <c r="BO21" s="21" t="str">
        <f t="shared" si="17"/>
        <v>Moderado</v>
      </c>
      <c r="BP21" s="254"/>
      <c r="BQ21" s="10"/>
      <c r="BR21" s="10"/>
      <c r="BS21" s="252"/>
      <c r="BT21" s="20"/>
      <c r="BU21" s="20"/>
      <c r="BV21" s="252"/>
      <c r="BW21" s="20"/>
      <c r="BX21" s="252"/>
      <c r="BY21" s="20"/>
      <c r="BZ21" s="252"/>
      <c r="CA21" s="252"/>
    </row>
    <row r="22" spans="2:79" ht="75.900000000000006" hidden="1" thickTop="1" thickBot="1">
      <c r="B22" s="253"/>
      <c r="C22" s="10"/>
      <c r="D22" s="10"/>
      <c r="E22" s="10"/>
      <c r="F22" s="10"/>
      <c r="G22" s="10"/>
      <c r="H22" s="10"/>
      <c r="I22" s="10"/>
      <c r="J22" s="15"/>
      <c r="K22" s="15"/>
      <c r="L22" s="15"/>
      <c r="M22" s="15"/>
      <c r="N22" s="15"/>
      <c r="O22" s="15"/>
      <c r="P22" s="15"/>
      <c r="Q22" s="15"/>
      <c r="R22" s="15"/>
      <c r="S22" s="15"/>
      <c r="T22" s="15"/>
      <c r="U22" s="15"/>
      <c r="V22" s="15"/>
      <c r="W22" s="15"/>
      <c r="X22" s="15"/>
      <c r="Y22" s="15"/>
      <c r="Z22" s="15"/>
      <c r="AA22" s="15"/>
      <c r="AB22" s="247"/>
      <c r="AC22" s="247">
        <f t="shared" si="16"/>
        <v>0</v>
      </c>
      <c r="AD22" s="21" t="s">
        <v>118</v>
      </c>
      <c r="AE22" s="22" t="str">
        <f t="shared" si="19"/>
        <v>Moderado</v>
      </c>
      <c r="AF22" s="23" t="str">
        <f t="shared" si="20"/>
        <v>Moderado</v>
      </c>
      <c r="AG22" s="10"/>
      <c r="AH22" s="11"/>
      <c r="AI22" s="247"/>
      <c r="AJ22" s="12" t="str">
        <f t="shared" si="25"/>
        <v/>
      </c>
      <c r="AK22" s="247"/>
      <c r="AL22" s="12" t="str">
        <f t="shared" si="26"/>
        <v/>
      </c>
      <c r="AM22" s="247"/>
      <c r="AN22" s="12" t="str">
        <f t="shared" si="27"/>
        <v/>
      </c>
      <c r="AO22" s="247"/>
      <c r="AP22" s="12" t="str">
        <f t="shared" si="28"/>
        <v/>
      </c>
      <c r="AQ22" s="247"/>
      <c r="AR22" s="12" t="str">
        <f t="shared" si="29"/>
        <v/>
      </c>
      <c r="AS22" s="247"/>
      <c r="AT22" s="12" t="str">
        <f t="shared" si="30"/>
        <v/>
      </c>
      <c r="AU22" s="247"/>
      <c r="AV22" s="12" t="str">
        <f t="shared" si="31"/>
        <v/>
      </c>
      <c r="AW22" s="12" t="str">
        <f t="shared" si="8"/>
        <v xml:space="preserve"> </v>
      </c>
      <c r="AX22" s="13" t="str">
        <f t="shared" si="9"/>
        <v>FUERTE</v>
      </c>
      <c r="AY22" s="14" t="s">
        <v>88</v>
      </c>
      <c r="AZ22" s="13" t="str">
        <f t="shared" si="21"/>
        <v>FUERTE</v>
      </c>
      <c r="BA22" s="250">
        <f t="shared" si="32"/>
        <v>100</v>
      </c>
      <c r="BB22" s="245" t="str">
        <f t="shared" si="10"/>
        <v>NO</v>
      </c>
      <c r="BC22" s="249" t="str">
        <f t="shared" si="11"/>
        <v>FUERTE</v>
      </c>
      <c r="BD22" s="24">
        <f t="shared" si="23"/>
        <v>100</v>
      </c>
      <c r="BE22" s="15"/>
      <c r="BF22" s="16">
        <f>IF(BE22="Directamente",100/COUNTA(#REF!),0)</f>
        <v>0</v>
      </c>
      <c r="BG22" s="25" t="str">
        <f t="shared" si="24"/>
        <v>No Disminuye</v>
      </c>
      <c r="BH22" s="15"/>
      <c r="BI22" s="17" t="str">
        <f t="shared" si="12"/>
        <v xml:space="preserve"> </v>
      </c>
      <c r="BJ22" s="248" t="str">
        <f>_xlfn.IFS(AND((COUNTIF($BH$5:BH22,"Directamente"))&gt;=(COUNTIF(BH22:BH22,"Indirectamente")),(COUNTIF(BH22:BH22,"Directamente"))&gt;=(COUNTIF(BH22:BH22,"No Disminuye"))),"Directamente",AND((COUNTIF(BH22:BH22,"Indirectamente"))&gt;(COUNTIF(BH22:BH22,"Directamente")),(COUNTIF(BH22:BH22,"Indirectamente"))&gt;(COUNTIF(BH22:BH22,"No Disminuye"))),"Indirectamente",SUM(COUNTIF(BH22:BH22,"Directamente"),COUNTIF(BH22:BH22,"Indirectamente"))&gt;=COUNTIF(BH22:BH22,"No Disminuye"),"Directamente",AND((COUNTIF(BH22:BH22,"No Disminuye"))&gt;(COUNTIF(BH22:BH22,"Directamente")),(COUNTIF(BH22:BH22,"No Disminuye"))&gt;(COUNTIF(BH22:BH22,"Indirectamente"))),"No Disminuye")</f>
        <v>Directamente</v>
      </c>
      <c r="BK22" s="245" t="str">
        <f t="shared" si="13"/>
        <v>0</v>
      </c>
      <c r="BL22" s="245">
        <f t="shared" si="14"/>
        <v>2</v>
      </c>
      <c r="BM22" s="21" t="s">
        <v>119</v>
      </c>
      <c r="BN22" s="26" t="s">
        <v>91</v>
      </c>
      <c r="BO22" s="21" t="str">
        <f t="shared" si="17"/>
        <v>Moderado</v>
      </c>
      <c r="BP22" s="254"/>
      <c r="BQ22" s="10"/>
      <c r="BR22" s="10"/>
      <c r="BS22" s="252"/>
      <c r="BT22" s="20"/>
      <c r="BU22" s="20"/>
      <c r="BV22" s="252"/>
      <c r="BW22" s="20"/>
      <c r="BX22" s="252"/>
      <c r="BY22" s="20"/>
      <c r="BZ22" s="252"/>
      <c r="CA22" s="252"/>
    </row>
    <row r="23" spans="2:79" ht="75.900000000000006" hidden="1" thickTop="1" thickBot="1">
      <c r="B23" s="253"/>
      <c r="C23" s="10"/>
      <c r="D23" s="10"/>
      <c r="E23" s="10"/>
      <c r="F23" s="10"/>
      <c r="G23" s="10"/>
      <c r="H23" s="10"/>
      <c r="I23" s="10"/>
      <c r="J23" s="15"/>
      <c r="K23" s="15"/>
      <c r="L23" s="15"/>
      <c r="M23" s="15"/>
      <c r="N23" s="15"/>
      <c r="O23" s="15"/>
      <c r="P23" s="15"/>
      <c r="Q23" s="15"/>
      <c r="R23" s="15"/>
      <c r="S23" s="15"/>
      <c r="T23" s="15"/>
      <c r="U23" s="15"/>
      <c r="V23" s="15"/>
      <c r="W23" s="15"/>
      <c r="X23" s="15"/>
      <c r="Y23" s="15"/>
      <c r="Z23" s="15"/>
      <c r="AA23" s="15"/>
      <c r="AB23" s="247"/>
      <c r="AC23" s="247">
        <f t="shared" si="16"/>
        <v>0</v>
      </c>
      <c r="AD23" s="21" t="s">
        <v>118</v>
      </c>
      <c r="AE23" s="22" t="str">
        <f t="shared" si="19"/>
        <v>Moderado</v>
      </c>
      <c r="AF23" s="23" t="str">
        <f t="shared" si="20"/>
        <v>Moderado</v>
      </c>
      <c r="AG23" s="10"/>
      <c r="AH23" s="11"/>
      <c r="AI23" s="247"/>
      <c r="AJ23" s="12" t="str">
        <f t="shared" si="25"/>
        <v/>
      </c>
      <c r="AK23" s="247"/>
      <c r="AL23" s="12" t="str">
        <f t="shared" si="26"/>
        <v/>
      </c>
      <c r="AM23" s="247"/>
      <c r="AN23" s="12" t="str">
        <f t="shared" si="27"/>
        <v/>
      </c>
      <c r="AO23" s="247"/>
      <c r="AP23" s="12" t="str">
        <f t="shared" si="28"/>
        <v/>
      </c>
      <c r="AQ23" s="247"/>
      <c r="AR23" s="12" t="str">
        <f t="shared" si="29"/>
        <v/>
      </c>
      <c r="AS23" s="247"/>
      <c r="AT23" s="12" t="str">
        <f t="shared" si="30"/>
        <v/>
      </c>
      <c r="AU23" s="247"/>
      <c r="AV23" s="12" t="str">
        <f t="shared" si="31"/>
        <v/>
      </c>
      <c r="AW23" s="12" t="str">
        <f t="shared" si="8"/>
        <v xml:space="preserve"> </v>
      </c>
      <c r="AX23" s="13" t="str">
        <f t="shared" si="9"/>
        <v>FUERTE</v>
      </c>
      <c r="AY23" s="14" t="s">
        <v>88</v>
      </c>
      <c r="AZ23" s="13" t="str">
        <f t="shared" si="21"/>
        <v>FUERTE</v>
      </c>
      <c r="BA23" s="250">
        <f t="shared" si="32"/>
        <v>100</v>
      </c>
      <c r="BB23" s="245" t="str">
        <f t="shared" si="10"/>
        <v>NO</v>
      </c>
      <c r="BC23" s="249" t="str">
        <f t="shared" si="11"/>
        <v>FUERTE</v>
      </c>
      <c r="BD23" s="24">
        <f t="shared" si="23"/>
        <v>100</v>
      </c>
      <c r="BE23" s="15"/>
      <c r="BF23" s="16">
        <f>IF(BE23="Directamente",100/COUNTA(#REF!),0)</f>
        <v>0</v>
      </c>
      <c r="BG23" s="25" t="str">
        <f t="shared" si="24"/>
        <v>No Disminuye</v>
      </c>
      <c r="BH23" s="15"/>
      <c r="BI23" s="17" t="str">
        <f t="shared" si="12"/>
        <v xml:space="preserve"> </v>
      </c>
      <c r="BJ23" s="248" t="str">
        <f>_xlfn.IFS(AND((COUNTIF($BH$5:BH23,"Directamente"))&gt;=(COUNTIF(BH23:BH23,"Indirectamente")),(COUNTIF(BH23:BH23,"Directamente"))&gt;=(COUNTIF(BH23:BH23,"No Disminuye"))),"Directamente",AND((COUNTIF(BH23:BH23,"Indirectamente"))&gt;(COUNTIF(BH23:BH23,"Directamente")),(COUNTIF(BH23:BH23,"Indirectamente"))&gt;(COUNTIF(BH23:BH23,"No Disminuye"))),"Indirectamente",SUM(COUNTIF(BH23:BH23,"Directamente"),COUNTIF(BH23:BH23,"Indirectamente"))&gt;=COUNTIF(BH23:BH23,"No Disminuye"),"Directamente",AND((COUNTIF(BH23:BH23,"No Disminuye"))&gt;(COUNTIF(BH23:BH23,"Directamente")),(COUNTIF(BH23:BH23,"No Disminuye"))&gt;(COUNTIF(BH23:BH23,"Indirectamente"))),"No Disminuye")</f>
        <v>Directamente</v>
      </c>
      <c r="BK23" s="245" t="str">
        <f t="shared" si="13"/>
        <v>0</v>
      </c>
      <c r="BL23" s="245">
        <f t="shared" si="14"/>
        <v>2</v>
      </c>
      <c r="BM23" s="21" t="s">
        <v>119</v>
      </c>
      <c r="BN23" s="26" t="s">
        <v>91</v>
      </c>
      <c r="BO23" s="21" t="str">
        <f t="shared" si="17"/>
        <v>Moderado</v>
      </c>
      <c r="BP23" s="254"/>
      <c r="BQ23" s="10"/>
      <c r="BR23" s="10"/>
      <c r="BS23" s="252"/>
      <c r="BT23" s="20"/>
      <c r="BU23" s="20"/>
      <c r="BV23" s="252"/>
      <c r="BW23" s="20"/>
      <c r="BX23" s="252"/>
      <c r="BY23" s="20"/>
      <c r="BZ23" s="252"/>
      <c r="CA23" s="252"/>
    </row>
    <row r="24" spans="2:79" ht="75.900000000000006" hidden="1" thickTop="1" thickBot="1">
      <c r="B24" s="253"/>
      <c r="C24" s="10"/>
      <c r="D24" s="10"/>
      <c r="E24" s="10"/>
      <c r="F24" s="10"/>
      <c r="G24" s="10"/>
      <c r="H24" s="10"/>
      <c r="I24" s="10"/>
      <c r="J24" s="15"/>
      <c r="K24" s="15"/>
      <c r="L24" s="15"/>
      <c r="M24" s="15"/>
      <c r="N24" s="15"/>
      <c r="O24" s="15"/>
      <c r="P24" s="15"/>
      <c r="Q24" s="15"/>
      <c r="R24" s="15"/>
      <c r="S24" s="15"/>
      <c r="T24" s="15"/>
      <c r="U24" s="15"/>
      <c r="V24" s="15"/>
      <c r="W24" s="15"/>
      <c r="X24" s="15"/>
      <c r="Y24" s="15"/>
      <c r="Z24" s="15"/>
      <c r="AA24" s="15"/>
      <c r="AB24" s="247"/>
      <c r="AC24" s="247">
        <f t="shared" si="16"/>
        <v>0</v>
      </c>
      <c r="AD24" s="21" t="s">
        <v>118</v>
      </c>
      <c r="AE24" s="22" t="str">
        <f t="shared" si="19"/>
        <v>Moderado</v>
      </c>
      <c r="AF24" s="23" t="str">
        <f t="shared" si="20"/>
        <v>Moderado</v>
      </c>
      <c r="AG24" s="10"/>
      <c r="AH24" s="11"/>
      <c r="AI24" s="247"/>
      <c r="AJ24" s="12" t="str">
        <f t="shared" si="25"/>
        <v/>
      </c>
      <c r="AK24" s="247"/>
      <c r="AL24" s="12" t="str">
        <f t="shared" si="26"/>
        <v/>
      </c>
      <c r="AM24" s="247"/>
      <c r="AN24" s="12" t="str">
        <f t="shared" si="27"/>
        <v/>
      </c>
      <c r="AO24" s="247"/>
      <c r="AP24" s="12" t="str">
        <f t="shared" si="28"/>
        <v/>
      </c>
      <c r="AQ24" s="247"/>
      <c r="AR24" s="12" t="str">
        <f t="shared" si="29"/>
        <v/>
      </c>
      <c r="AS24" s="247"/>
      <c r="AT24" s="12" t="str">
        <f t="shared" si="30"/>
        <v/>
      </c>
      <c r="AU24" s="247"/>
      <c r="AV24" s="12" t="str">
        <f t="shared" si="31"/>
        <v/>
      </c>
      <c r="AW24" s="12" t="str">
        <f t="shared" si="8"/>
        <v xml:space="preserve"> </v>
      </c>
      <c r="AX24" s="13" t="str">
        <f t="shared" si="9"/>
        <v>FUERTE</v>
      </c>
      <c r="AY24" s="14" t="s">
        <v>88</v>
      </c>
      <c r="AZ24" s="13" t="str">
        <f t="shared" si="21"/>
        <v>FUERTE</v>
      </c>
      <c r="BA24" s="250">
        <f t="shared" si="32"/>
        <v>100</v>
      </c>
      <c r="BB24" s="245" t="str">
        <f t="shared" si="10"/>
        <v>NO</v>
      </c>
      <c r="BC24" s="249" t="str">
        <f t="shared" si="11"/>
        <v>FUERTE</v>
      </c>
      <c r="BD24" s="24">
        <f t="shared" si="23"/>
        <v>100</v>
      </c>
      <c r="BE24" s="15"/>
      <c r="BF24" s="16">
        <f>IF(BE24="Directamente",100/COUNTA(#REF!),0)</f>
        <v>0</v>
      </c>
      <c r="BG24" s="25" t="str">
        <f t="shared" si="24"/>
        <v>No Disminuye</v>
      </c>
      <c r="BH24" s="15"/>
      <c r="BI24" s="17" t="str">
        <f t="shared" si="12"/>
        <v xml:space="preserve"> </v>
      </c>
      <c r="BJ24" s="248" t="str">
        <f>_xlfn.IFS(AND((COUNTIF($BH$5:BH24,"Directamente"))&gt;=(COUNTIF(BH24:BH24,"Indirectamente")),(COUNTIF(BH24:BH24,"Directamente"))&gt;=(COUNTIF(BH24:BH24,"No Disminuye"))),"Directamente",AND((COUNTIF(BH24:BH24,"Indirectamente"))&gt;(COUNTIF(BH24:BH24,"Directamente")),(COUNTIF(BH24:BH24,"Indirectamente"))&gt;(COUNTIF(BH24:BH24,"No Disminuye"))),"Indirectamente",SUM(COUNTIF(BH24:BH24,"Directamente"),COUNTIF(BH24:BH24,"Indirectamente"))&gt;=COUNTIF(BH24:BH24,"No Disminuye"),"Directamente",AND((COUNTIF(BH24:BH24,"No Disminuye"))&gt;(COUNTIF(BH24:BH24,"Directamente")),(COUNTIF(BH24:BH24,"No Disminuye"))&gt;(COUNTIF(BH24:BH24,"Indirectamente"))),"No Disminuye")</f>
        <v>Directamente</v>
      </c>
      <c r="BK24" s="245" t="str">
        <f t="shared" si="13"/>
        <v>0</v>
      </c>
      <c r="BL24" s="245">
        <f t="shared" si="14"/>
        <v>2</v>
      </c>
      <c r="BM24" s="21" t="s">
        <v>119</v>
      </c>
      <c r="BN24" s="26" t="s">
        <v>91</v>
      </c>
      <c r="BO24" s="21" t="str">
        <f t="shared" si="17"/>
        <v>Moderado</v>
      </c>
      <c r="BP24" s="254"/>
      <c r="BQ24" s="10"/>
      <c r="BR24" s="10"/>
      <c r="BS24" s="252"/>
      <c r="BT24" s="20"/>
      <c r="BU24" s="20"/>
      <c r="BV24" s="252"/>
      <c r="BW24" s="20"/>
      <c r="BX24" s="252"/>
      <c r="BY24" s="20"/>
      <c r="BZ24" s="252"/>
      <c r="CA24" s="252"/>
    </row>
    <row r="25" spans="2:79" ht="75.900000000000006" hidden="1" thickTop="1" thickBot="1">
      <c r="B25" s="253"/>
      <c r="C25" s="10"/>
      <c r="D25" s="10"/>
      <c r="E25" s="10"/>
      <c r="F25" s="10"/>
      <c r="G25" s="10"/>
      <c r="H25" s="10"/>
      <c r="I25" s="10"/>
      <c r="J25" s="15"/>
      <c r="K25" s="15"/>
      <c r="L25" s="15"/>
      <c r="M25" s="15"/>
      <c r="N25" s="15"/>
      <c r="O25" s="15"/>
      <c r="P25" s="15"/>
      <c r="Q25" s="15"/>
      <c r="R25" s="15"/>
      <c r="S25" s="15"/>
      <c r="T25" s="15"/>
      <c r="U25" s="15"/>
      <c r="V25" s="15"/>
      <c r="W25" s="15"/>
      <c r="X25" s="15"/>
      <c r="Y25" s="15"/>
      <c r="Z25" s="15"/>
      <c r="AA25" s="15"/>
      <c r="AB25" s="247"/>
      <c r="AC25" s="247">
        <f t="shared" si="16"/>
        <v>0</v>
      </c>
      <c r="AD25" s="21" t="s">
        <v>118</v>
      </c>
      <c r="AE25" s="22" t="str">
        <f t="shared" si="19"/>
        <v>Moderado</v>
      </c>
      <c r="AF25" s="23" t="str">
        <f t="shared" si="20"/>
        <v>Moderado</v>
      </c>
      <c r="AG25" s="10"/>
      <c r="AH25" s="11"/>
      <c r="AI25" s="247"/>
      <c r="AJ25" s="12" t="str">
        <f t="shared" si="25"/>
        <v/>
      </c>
      <c r="AK25" s="247"/>
      <c r="AL25" s="12" t="str">
        <f t="shared" si="26"/>
        <v/>
      </c>
      <c r="AM25" s="247"/>
      <c r="AN25" s="12" t="str">
        <f t="shared" si="27"/>
        <v/>
      </c>
      <c r="AO25" s="247"/>
      <c r="AP25" s="12" t="str">
        <f t="shared" si="28"/>
        <v/>
      </c>
      <c r="AQ25" s="247"/>
      <c r="AR25" s="12" t="str">
        <f t="shared" si="29"/>
        <v/>
      </c>
      <c r="AS25" s="247"/>
      <c r="AT25" s="12" t="str">
        <f t="shared" si="30"/>
        <v/>
      </c>
      <c r="AU25" s="247"/>
      <c r="AV25" s="12" t="str">
        <f t="shared" si="31"/>
        <v/>
      </c>
      <c r="AW25" s="12" t="str">
        <f t="shared" si="8"/>
        <v xml:space="preserve"> </v>
      </c>
      <c r="AX25" s="13" t="str">
        <f t="shared" si="9"/>
        <v>FUERTE</v>
      </c>
      <c r="AY25" s="14" t="s">
        <v>88</v>
      </c>
      <c r="AZ25" s="13" t="str">
        <f t="shared" si="21"/>
        <v>FUERTE</v>
      </c>
      <c r="BA25" s="250">
        <f t="shared" si="32"/>
        <v>100</v>
      </c>
      <c r="BB25" s="245" t="str">
        <f t="shared" si="10"/>
        <v>NO</v>
      </c>
      <c r="BC25" s="249" t="str">
        <f t="shared" si="11"/>
        <v>FUERTE</v>
      </c>
      <c r="BD25" s="24">
        <f t="shared" si="23"/>
        <v>100</v>
      </c>
      <c r="BE25" s="15"/>
      <c r="BF25" s="16">
        <f>IF(BE25="Directamente",100/COUNTA(#REF!),0)</f>
        <v>0</v>
      </c>
      <c r="BG25" s="25" t="str">
        <f t="shared" si="24"/>
        <v>No Disminuye</v>
      </c>
      <c r="BH25" s="15"/>
      <c r="BI25" s="17" t="str">
        <f t="shared" si="12"/>
        <v xml:space="preserve"> </v>
      </c>
      <c r="BJ25" s="248" t="str">
        <f>_xlfn.IFS(AND((COUNTIF($BH$5:BH25,"Directamente"))&gt;=(COUNTIF(BH25:BH25,"Indirectamente")),(COUNTIF(BH25:BH25,"Directamente"))&gt;=(COUNTIF(BH25:BH25,"No Disminuye"))),"Directamente",AND((COUNTIF(BH25:BH25,"Indirectamente"))&gt;(COUNTIF(BH25:BH25,"Directamente")),(COUNTIF(BH25:BH25,"Indirectamente"))&gt;(COUNTIF(BH25:BH25,"No Disminuye"))),"Indirectamente",SUM(COUNTIF(BH25:BH25,"Directamente"),COUNTIF(BH25:BH25,"Indirectamente"))&gt;=COUNTIF(BH25:BH25,"No Disminuye"),"Directamente",AND((COUNTIF(BH25:BH25,"No Disminuye"))&gt;(COUNTIF(BH25:BH25,"Directamente")),(COUNTIF(BH25:BH25,"No Disminuye"))&gt;(COUNTIF(BH25:BH25,"Indirectamente"))),"No Disminuye")</f>
        <v>Directamente</v>
      </c>
      <c r="BK25" s="245" t="str">
        <f t="shared" si="13"/>
        <v>0</v>
      </c>
      <c r="BL25" s="245">
        <f t="shared" si="14"/>
        <v>2</v>
      </c>
      <c r="BM25" s="21" t="s">
        <v>119</v>
      </c>
      <c r="BN25" s="26" t="s">
        <v>91</v>
      </c>
      <c r="BO25" s="21" t="str">
        <f t="shared" si="17"/>
        <v>Moderado</v>
      </c>
      <c r="BP25" s="254"/>
      <c r="BQ25" s="10"/>
      <c r="BR25" s="10"/>
      <c r="BS25" s="252"/>
      <c r="BT25" s="20"/>
      <c r="BU25" s="20"/>
      <c r="BV25" s="252"/>
      <c r="BW25" s="20"/>
      <c r="BX25" s="252"/>
      <c r="BY25" s="20"/>
      <c r="BZ25" s="252"/>
      <c r="CA25" s="252"/>
    </row>
    <row r="26" spans="2:79" ht="75.900000000000006" hidden="1" thickTop="1" thickBot="1">
      <c r="B26" s="253"/>
      <c r="C26" s="10"/>
      <c r="D26" s="10"/>
      <c r="E26" s="10"/>
      <c r="F26" s="10"/>
      <c r="G26" s="10"/>
      <c r="H26" s="10"/>
      <c r="I26" s="10"/>
      <c r="J26" s="15"/>
      <c r="K26" s="15"/>
      <c r="L26" s="15"/>
      <c r="M26" s="15"/>
      <c r="N26" s="15"/>
      <c r="O26" s="15"/>
      <c r="P26" s="15"/>
      <c r="Q26" s="15"/>
      <c r="R26" s="15"/>
      <c r="S26" s="15"/>
      <c r="T26" s="15"/>
      <c r="U26" s="15"/>
      <c r="V26" s="15"/>
      <c r="W26" s="15"/>
      <c r="X26" s="15"/>
      <c r="Y26" s="15"/>
      <c r="Z26" s="15"/>
      <c r="AA26" s="15"/>
      <c r="AB26" s="247"/>
      <c r="AC26" s="247">
        <f t="shared" si="16"/>
        <v>0</v>
      </c>
      <c r="AD26" s="21" t="s">
        <v>118</v>
      </c>
      <c r="AE26" s="22" t="str">
        <f t="shared" si="19"/>
        <v>Moderado</v>
      </c>
      <c r="AF26" s="23" t="str">
        <f t="shared" si="20"/>
        <v>Moderado</v>
      </c>
      <c r="AG26" s="10"/>
      <c r="AH26" s="11"/>
      <c r="AI26" s="247"/>
      <c r="AJ26" s="12" t="str">
        <f t="shared" si="25"/>
        <v/>
      </c>
      <c r="AK26" s="247"/>
      <c r="AL26" s="12" t="str">
        <f t="shared" si="26"/>
        <v/>
      </c>
      <c r="AM26" s="247"/>
      <c r="AN26" s="12" t="str">
        <f t="shared" si="27"/>
        <v/>
      </c>
      <c r="AO26" s="247"/>
      <c r="AP26" s="12" t="str">
        <f t="shared" si="28"/>
        <v/>
      </c>
      <c r="AQ26" s="247"/>
      <c r="AR26" s="12" t="str">
        <f t="shared" si="29"/>
        <v/>
      </c>
      <c r="AS26" s="247"/>
      <c r="AT26" s="12" t="str">
        <f t="shared" si="30"/>
        <v/>
      </c>
      <c r="AU26" s="247"/>
      <c r="AV26" s="12" t="str">
        <f t="shared" si="31"/>
        <v/>
      </c>
      <c r="AW26" s="12" t="str">
        <f t="shared" si="8"/>
        <v xml:space="preserve"> </v>
      </c>
      <c r="AX26" s="13" t="str">
        <f t="shared" si="9"/>
        <v>FUERTE</v>
      </c>
      <c r="AY26" s="14" t="s">
        <v>88</v>
      </c>
      <c r="AZ26" s="13" t="str">
        <f t="shared" si="21"/>
        <v>FUERTE</v>
      </c>
      <c r="BA26" s="250">
        <f t="shared" si="32"/>
        <v>100</v>
      </c>
      <c r="BB26" s="245" t="str">
        <f t="shared" si="10"/>
        <v>NO</v>
      </c>
      <c r="BC26" s="249" t="str">
        <f t="shared" si="11"/>
        <v>FUERTE</v>
      </c>
      <c r="BD26" s="24">
        <f t="shared" si="23"/>
        <v>100</v>
      </c>
      <c r="BE26" s="15"/>
      <c r="BF26" s="16">
        <f>IF(BE26="Directamente",100/COUNTA(#REF!),0)</f>
        <v>0</v>
      </c>
      <c r="BG26" s="25" t="str">
        <f t="shared" si="24"/>
        <v>No Disminuye</v>
      </c>
      <c r="BH26" s="15"/>
      <c r="BI26" s="17" t="str">
        <f t="shared" si="12"/>
        <v xml:space="preserve"> </v>
      </c>
      <c r="BJ26" s="248" t="str">
        <f>_xlfn.IFS(AND((COUNTIF($BH$5:BH26,"Directamente"))&gt;=(COUNTIF(BH26:BH26,"Indirectamente")),(COUNTIF(BH26:BH26,"Directamente"))&gt;=(COUNTIF(BH26:BH26,"No Disminuye"))),"Directamente",AND((COUNTIF(BH26:BH26,"Indirectamente"))&gt;(COUNTIF(BH26:BH26,"Directamente")),(COUNTIF(BH26:BH26,"Indirectamente"))&gt;(COUNTIF(BH26:BH26,"No Disminuye"))),"Indirectamente",SUM(COUNTIF(BH26:BH26,"Directamente"),COUNTIF(BH26:BH26,"Indirectamente"))&gt;=COUNTIF(BH26:BH26,"No Disminuye"),"Directamente",AND((COUNTIF(BH26:BH26,"No Disminuye"))&gt;(COUNTIF(BH26:BH26,"Directamente")),(COUNTIF(BH26:BH26,"No Disminuye"))&gt;(COUNTIF(BH26:BH26,"Indirectamente"))),"No Disminuye")</f>
        <v>Directamente</v>
      </c>
      <c r="BK26" s="245" t="str">
        <f t="shared" si="13"/>
        <v>0</v>
      </c>
      <c r="BL26" s="245">
        <f t="shared" si="14"/>
        <v>2</v>
      </c>
      <c r="BM26" s="21" t="s">
        <v>119</v>
      </c>
      <c r="BN26" s="26" t="s">
        <v>91</v>
      </c>
      <c r="BO26" s="21" t="str">
        <f t="shared" si="17"/>
        <v>Moderado</v>
      </c>
      <c r="BP26" s="254"/>
      <c r="BQ26" s="10"/>
      <c r="BR26" s="10"/>
      <c r="BS26" s="252"/>
      <c r="BT26" s="20"/>
      <c r="BU26" s="20"/>
      <c r="BV26" s="252"/>
      <c r="BW26" s="20"/>
      <c r="BX26" s="252"/>
      <c r="BY26" s="20"/>
      <c r="BZ26" s="252"/>
      <c r="CA26" s="252"/>
    </row>
    <row r="27" spans="2:79" ht="75.900000000000006" hidden="1" thickTop="1" thickBot="1">
      <c r="B27" s="253"/>
      <c r="C27" s="10"/>
      <c r="D27" s="10"/>
      <c r="E27" s="10"/>
      <c r="F27" s="10"/>
      <c r="G27" s="10"/>
      <c r="H27" s="10"/>
      <c r="I27" s="10"/>
      <c r="J27" s="15"/>
      <c r="K27" s="15"/>
      <c r="L27" s="15"/>
      <c r="M27" s="15"/>
      <c r="N27" s="15"/>
      <c r="O27" s="15"/>
      <c r="P27" s="15"/>
      <c r="Q27" s="15"/>
      <c r="R27" s="15"/>
      <c r="S27" s="15"/>
      <c r="T27" s="15"/>
      <c r="U27" s="15"/>
      <c r="V27" s="15"/>
      <c r="W27" s="15"/>
      <c r="X27" s="15"/>
      <c r="Y27" s="15"/>
      <c r="Z27" s="15"/>
      <c r="AA27" s="15"/>
      <c r="AB27" s="247"/>
      <c r="AC27" s="247">
        <f t="shared" si="16"/>
        <v>0</v>
      </c>
      <c r="AD27" s="21" t="s">
        <v>118</v>
      </c>
      <c r="AE27" s="22" t="str">
        <f t="shared" si="19"/>
        <v>Moderado</v>
      </c>
      <c r="AF27" s="23" t="str">
        <f t="shared" si="20"/>
        <v>Moderado</v>
      </c>
      <c r="AG27" s="10"/>
      <c r="AH27" s="11"/>
      <c r="AI27" s="247"/>
      <c r="AJ27" s="12" t="str">
        <f t="shared" si="25"/>
        <v/>
      </c>
      <c r="AK27" s="247"/>
      <c r="AL27" s="12" t="str">
        <f t="shared" si="26"/>
        <v/>
      </c>
      <c r="AM27" s="247"/>
      <c r="AN27" s="12" t="str">
        <f t="shared" si="27"/>
        <v/>
      </c>
      <c r="AO27" s="247"/>
      <c r="AP27" s="12" t="str">
        <f t="shared" si="28"/>
        <v/>
      </c>
      <c r="AQ27" s="247"/>
      <c r="AR27" s="12" t="str">
        <f t="shared" si="29"/>
        <v/>
      </c>
      <c r="AS27" s="247"/>
      <c r="AT27" s="12" t="str">
        <f t="shared" si="30"/>
        <v/>
      </c>
      <c r="AU27" s="247"/>
      <c r="AV27" s="12" t="str">
        <f t="shared" si="31"/>
        <v/>
      </c>
      <c r="AW27" s="12" t="str">
        <f t="shared" si="8"/>
        <v xml:space="preserve"> </v>
      </c>
      <c r="AX27" s="13" t="str">
        <f t="shared" si="9"/>
        <v>FUERTE</v>
      </c>
      <c r="AY27" s="14" t="s">
        <v>88</v>
      </c>
      <c r="AZ27" s="13" t="str">
        <f t="shared" si="21"/>
        <v>FUERTE</v>
      </c>
      <c r="BA27" s="250">
        <f t="shared" si="32"/>
        <v>100</v>
      </c>
      <c r="BB27" s="245" t="str">
        <f t="shared" si="10"/>
        <v>NO</v>
      </c>
      <c r="BC27" s="249" t="str">
        <f t="shared" si="11"/>
        <v>FUERTE</v>
      </c>
      <c r="BD27" s="24">
        <f t="shared" si="23"/>
        <v>100</v>
      </c>
      <c r="BE27" s="15"/>
      <c r="BF27" s="16">
        <f>IF(BE27="Directamente",100/COUNTA(#REF!),0)</f>
        <v>0</v>
      </c>
      <c r="BG27" s="25" t="str">
        <f t="shared" si="24"/>
        <v>No Disminuye</v>
      </c>
      <c r="BH27" s="15"/>
      <c r="BI27" s="17" t="str">
        <f t="shared" si="12"/>
        <v xml:space="preserve"> </v>
      </c>
      <c r="BJ27" s="248" t="str">
        <f>_xlfn.IFS(AND((COUNTIF($BH$5:BH27,"Directamente"))&gt;=(COUNTIF(BH27:BH27,"Indirectamente")),(COUNTIF(BH27:BH27,"Directamente"))&gt;=(COUNTIF(BH27:BH27,"No Disminuye"))),"Directamente",AND((COUNTIF(BH27:BH27,"Indirectamente"))&gt;(COUNTIF(BH27:BH27,"Directamente")),(COUNTIF(BH27:BH27,"Indirectamente"))&gt;(COUNTIF(BH27:BH27,"No Disminuye"))),"Indirectamente",SUM(COUNTIF(BH27:BH27,"Directamente"),COUNTIF(BH27:BH27,"Indirectamente"))&gt;=COUNTIF(BH27:BH27,"No Disminuye"),"Directamente",AND((COUNTIF(BH27:BH27,"No Disminuye"))&gt;(COUNTIF(BH27:BH27,"Directamente")),(COUNTIF(BH27:BH27,"No Disminuye"))&gt;(COUNTIF(BH27:BH27,"Indirectamente"))),"No Disminuye")</f>
        <v>Directamente</v>
      </c>
      <c r="BK27" s="245" t="str">
        <f t="shared" si="13"/>
        <v>0</v>
      </c>
      <c r="BL27" s="245">
        <f t="shared" si="14"/>
        <v>2</v>
      </c>
      <c r="BM27" s="21" t="s">
        <v>119</v>
      </c>
      <c r="BN27" s="26" t="s">
        <v>91</v>
      </c>
      <c r="BO27" s="21" t="str">
        <f t="shared" si="17"/>
        <v>Moderado</v>
      </c>
      <c r="BP27" s="254"/>
      <c r="BQ27" s="10"/>
      <c r="BR27" s="10"/>
      <c r="BS27" s="252"/>
      <c r="BT27" s="20"/>
      <c r="BU27" s="20"/>
      <c r="BV27" s="252"/>
      <c r="BW27" s="20"/>
      <c r="BX27" s="252"/>
      <c r="BY27" s="20"/>
      <c r="BZ27" s="252"/>
      <c r="CA27" s="252"/>
    </row>
    <row r="28" spans="2:79" ht="75.900000000000006" hidden="1" thickTop="1" thickBot="1">
      <c r="B28" s="253"/>
      <c r="C28" s="10"/>
      <c r="D28" s="10"/>
      <c r="E28" s="10"/>
      <c r="F28" s="10"/>
      <c r="G28" s="10"/>
      <c r="H28" s="10"/>
      <c r="I28" s="10"/>
      <c r="J28" s="15"/>
      <c r="K28" s="15"/>
      <c r="L28" s="15"/>
      <c r="M28" s="15"/>
      <c r="N28" s="15"/>
      <c r="O28" s="15"/>
      <c r="P28" s="15"/>
      <c r="Q28" s="15"/>
      <c r="R28" s="15"/>
      <c r="S28" s="15"/>
      <c r="T28" s="15"/>
      <c r="U28" s="15"/>
      <c r="V28" s="15"/>
      <c r="W28" s="15"/>
      <c r="X28" s="15"/>
      <c r="Y28" s="15"/>
      <c r="Z28" s="15"/>
      <c r="AA28" s="15"/>
      <c r="AB28" s="247"/>
      <c r="AC28" s="247">
        <f t="shared" si="16"/>
        <v>0</v>
      </c>
      <c r="AD28" s="21" t="s">
        <v>118</v>
      </c>
      <c r="AE28" s="22" t="str">
        <f t="shared" si="19"/>
        <v>Moderado</v>
      </c>
      <c r="AF28" s="23" t="str">
        <f t="shared" si="20"/>
        <v>Moderado</v>
      </c>
      <c r="AG28" s="10"/>
      <c r="AH28" s="11"/>
      <c r="AI28" s="247"/>
      <c r="AJ28" s="12" t="str">
        <f t="shared" si="25"/>
        <v/>
      </c>
      <c r="AK28" s="247"/>
      <c r="AL28" s="12" t="str">
        <f t="shared" si="26"/>
        <v/>
      </c>
      <c r="AM28" s="247"/>
      <c r="AN28" s="12" t="str">
        <f t="shared" si="27"/>
        <v/>
      </c>
      <c r="AO28" s="247"/>
      <c r="AP28" s="12" t="str">
        <f t="shared" si="28"/>
        <v/>
      </c>
      <c r="AQ28" s="247"/>
      <c r="AR28" s="12" t="str">
        <f t="shared" si="29"/>
        <v/>
      </c>
      <c r="AS28" s="247"/>
      <c r="AT28" s="12" t="str">
        <f t="shared" si="30"/>
        <v/>
      </c>
      <c r="AU28" s="247"/>
      <c r="AV28" s="12" t="str">
        <f t="shared" si="31"/>
        <v/>
      </c>
      <c r="AW28" s="12" t="str">
        <f t="shared" si="8"/>
        <v xml:space="preserve"> </v>
      </c>
      <c r="AX28" s="13" t="str">
        <f t="shared" si="9"/>
        <v>FUERTE</v>
      </c>
      <c r="AY28" s="14" t="s">
        <v>88</v>
      </c>
      <c r="AZ28" s="13" t="str">
        <f t="shared" si="21"/>
        <v>FUERTE</v>
      </c>
      <c r="BA28" s="250">
        <f t="shared" si="32"/>
        <v>100</v>
      </c>
      <c r="BB28" s="245" t="str">
        <f t="shared" si="10"/>
        <v>NO</v>
      </c>
      <c r="BC28" s="249" t="str">
        <f t="shared" si="11"/>
        <v>FUERTE</v>
      </c>
      <c r="BD28" s="24">
        <f t="shared" si="23"/>
        <v>100</v>
      </c>
      <c r="BE28" s="15"/>
      <c r="BF28" s="16">
        <f>IF(BE28="Directamente",100/COUNTA(#REF!),0)</f>
        <v>0</v>
      </c>
      <c r="BG28" s="25" t="str">
        <f t="shared" si="24"/>
        <v>No Disminuye</v>
      </c>
      <c r="BH28" s="15"/>
      <c r="BI28" s="17" t="str">
        <f t="shared" si="12"/>
        <v xml:space="preserve"> </v>
      </c>
      <c r="BJ28" s="248" t="str">
        <f>_xlfn.IFS(AND((COUNTIF($BH$5:BH28,"Directamente"))&gt;=(COUNTIF(BH28:BH28,"Indirectamente")),(COUNTIF(BH28:BH28,"Directamente"))&gt;=(COUNTIF(BH28:BH28,"No Disminuye"))),"Directamente",AND((COUNTIF(BH28:BH28,"Indirectamente"))&gt;(COUNTIF(BH28:BH28,"Directamente")),(COUNTIF(BH28:BH28,"Indirectamente"))&gt;(COUNTIF(BH28:BH28,"No Disminuye"))),"Indirectamente",SUM(COUNTIF(BH28:BH28,"Directamente"),COUNTIF(BH28:BH28,"Indirectamente"))&gt;=COUNTIF(BH28:BH28,"No Disminuye"),"Directamente",AND((COUNTIF(BH28:BH28,"No Disminuye"))&gt;(COUNTIF(BH28:BH28,"Directamente")),(COUNTIF(BH28:BH28,"No Disminuye"))&gt;(COUNTIF(BH28:BH28,"Indirectamente"))),"No Disminuye")</f>
        <v>Directamente</v>
      </c>
      <c r="BK28" s="245" t="str">
        <f t="shared" si="13"/>
        <v>0</v>
      </c>
      <c r="BL28" s="245">
        <f t="shared" si="14"/>
        <v>2</v>
      </c>
      <c r="BM28" s="21" t="s">
        <v>119</v>
      </c>
      <c r="BN28" s="26" t="s">
        <v>91</v>
      </c>
      <c r="BO28" s="21" t="str">
        <f t="shared" si="17"/>
        <v>Moderado</v>
      </c>
      <c r="BP28" s="254"/>
      <c r="BQ28" s="10"/>
      <c r="BR28" s="10"/>
      <c r="BS28" s="252"/>
      <c r="BT28" s="20"/>
      <c r="BU28" s="20"/>
      <c r="BV28" s="252"/>
      <c r="BW28" s="20"/>
      <c r="BX28" s="252"/>
      <c r="BY28" s="20"/>
      <c r="BZ28" s="252"/>
      <c r="CA28" s="252"/>
    </row>
    <row r="29" spans="2:79" hidden="1" thickTop="1" thickBot="1">
      <c r="AD29" s="246"/>
      <c r="BG29" s="28"/>
      <c r="BN29" s="29"/>
      <c r="BP29" s="30"/>
    </row>
    <row r="30" spans="2:79" hidden="1" thickTop="1" thickBot="1">
      <c r="AD30" s="246"/>
      <c r="BG30" s="28"/>
      <c r="BN30" s="29"/>
      <c r="BP30" s="30"/>
    </row>
    <row r="31" spans="2:79" hidden="1" thickTop="1" thickBot="1">
      <c r="AD31" s="246"/>
      <c r="BG31" s="28"/>
      <c r="BN31" s="29"/>
      <c r="BP31" s="30"/>
    </row>
    <row r="32" spans="2:79" hidden="1" thickTop="1" thickBot="1">
      <c r="AD32" s="246"/>
      <c r="BG32" s="28"/>
      <c r="BN32" s="29"/>
      <c r="BP32" s="30"/>
    </row>
    <row r="33" spans="30:68" hidden="1" thickTop="1" thickBot="1">
      <c r="AD33" s="246"/>
      <c r="BG33" s="28"/>
      <c r="BN33" s="29"/>
      <c r="BP33" s="30"/>
    </row>
    <row r="34" spans="30:68" hidden="1" thickTop="1" thickBot="1">
      <c r="AD34" s="246"/>
      <c r="BG34" s="28"/>
      <c r="BN34" s="29"/>
      <c r="BP34" s="30"/>
    </row>
    <row r="35" spans="30:68" hidden="1" thickTop="1" thickBot="1">
      <c r="AD35" s="246"/>
      <c r="BG35" s="28"/>
      <c r="BN35" s="29"/>
      <c r="BP35" s="30"/>
    </row>
    <row r="36" spans="30:68" hidden="1" thickTop="1" thickBot="1">
      <c r="AD36" s="246"/>
      <c r="BG36" s="28"/>
      <c r="BN36" s="29"/>
      <c r="BP36" s="30"/>
    </row>
    <row r="37" spans="30:68" hidden="1" thickTop="1" thickBot="1">
      <c r="AD37" s="246"/>
      <c r="BG37" s="28"/>
      <c r="BN37" s="29"/>
      <c r="BP37" s="30"/>
    </row>
    <row r="38" spans="30:68" hidden="1" thickTop="1" thickBot="1">
      <c r="AD38" s="246"/>
      <c r="BG38" s="28"/>
      <c r="BN38" s="29"/>
      <c r="BP38" s="30"/>
    </row>
    <row r="39" spans="30:68" hidden="1" thickTop="1" thickBot="1">
      <c r="AD39" s="246"/>
      <c r="BG39" s="28"/>
      <c r="BN39" s="29"/>
      <c r="BP39" s="30"/>
    </row>
    <row r="40" spans="30:68" hidden="1" thickTop="1" thickBot="1">
      <c r="AD40" s="246"/>
      <c r="BG40" s="28"/>
      <c r="BN40" s="29"/>
      <c r="BP40" s="30"/>
    </row>
    <row r="41" spans="30:68" hidden="1" thickTop="1" thickBot="1">
      <c r="AD41" s="246"/>
      <c r="BG41" s="28"/>
      <c r="BN41" s="29"/>
      <c r="BP41" s="30"/>
    </row>
    <row r="42" spans="30:68" hidden="1" thickTop="1" thickBot="1">
      <c r="AD42" s="246"/>
      <c r="BG42" s="28"/>
      <c r="BN42" s="29"/>
      <c r="BP42" s="30"/>
    </row>
    <row r="43" spans="30:68" hidden="1" thickTop="1" thickBot="1">
      <c r="AD43" s="246"/>
      <c r="BG43" s="28"/>
      <c r="BN43" s="29"/>
      <c r="BP43" s="30"/>
    </row>
    <row r="44" spans="30:68" hidden="1" thickTop="1" thickBot="1">
      <c r="AD44" s="246"/>
      <c r="BG44" s="28"/>
      <c r="BN44" s="29"/>
      <c r="BP44" s="30"/>
    </row>
    <row r="45" spans="30:68" hidden="1" thickTop="1" thickBot="1">
      <c r="AD45" s="246"/>
      <c r="BG45" s="28"/>
      <c r="BN45" s="29"/>
      <c r="BP45" s="30"/>
    </row>
    <row r="46" spans="30:68" hidden="1" thickTop="1" thickBot="1">
      <c r="AD46" s="246"/>
      <c r="BG46" s="28"/>
      <c r="BN46" s="29"/>
      <c r="BP46" s="30"/>
    </row>
    <row r="47" spans="30:68" hidden="1" thickTop="1" thickBot="1">
      <c r="AD47" s="246"/>
      <c r="BG47" s="28"/>
      <c r="BN47" s="29"/>
      <c r="BP47" s="30"/>
    </row>
    <row r="48" spans="30:68" hidden="1" thickTop="1" thickBot="1">
      <c r="AD48" s="246"/>
      <c r="BG48" s="28"/>
      <c r="BN48" s="29"/>
      <c r="BP48" s="30"/>
    </row>
    <row r="49" spans="30:68" hidden="1" thickTop="1" thickBot="1">
      <c r="AD49" s="246"/>
      <c r="BG49" s="28"/>
      <c r="BN49" s="29"/>
      <c r="BP49" s="30"/>
    </row>
    <row r="50" spans="30:68" hidden="1" thickTop="1" thickBot="1">
      <c r="AD50" s="246"/>
      <c r="BG50" s="28"/>
      <c r="BN50" s="29"/>
      <c r="BP50" s="30"/>
    </row>
    <row r="51" spans="30:68" hidden="1" thickTop="1" thickBot="1">
      <c r="AD51" s="246"/>
      <c r="BG51" s="28"/>
      <c r="BN51" s="29"/>
      <c r="BP51" s="30"/>
    </row>
    <row r="52" spans="30:68" hidden="1" thickTop="1" thickBot="1">
      <c r="AD52" s="246"/>
      <c r="BG52" s="28"/>
      <c r="BN52" s="29"/>
      <c r="BP52" s="30"/>
    </row>
    <row r="53" spans="30:68" hidden="1" thickTop="1" thickBot="1">
      <c r="AD53" s="246"/>
      <c r="BG53" s="28"/>
      <c r="BN53" s="29"/>
      <c r="BP53" s="30"/>
    </row>
    <row r="54" spans="30:68" hidden="1" thickTop="1" thickBot="1">
      <c r="AD54" s="246"/>
      <c r="BG54" s="28"/>
      <c r="BN54" s="29"/>
      <c r="BP54" s="30"/>
    </row>
    <row r="55" spans="30:68" hidden="1" thickTop="1" thickBot="1">
      <c r="AD55" s="246"/>
      <c r="BG55" s="28"/>
      <c r="BN55" s="29"/>
      <c r="BP55" s="30"/>
    </row>
    <row r="56" spans="30:68" hidden="1" thickTop="1" thickBot="1">
      <c r="AD56" s="246"/>
      <c r="BG56" s="28"/>
      <c r="BN56" s="29"/>
      <c r="BP56" s="30"/>
    </row>
    <row r="57" spans="30:68" hidden="1" thickTop="1" thickBot="1">
      <c r="AD57" s="246"/>
      <c r="BG57" s="28"/>
      <c r="BN57" s="29"/>
      <c r="BP57" s="30"/>
    </row>
    <row r="58" spans="30:68" hidden="1" thickTop="1" thickBot="1">
      <c r="AD58" s="246"/>
      <c r="BG58" s="28"/>
      <c r="BN58" s="29"/>
      <c r="BP58" s="30"/>
    </row>
    <row r="59" spans="30:68" hidden="1" thickTop="1" thickBot="1">
      <c r="AD59" s="246"/>
      <c r="BG59" s="28"/>
      <c r="BN59" s="29"/>
      <c r="BP59" s="30"/>
    </row>
    <row r="60" spans="30:68" hidden="1" thickTop="1" thickBot="1">
      <c r="AD60" s="246"/>
      <c r="BG60" s="28"/>
      <c r="BN60" s="29"/>
      <c r="BP60" s="30"/>
    </row>
    <row r="61" spans="30:68" hidden="1" thickTop="1" thickBot="1">
      <c r="AD61" s="246"/>
      <c r="BG61" s="28"/>
      <c r="BN61" s="29"/>
      <c r="BP61" s="30"/>
    </row>
    <row r="62" spans="30:68" hidden="1" thickTop="1" thickBot="1">
      <c r="AD62" s="246"/>
      <c r="BG62" s="28"/>
      <c r="BN62" s="29"/>
      <c r="BP62" s="30"/>
    </row>
    <row r="63" spans="30:68" hidden="1" thickTop="1" thickBot="1">
      <c r="AD63" s="246"/>
      <c r="BG63" s="28"/>
      <c r="BN63" s="29"/>
      <c r="BP63" s="30"/>
    </row>
    <row r="64" spans="30:68" hidden="1" thickTop="1" thickBot="1">
      <c r="AD64" s="246"/>
      <c r="BG64" s="28"/>
      <c r="BN64" s="29"/>
      <c r="BP64" s="30"/>
    </row>
    <row r="65" spans="30:68" hidden="1" thickTop="1" thickBot="1">
      <c r="AD65" s="246"/>
      <c r="BG65" s="28"/>
      <c r="BN65" s="29"/>
      <c r="BP65" s="30"/>
    </row>
    <row r="66" spans="30:68" hidden="1" thickTop="1" thickBot="1">
      <c r="AD66" s="246"/>
      <c r="BG66" s="28"/>
      <c r="BN66" s="29"/>
      <c r="BP66" s="30"/>
    </row>
    <row r="67" spans="30:68" hidden="1" thickTop="1" thickBot="1">
      <c r="AD67" s="246"/>
      <c r="BG67" s="28"/>
      <c r="BN67" s="29"/>
      <c r="BP67" s="30"/>
    </row>
    <row r="68" spans="30:68" hidden="1" thickTop="1" thickBot="1">
      <c r="AD68" s="246"/>
      <c r="BG68" s="28"/>
      <c r="BN68" s="29"/>
      <c r="BP68" s="30"/>
    </row>
    <row r="69" spans="30:68" hidden="1" thickTop="1" thickBot="1">
      <c r="AD69" s="246"/>
      <c r="BG69" s="28"/>
      <c r="BN69" s="29"/>
      <c r="BP69" s="30"/>
    </row>
    <row r="70" spans="30:68" hidden="1" thickTop="1" thickBot="1">
      <c r="AD70" s="246"/>
      <c r="BG70" s="28"/>
      <c r="BN70" s="29"/>
      <c r="BP70" s="30"/>
    </row>
    <row r="71" spans="30:68" hidden="1" thickTop="1" thickBot="1">
      <c r="AD71" s="246"/>
      <c r="BG71" s="28"/>
      <c r="BN71" s="29"/>
      <c r="BP71" s="30"/>
    </row>
    <row r="72" spans="30:68" hidden="1" thickTop="1" thickBot="1">
      <c r="AD72" s="246"/>
      <c r="BG72" s="28"/>
      <c r="BN72" s="29"/>
      <c r="BP72" s="30"/>
    </row>
    <row r="73" spans="30:68" hidden="1" thickTop="1" thickBot="1">
      <c r="AD73" s="246"/>
      <c r="BG73" s="28"/>
      <c r="BN73" s="29"/>
      <c r="BP73" s="30"/>
    </row>
    <row r="74" spans="30:68" thickTop="1" thickBot="1">
      <c r="AD74" s="246"/>
      <c r="BG74" s="28"/>
      <c r="BN74" s="29"/>
      <c r="BP74" s="30"/>
    </row>
    <row r="75" spans="30:68" ht="50.4" customHeight="1" thickTop="1" thickBot="1">
      <c r="AD75" s="246"/>
      <c r="BG75" s="28"/>
      <c r="BN75" s="29"/>
      <c r="BP75" s="30"/>
    </row>
    <row r="76" spans="30:68" ht="60" customHeight="1" thickTop="1" thickBot="1">
      <c r="AD76" s="246"/>
      <c r="BG76" s="28"/>
      <c r="BN76" s="29"/>
      <c r="BP76" s="30"/>
    </row>
    <row r="80" spans="30:68" hidden="1" thickTop="1" thickBot="1"/>
    <row r="81" spans="69:113" hidden="1" thickTop="1" thickBot="1"/>
    <row r="82" spans="69:113" ht="47.1" hidden="1" customHeight="1" thickTop="1" thickBot="1">
      <c r="BQ82" s="31" t="s">
        <v>10</v>
      </c>
      <c r="BR82" s="31" t="s">
        <v>120</v>
      </c>
      <c r="BS82" s="31" t="s">
        <v>14</v>
      </c>
      <c r="BT82" s="32" t="s">
        <v>37</v>
      </c>
      <c r="BU82" s="32" t="s">
        <v>38</v>
      </c>
      <c r="BV82" s="31" t="s">
        <v>121</v>
      </c>
      <c r="BW82" s="31" t="s">
        <v>10</v>
      </c>
      <c r="BX82" s="31" t="s">
        <v>120</v>
      </c>
      <c r="BY82" s="31" t="s">
        <v>14</v>
      </c>
      <c r="BZ82" s="32" t="s">
        <v>37</v>
      </c>
      <c r="CA82" s="32" t="s">
        <v>38</v>
      </c>
      <c r="CB82" s="32" t="s">
        <v>122</v>
      </c>
      <c r="CC82" s="32" t="s">
        <v>123</v>
      </c>
      <c r="CD82" s="32" t="s">
        <v>62</v>
      </c>
      <c r="CE82" s="32" t="s">
        <v>124</v>
      </c>
      <c r="CF82" s="32" t="s">
        <v>125</v>
      </c>
      <c r="CG82" s="32" t="s">
        <v>126</v>
      </c>
      <c r="CH82" s="32" t="s">
        <v>127</v>
      </c>
      <c r="CI82" s="32" t="s">
        <v>128</v>
      </c>
      <c r="CJ82" s="32" t="s">
        <v>129</v>
      </c>
      <c r="CK82" s="32" t="s">
        <v>130</v>
      </c>
      <c r="CL82" s="32" t="s">
        <v>131</v>
      </c>
      <c r="CM82" s="32" t="s">
        <v>132</v>
      </c>
      <c r="CN82" s="32" t="s">
        <v>133</v>
      </c>
      <c r="CO82" s="32" t="s">
        <v>134</v>
      </c>
      <c r="CP82" s="32" t="s">
        <v>135</v>
      </c>
      <c r="CQ82" s="32" t="s">
        <v>136</v>
      </c>
      <c r="CR82" s="32" t="s">
        <v>137</v>
      </c>
      <c r="CS82" s="32" t="s">
        <v>138</v>
      </c>
      <c r="CT82" s="32" t="s">
        <v>139</v>
      </c>
      <c r="CU82" s="32" t="s">
        <v>140</v>
      </c>
      <c r="CV82" s="32" t="s">
        <v>141</v>
      </c>
      <c r="CW82" s="32" t="s">
        <v>142</v>
      </c>
      <c r="CX82" s="32" t="s">
        <v>143</v>
      </c>
      <c r="CY82" s="32" t="s">
        <v>144</v>
      </c>
      <c r="CZ82" s="32" t="s">
        <v>145</v>
      </c>
      <c r="DA82" s="32" t="s">
        <v>146</v>
      </c>
      <c r="DB82" s="32" t="s">
        <v>147</v>
      </c>
      <c r="DC82" s="32" t="s">
        <v>88</v>
      </c>
      <c r="DD82" s="32" t="s">
        <v>148</v>
      </c>
      <c r="DE82" s="32" t="s">
        <v>149</v>
      </c>
      <c r="DF82" s="32" t="s">
        <v>150</v>
      </c>
      <c r="DG82" s="32" t="s">
        <v>151</v>
      </c>
      <c r="DH82" s="32" t="s">
        <v>152</v>
      </c>
      <c r="DI82" s="32" t="s">
        <v>153</v>
      </c>
    </row>
    <row r="83" spans="69:113" ht="27" hidden="1" customHeight="1" thickTop="1" thickBot="1">
      <c r="BQ83" s="33" t="s">
        <v>154</v>
      </c>
      <c r="BR83" s="33" t="s">
        <v>70</v>
      </c>
      <c r="BS83" s="33" t="s">
        <v>74</v>
      </c>
      <c r="BT83" s="34" t="s">
        <v>119</v>
      </c>
      <c r="BU83" s="34" t="s">
        <v>155</v>
      </c>
      <c r="BV83" s="33" t="s">
        <v>113</v>
      </c>
      <c r="BW83" s="33" t="s">
        <v>69</v>
      </c>
      <c r="BX83" s="33" t="s">
        <v>70</v>
      </c>
      <c r="BY83" s="33" t="s">
        <v>74</v>
      </c>
      <c r="BZ83" s="34" t="s">
        <v>119</v>
      </c>
      <c r="CA83" s="34" t="s">
        <v>155</v>
      </c>
      <c r="CB83" s="34" t="s">
        <v>156</v>
      </c>
      <c r="CC83" s="33" t="s">
        <v>80</v>
      </c>
      <c r="CD83" s="33" t="s">
        <v>81</v>
      </c>
      <c r="CE83" s="33">
        <v>15</v>
      </c>
      <c r="CF83" s="33">
        <v>0</v>
      </c>
      <c r="CG83" s="33" t="s">
        <v>82</v>
      </c>
      <c r="CH83" s="33">
        <v>15</v>
      </c>
      <c r="CI83" s="33">
        <v>0</v>
      </c>
      <c r="CJ83" s="33" t="s">
        <v>83</v>
      </c>
      <c r="CK83" s="33">
        <v>15</v>
      </c>
      <c r="CL83" s="33">
        <v>0</v>
      </c>
      <c r="CM83" s="33" t="s">
        <v>84</v>
      </c>
      <c r="CN83" s="33">
        <v>15</v>
      </c>
      <c r="CO83" s="33">
        <v>10</v>
      </c>
      <c r="CP83" s="33">
        <v>0</v>
      </c>
      <c r="CQ83" s="33" t="s">
        <v>85</v>
      </c>
      <c r="CR83" s="33">
        <v>15</v>
      </c>
      <c r="CS83" s="33">
        <v>0</v>
      </c>
      <c r="CT83" s="33" t="s">
        <v>86</v>
      </c>
      <c r="CU83" s="33">
        <v>15</v>
      </c>
      <c r="CV83" s="33">
        <v>0</v>
      </c>
      <c r="CW83" s="33" t="s">
        <v>87</v>
      </c>
      <c r="CX83" s="33">
        <v>10</v>
      </c>
      <c r="CY83" s="33">
        <v>5</v>
      </c>
      <c r="CZ83" s="33">
        <v>0</v>
      </c>
      <c r="DA83" s="33" t="s">
        <v>88</v>
      </c>
      <c r="DB83" s="33" t="s">
        <v>88</v>
      </c>
      <c r="DC83" s="33">
        <v>100</v>
      </c>
      <c r="DD83" s="33">
        <v>50</v>
      </c>
      <c r="DE83" s="33">
        <v>0</v>
      </c>
      <c r="DF83" s="33" t="s">
        <v>89</v>
      </c>
      <c r="DG83" s="33" t="s">
        <v>89</v>
      </c>
      <c r="DH83" s="33">
        <v>0</v>
      </c>
      <c r="DI83" s="33">
        <v>0</v>
      </c>
    </row>
    <row r="84" spans="69:113" ht="27" hidden="1" customHeight="1" thickTop="1" thickBot="1">
      <c r="BQ84" s="33" t="s">
        <v>157</v>
      </c>
      <c r="BR84" s="33" t="s">
        <v>158</v>
      </c>
      <c r="BS84" s="33" t="s">
        <v>159</v>
      </c>
      <c r="BT84" s="237" t="s">
        <v>118</v>
      </c>
      <c r="BU84" s="237" t="s">
        <v>160</v>
      </c>
      <c r="BV84" s="33" t="s">
        <v>114</v>
      </c>
      <c r="BW84" s="33" t="s">
        <v>161</v>
      </c>
      <c r="BX84" s="33" t="s">
        <v>158</v>
      </c>
      <c r="BY84" s="33" t="s">
        <v>159</v>
      </c>
      <c r="BZ84" s="237" t="s">
        <v>118</v>
      </c>
      <c r="CA84" s="237" t="s">
        <v>160</v>
      </c>
      <c r="CB84" s="238" t="s">
        <v>91</v>
      </c>
      <c r="CC84" s="239" t="s">
        <v>162</v>
      </c>
      <c r="CD84" s="239" t="s">
        <v>163</v>
      </c>
      <c r="CE84" s="239"/>
      <c r="CF84" s="239"/>
      <c r="CG84" s="239" t="s">
        <v>164</v>
      </c>
      <c r="CH84" s="239"/>
      <c r="CI84" s="239"/>
      <c r="CJ84" s="239" t="s">
        <v>165</v>
      </c>
      <c r="CK84" s="239"/>
      <c r="CL84" s="239"/>
      <c r="CM84" s="239" t="s">
        <v>166</v>
      </c>
      <c r="CN84" s="239"/>
      <c r="CO84" s="239"/>
      <c r="CP84" s="239"/>
      <c r="CQ84" s="239" t="s">
        <v>167</v>
      </c>
      <c r="CR84" s="239"/>
      <c r="CS84" s="239"/>
      <c r="CT84" s="239" t="s">
        <v>168</v>
      </c>
      <c r="CU84" s="239"/>
      <c r="CV84" s="239"/>
      <c r="CW84" s="239" t="s">
        <v>169</v>
      </c>
      <c r="CX84" s="239"/>
      <c r="CY84" s="239"/>
      <c r="CZ84" s="239"/>
      <c r="DA84" s="239" t="s">
        <v>148</v>
      </c>
      <c r="DB84" s="239" t="s">
        <v>148</v>
      </c>
      <c r="DC84" s="239"/>
      <c r="DD84" s="239"/>
      <c r="DE84" s="239"/>
      <c r="DF84" s="239" t="s">
        <v>170</v>
      </c>
      <c r="DG84" s="239" t="s">
        <v>171</v>
      </c>
      <c r="DH84" s="239">
        <v>1</v>
      </c>
      <c r="DI84" s="239">
        <v>1</v>
      </c>
    </row>
    <row r="85" spans="69:113" ht="27" hidden="1" customHeight="1" thickTop="1" thickBot="1">
      <c r="BQ85" s="33" t="s">
        <v>172</v>
      </c>
      <c r="BR85" s="33" t="s">
        <v>173</v>
      </c>
      <c r="BS85" s="33" t="s">
        <v>174</v>
      </c>
      <c r="BT85" s="239"/>
      <c r="BU85" s="239"/>
      <c r="BW85" s="33" t="s">
        <v>175</v>
      </c>
      <c r="BX85" s="33" t="s">
        <v>176</v>
      </c>
      <c r="BY85" s="33" t="s">
        <v>177</v>
      </c>
      <c r="BZ85" s="237" t="s">
        <v>90</v>
      </c>
      <c r="CA85" s="238" t="s">
        <v>91</v>
      </c>
      <c r="CB85" s="240" t="s">
        <v>178</v>
      </c>
      <c r="CC85" s="239"/>
      <c r="CD85" s="239"/>
      <c r="CE85" s="239"/>
      <c r="CF85" s="239"/>
      <c r="CG85" s="239"/>
      <c r="CH85" s="239"/>
      <c r="CI85" s="239"/>
      <c r="CJ85" s="239"/>
      <c r="CK85" s="239"/>
      <c r="CL85" s="239"/>
      <c r="CM85" s="239" t="s">
        <v>179</v>
      </c>
      <c r="CN85" s="239"/>
      <c r="CO85" s="239"/>
      <c r="CP85" s="239"/>
      <c r="CQ85" s="239"/>
      <c r="CR85" s="239"/>
      <c r="CS85" s="239"/>
      <c r="CT85" s="239"/>
      <c r="CU85" s="239"/>
      <c r="CV85" s="239"/>
      <c r="CW85" s="239" t="s">
        <v>180</v>
      </c>
      <c r="CX85" s="239"/>
      <c r="CY85" s="239"/>
      <c r="CZ85" s="239"/>
      <c r="DA85" s="239" t="s">
        <v>149</v>
      </c>
      <c r="DB85" s="239" t="s">
        <v>149</v>
      </c>
      <c r="DC85" s="239"/>
      <c r="DD85" s="239"/>
      <c r="DE85" s="239"/>
      <c r="DF85" s="239"/>
      <c r="DG85" s="239" t="s">
        <v>170</v>
      </c>
      <c r="DH85" s="239">
        <v>2</v>
      </c>
      <c r="DI85" s="239">
        <v>2</v>
      </c>
    </row>
    <row r="86" spans="69:113" ht="27" hidden="1" customHeight="1" thickTop="1" thickBot="1">
      <c r="BQ86" s="33" t="s">
        <v>181</v>
      </c>
      <c r="BR86" s="33" t="s">
        <v>182</v>
      </c>
      <c r="BS86" s="33" t="s">
        <v>110</v>
      </c>
      <c r="BT86" s="239"/>
      <c r="BU86" s="239"/>
      <c r="BW86" s="33" t="s">
        <v>183</v>
      </c>
      <c r="BX86" s="33" t="s">
        <v>184</v>
      </c>
      <c r="BY86" s="33" t="s">
        <v>185</v>
      </c>
      <c r="BZ86" s="238" t="s">
        <v>186</v>
      </c>
      <c r="CA86" s="240" t="s">
        <v>187</v>
      </c>
      <c r="CB86" s="35" t="s">
        <v>188</v>
      </c>
      <c r="CC86" s="239"/>
      <c r="CD86" s="239"/>
      <c r="CE86" s="239"/>
      <c r="CF86" s="239"/>
      <c r="CG86" s="239"/>
      <c r="CH86" s="239"/>
      <c r="CI86" s="239"/>
      <c r="CJ86" s="239"/>
      <c r="CK86" s="239"/>
      <c r="CL86" s="239"/>
      <c r="CM86" s="239"/>
      <c r="CN86" s="239"/>
      <c r="CO86" s="239"/>
      <c r="CP86" s="239"/>
      <c r="CQ86" s="239"/>
      <c r="CR86" s="239"/>
      <c r="CS86" s="239"/>
      <c r="CT86" s="239"/>
      <c r="CU86" s="239"/>
      <c r="CV86" s="239"/>
      <c r="CW86" s="239"/>
      <c r="CX86" s="239"/>
      <c r="CY86" s="239"/>
      <c r="CZ86" s="239"/>
      <c r="DA86" s="239"/>
      <c r="DB86" s="239"/>
      <c r="DC86" s="239"/>
      <c r="DD86" s="239"/>
      <c r="DE86" s="239"/>
      <c r="DF86" s="239"/>
      <c r="DG86" s="239"/>
      <c r="DH86" s="239"/>
      <c r="DI86" s="239"/>
    </row>
    <row r="87" spans="69:113" ht="27" hidden="1" customHeight="1" thickTop="1" thickBot="1">
      <c r="BQ87" s="33"/>
      <c r="BR87" s="33" t="s">
        <v>189</v>
      </c>
      <c r="BS87" s="33" t="s">
        <v>190</v>
      </c>
      <c r="BT87" s="239"/>
      <c r="BU87" s="239"/>
      <c r="BW87" s="33"/>
      <c r="BX87" s="33" t="s">
        <v>191</v>
      </c>
      <c r="BY87" s="33" t="s">
        <v>192</v>
      </c>
      <c r="BZ87" s="240" t="s">
        <v>77</v>
      </c>
      <c r="CA87" s="35" t="s">
        <v>78</v>
      </c>
      <c r="CB87" s="239"/>
      <c r="CC87" s="239"/>
      <c r="CD87" s="239"/>
      <c r="CE87" s="239"/>
      <c r="CF87" s="239"/>
      <c r="CG87" s="239"/>
      <c r="CH87" s="239"/>
      <c r="CI87" s="239"/>
      <c r="CJ87" s="239"/>
      <c r="CK87" s="239"/>
      <c r="CL87" s="239"/>
      <c r="CM87" s="239"/>
      <c r="CN87" s="239"/>
      <c r="CO87" s="239"/>
      <c r="CP87" s="239"/>
      <c r="CQ87" s="239"/>
      <c r="CR87" s="239"/>
      <c r="CS87" s="239"/>
      <c r="CT87" s="239"/>
      <c r="CU87" s="239"/>
      <c r="CV87" s="239"/>
      <c r="CW87" s="239"/>
      <c r="CX87" s="239"/>
      <c r="CY87" s="239"/>
      <c r="CZ87" s="239"/>
      <c r="DA87" s="239"/>
      <c r="DB87" s="239"/>
      <c r="DC87" s="239"/>
      <c r="DD87" s="239"/>
      <c r="DE87" s="239"/>
      <c r="DF87" s="239"/>
      <c r="DG87" s="239"/>
      <c r="DH87" s="239"/>
      <c r="DI87" s="239"/>
    </row>
    <row r="88" spans="69:113" ht="27" hidden="1" customHeight="1" thickTop="1" thickBot="1">
      <c r="BQ88" s="33"/>
      <c r="BR88" s="33" t="s">
        <v>193</v>
      </c>
      <c r="BS88" s="33"/>
      <c r="BT88" s="239"/>
      <c r="BU88" s="239"/>
      <c r="BW88" s="33"/>
      <c r="BX88" s="33" t="s">
        <v>194</v>
      </c>
      <c r="BY88" s="33" t="s">
        <v>195</v>
      </c>
      <c r="BZ88" s="239"/>
      <c r="CA88" s="239"/>
      <c r="CB88" s="239"/>
      <c r="CC88" s="239"/>
      <c r="CD88" s="239"/>
      <c r="CE88" s="239"/>
      <c r="CF88" s="239"/>
      <c r="CG88" s="239"/>
      <c r="CH88" s="239"/>
      <c r="CI88" s="239"/>
      <c r="CJ88" s="239"/>
      <c r="CK88" s="239"/>
      <c r="CL88" s="239"/>
      <c r="CM88" s="239"/>
      <c r="CN88" s="239"/>
      <c r="CO88" s="239"/>
      <c r="CP88" s="239"/>
      <c r="CQ88" s="239"/>
      <c r="CR88" s="239"/>
      <c r="CS88" s="239"/>
      <c r="CT88" s="239"/>
      <c r="CU88" s="239"/>
      <c r="CV88" s="239"/>
      <c r="CW88" s="239"/>
      <c r="CX88" s="239"/>
      <c r="CY88" s="239"/>
      <c r="CZ88" s="239"/>
      <c r="DA88" s="239"/>
      <c r="DB88" s="239"/>
      <c r="DC88" s="239"/>
      <c r="DD88" s="239"/>
      <c r="DE88" s="239"/>
      <c r="DF88" s="239"/>
      <c r="DG88" s="239"/>
      <c r="DH88" s="239"/>
      <c r="DI88" s="239"/>
    </row>
    <row r="89" spans="69:113" ht="27" hidden="1" customHeight="1" thickTop="1" thickBot="1">
      <c r="BQ89" s="33"/>
      <c r="BR89" s="33" t="s">
        <v>196</v>
      </c>
      <c r="BS89" s="33"/>
      <c r="BT89" s="239"/>
      <c r="BU89" s="239"/>
      <c r="BW89" s="33"/>
      <c r="BX89" s="33" t="s">
        <v>173</v>
      </c>
      <c r="BY89" s="33" t="s">
        <v>174</v>
      </c>
      <c r="BZ89" s="239"/>
      <c r="CA89" s="239"/>
      <c r="CB89" s="239"/>
      <c r="CC89" s="239"/>
      <c r="CD89" s="239"/>
      <c r="CE89" s="239"/>
      <c r="CF89" s="239"/>
      <c r="CG89" s="239"/>
      <c r="CH89" s="239"/>
      <c r="CI89" s="239"/>
      <c r="CJ89" s="239"/>
      <c r="CK89" s="239"/>
      <c r="CL89" s="239"/>
      <c r="CM89" s="239"/>
      <c r="CN89" s="239"/>
      <c r="CO89" s="239"/>
      <c r="CP89" s="239"/>
      <c r="CQ89" s="239"/>
      <c r="CR89" s="239"/>
      <c r="CS89" s="239"/>
      <c r="CT89" s="239"/>
      <c r="CU89" s="239"/>
      <c r="CV89" s="239"/>
      <c r="CW89" s="239"/>
      <c r="CX89" s="239"/>
      <c r="CY89" s="239"/>
      <c r="CZ89" s="239"/>
      <c r="DA89" s="239"/>
      <c r="DB89" s="239"/>
      <c r="DC89" s="239"/>
      <c r="DD89" s="239"/>
      <c r="DE89" s="239"/>
      <c r="DF89" s="239"/>
      <c r="DG89" s="239"/>
      <c r="DH89" s="239"/>
      <c r="DI89" s="239"/>
    </row>
    <row r="90" spans="69:113" ht="27" hidden="1" customHeight="1" thickTop="1" thickBot="1">
      <c r="BQ90" s="33"/>
      <c r="BR90" s="33" t="s">
        <v>197</v>
      </c>
      <c r="BS90" s="33"/>
      <c r="BT90" s="239"/>
      <c r="BU90" s="239"/>
      <c r="BW90" s="33"/>
      <c r="BX90" s="33" t="s">
        <v>182</v>
      </c>
      <c r="BY90" s="33" t="s">
        <v>110</v>
      </c>
      <c r="BZ90" s="239"/>
      <c r="CA90" s="239"/>
      <c r="CB90" s="239"/>
      <c r="CC90" s="239"/>
      <c r="CD90" s="239"/>
      <c r="CE90" s="239"/>
      <c r="CF90" s="239"/>
      <c r="CG90" s="239"/>
      <c r="CH90" s="239"/>
      <c r="CI90" s="239"/>
      <c r="CJ90" s="239"/>
      <c r="CK90" s="239"/>
      <c r="CL90" s="239"/>
      <c r="CM90" s="239"/>
      <c r="CN90" s="239"/>
      <c r="CO90" s="239"/>
      <c r="CP90" s="239"/>
      <c r="CQ90" s="239"/>
      <c r="CR90" s="239"/>
      <c r="CS90" s="239"/>
      <c r="CT90" s="239"/>
      <c r="CU90" s="239"/>
      <c r="CV90" s="239"/>
      <c r="CW90" s="239"/>
      <c r="CX90" s="239"/>
      <c r="CY90" s="239"/>
      <c r="CZ90" s="239"/>
      <c r="DA90" s="239"/>
      <c r="DB90" s="239"/>
      <c r="DC90" s="239"/>
      <c r="DD90" s="239"/>
      <c r="DE90" s="239"/>
      <c r="DF90" s="239"/>
      <c r="DG90" s="239"/>
      <c r="DH90" s="239"/>
      <c r="DI90" s="239"/>
    </row>
    <row r="91" spans="69:113" ht="27" hidden="1" customHeight="1" thickTop="1" thickBot="1">
      <c r="BQ91" s="33"/>
      <c r="BR91" s="33" t="s">
        <v>198</v>
      </c>
      <c r="BS91" s="33"/>
      <c r="BT91" s="239"/>
      <c r="BU91" s="239"/>
      <c r="BW91" s="33"/>
      <c r="BX91" s="33" t="s">
        <v>189</v>
      </c>
      <c r="BY91" s="33" t="s">
        <v>190</v>
      </c>
      <c r="BZ91" s="239"/>
      <c r="CA91" s="239"/>
      <c r="CB91" s="239"/>
      <c r="CC91" s="239"/>
      <c r="CD91" s="239"/>
      <c r="CE91" s="239"/>
      <c r="CF91" s="239"/>
      <c r="CG91" s="239"/>
      <c r="CH91" s="239"/>
      <c r="CI91" s="239"/>
      <c r="CJ91" s="239"/>
      <c r="CK91" s="239"/>
      <c r="CL91" s="239"/>
      <c r="CM91" s="239"/>
      <c r="CN91" s="239"/>
      <c r="CO91" s="239"/>
      <c r="CP91" s="239"/>
      <c r="CQ91" s="239"/>
      <c r="CR91" s="239"/>
      <c r="CS91" s="239"/>
      <c r="CT91" s="239"/>
      <c r="CU91" s="239"/>
      <c r="CV91" s="239"/>
      <c r="CW91" s="239"/>
      <c r="CX91" s="239"/>
      <c r="CY91" s="239"/>
      <c r="CZ91" s="239"/>
      <c r="DA91" s="239"/>
      <c r="DB91" s="239"/>
      <c r="DC91" s="239"/>
      <c r="DD91" s="239"/>
      <c r="DE91" s="239"/>
      <c r="DF91" s="239"/>
      <c r="DG91" s="239"/>
      <c r="DH91" s="239"/>
      <c r="DI91" s="239"/>
    </row>
    <row r="92" spans="69:113" ht="27" hidden="1" customHeight="1" thickTop="1" thickBot="1">
      <c r="BQ92" s="33"/>
      <c r="BR92" s="33" t="s">
        <v>199</v>
      </c>
      <c r="BS92" s="33"/>
      <c r="BT92" s="239"/>
      <c r="BU92" s="239"/>
      <c r="BW92" s="33"/>
      <c r="BX92" s="33" t="s">
        <v>193</v>
      </c>
      <c r="BY92" s="33"/>
      <c r="BZ92" s="239"/>
      <c r="CA92" s="239"/>
      <c r="CB92" s="239"/>
      <c r="CC92" s="239"/>
      <c r="CD92" s="239"/>
      <c r="CE92" s="239"/>
      <c r="CF92" s="239"/>
      <c r="CG92" s="239"/>
      <c r="CH92" s="239"/>
      <c r="CI92" s="239"/>
      <c r="CJ92" s="239"/>
      <c r="CK92" s="239"/>
      <c r="CL92" s="239"/>
      <c r="CM92" s="239"/>
      <c r="CN92" s="239"/>
      <c r="CO92" s="239"/>
      <c r="CP92" s="239"/>
      <c r="CQ92" s="239"/>
      <c r="CR92" s="239"/>
      <c r="CS92" s="239"/>
      <c r="CT92" s="239"/>
      <c r="CU92" s="239"/>
      <c r="CV92" s="239"/>
      <c r="CW92" s="239"/>
      <c r="CX92" s="239"/>
      <c r="CY92" s="239"/>
      <c r="CZ92" s="239"/>
      <c r="DA92" s="239"/>
      <c r="DB92" s="239"/>
      <c r="DC92" s="239"/>
      <c r="DD92" s="239"/>
      <c r="DE92" s="239"/>
      <c r="DF92" s="239"/>
      <c r="DG92" s="239"/>
      <c r="DH92" s="239"/>
      <c r="DI92" s="239"/>
    </row>
    <row r="93" spans="69:113" ht="27" hidden="1" customHeight="1" thickTop="1" thickBot="1">
      <c r="BQ93" s="33"/>
      <c r="BR93" s="33" t="s">
        <v>200</v>
      </c>
      <c r="BS93" s="33"/>
      <c r="BT93" s="239"/>
      <c r="BU93" s="239"/>
      <c r="BW93" s="33"/>
      <c r="BX93" s="33" t="s">
        <v>196</v>
      </c>
      <c r="BY93" s="33"/>
      <c r="BZ93" s="239"/>
      <c r="CA93" s="239"/>
      <c r="CB93" s="239"/>
      <c r="CC93" s="239"/>
      <c r="CD93" s="239"/>
      <c r="CE93" s="239"/>
      <c r="CF93" s="239"/>
      <c r="CG93" s="239"/>
      <c r="CH93" s="239"/>
      <c r="CI93" s="239"/>
      <c r="CJ93" s="239"/>
      <c r="CK93" s="239"/>
      <c r="CL93" s="239"/>
      <c r="CM93" s="239"/>
      <c r="CN93" s="239"/>
      <c r="CO93" s="239"/>
      <c r="CP93" s="239"/>
      <c r="CQ93" s="239"/>
      <c r="CR93" s="239"/>
      <c r="CS93" s="239"/>
      <c r="CT93" s="239"/>
      <c r="CU93" s="239"/>
      <c r="CV93" s="239"/>
      <c r="CW93" s="239"/>
      <c r="CX93" s="239"/>
      <c r="CY93" s="239"/>
      <c r="CZ93" s="239"/>
      <c r="DA93" s="239"/>
      <c r="DB93" s="239"/>
      <c r="DC93" s="239"/>
      <c r="DD93" s="239"/>
      <c r="DE93" s="239"/>
      <c r="DF93" s="239"/>
      <c r="DG93" s="239"/>
      <c r="DH93" s="239"/>
      <c r="DI93" s="239"/>
    </row>
    <row r="94" spans="69:113" ht="27" hidden="1" customHeight="1" thickTop="1" thickBot="1">
      <c r="BW94" s="33"/>
      <c r="BX94" s="33" t="s">
        <v>197</v>
      </c>
      <c r="BY94" s="33"/>
      <c r="BZ94" s="239"/>
      <c r="CA94" s="239"/>
      <c r="CB94" s="239"/>
      <c r="CC94" s="239"/>
      <c r="CD94" s="239"/>
      <c r="CE94" s="239"/>
      <c r="CF94" s="239"/>
      <c r="CG94" s="239"/>
      <c r="CH94" s="239"/>
      <c r="CI94" s="239"/>
      <c r="CJ94" s="239"/>
      <c r="CK94" s="239"/>
      <c r="CL94" s="239"/>
      <c r="CM94" s="239"/>
      <c r="CN94" s="239"/>
      <c r="CO94" s="239"/>
      <c r="CP94" s="239"/>
      <c r="CQ94" s="239"/>
      <c r="CR94" s="239"/>
      <c r="CS94" s="239"/>
      <c r="CT94" s="239"/>
      <c r="CU94" s="239"/>
      <c r="CV94" s="239"/>
      <c r="CW94" s="239"/>
      <c r="CX94" s="239"/>
      <c r="CY94" s="239"/>
      <c r="CZ94" s="239"/>
      <c r="DA94" s="239"/>
      <c r="DB94" s="239"/>
      <c r="DC94" s="239"/>
      <c r="DD94" s="239"/>
      <c r="DE94" s="239"/>
      <c r="DF94" s="239"/>
      <c r="DG94" s="239"/>
      <c r="DH94" s="239"/>
      <c r="DI94" s="239"/>
    </row>
    <row r="95" spans="69:113" ht="27" hidden="1" customHeight="1" thickTop="1" thickBot="1">
      <c r="BW95" s="33"/>
      <c r="BX95" s="33" t="s">
        <v>198</v>
      </c>
      <c r="BY95" s="33"/>
      <c r="BZ95" s="239"/>
      <c r="CA95" s="239"/>
      <c r="CB95" s="239"/>
      <c r="CC95" s="239"/>
      <c r="CD95" s="239"/>
      <c r="CE95" s="239"/>
      <c r="CF95" s="239"/>
      <c r="CG95" s="239"/>
      <c r="CH95" s="239"/>
      <c r="CI95" s="239"/>
      <c r="CJ95" s="239"/>
      <c r="CK95" s="239"/>
      <c r="CL95" s="239"/>
      <c r="CM95" s="239"/>
      <c r="CN95" s="239"/>
      <c r="CO95" s="239"/>
      <c r="CP95" s="239"/>
      <c r="CQ95" s="239"/>
      <c r="CR95" s="239"/>
      <c r="CS95" s="239"/>
      <c r="CT95" s="239"/>
      <c r="CU95" s="239"/>
      <c r="CV95" s="239"/>
      <c r="CW95" s="239"/>
      <c r="CX95" s="239"/>
      <c r="CY95" s="239"/>
      <c r="CZ95" s="239"/>
      <c r="DA95" s="239"/>
      <c r="DB95" s="239"/>
      <c r="DC95" s="239"/>
      <c r="DD95" s="239"/>
      <c r="DE95" s="239"/>
      <c r="DF95" s="239"/>
      <c r="DG95" s="239"/>
      <c r="DH95" s="239"/>
      <c r="DI95" s="239"/>
    </row>
    <row r="96" spans="69:113" ht="27" hidden="1" customHeight="1" thickTop="1" thickBot="1">
      <c r="BW96" s="33"/>
      <c r="BX96" s="33" t="s">
        <v>199</v>
      </c>
      <c r="BY96" s="33"/>
      <c r="BZ96" s="239"/>
      <c r="CA96" s="239"/>
      <c r="CB96" s="239"/>
      <c r="CC96" s="239"/>
      <c r="CD96" s="239"/>
      <c r="CE96" s="239"/>
      <c r="CF96" s="239"/>
      <c r="CG96" s="239"/>
      <c r="CH96" s="239"/>
      <c r="CI96" s="239"/>
      <c r="CJ96" s="239"/>
      <c r="CK96" s="239"/>
      <c r="CL96" s="239"/>
      <c r="CM96" s="239"/>
      <c r="CN96" s="239"/>
      <c r="CO96" s="239"/>
      <c r="CP96" s="239"/>
      <c r="CQ96" s="239"/>
      <c r="CR96" s="239"/>
      <c r="CS96" s="239"/>
      <c r="CT96" s="239"/>
      <c r="CU96" s="239"/>
      <c r="CV96" s="239"/>
      <c r="CW96" s="239"/>
      <c r="CX96" s="239"/>
      <c r="CY96" s="239"/>
      <c r="CZ96" s="239"/>
      <c r="DA96" s="239"/>
      <c r="DB96" s="239"/>
      <c r="DC96" s="239"/>
      <c r="DD96" s="239"/>
      <c r="DE96" s="239"/>
      <c r="DF96" s="239"/>
      <c r="DG96" s="239"/>
      <c r="DH96" s="239"/>
      <c r="DI96" s="239"/>
    </row>
    <row r="97" spans="75:113" ht="27" hidden="1" customHeight="1" thickTop="1" thickBot="1">
      <c r="BW97" s="33"/>
      <c r="BX97" s="33" t="s">
        <v>200</v>
      </c>
      <c r="BY97" s="33"/>
      <c r="BZ97" s="239"/>
      <c r="CA97" s="239"/>
      <c r="CB97" s="239"/>
      <c r="CC97" s="239"/>
      <c r="CD97" s="239"/>
      <c r="CE97" s="239"/>
      <c r="CF97" s="239"/>
      <c r="CG97" s="239"/>
      <c r="CH97" s="239"/>
      <c r="CI97" s="239"/>
      <c r="CJ97" s="239"/>
      <c r="CK97" s="239"/>
      <c r="CL97" s="239"/>
      <c r="CM97" s="239"/>
      <c r="CN97" s="239"/>
      <c r="CO97" s="239"/>
      <c r="CP97" s="239"/>
      <c r="CQ97" s="239"/>
      <c r="CR97" s="239"/>
      <c r="CS97" s="239"/>
      <c r="CT97" s="239"/>
      <c r="CU97" s="239"/>
      <c r="CV97" s="239"/>
      <c r="CW97" s="239"/>
      <c r="CX97" s="239"/>
      <c r="CY97" s="239"/>
      <c r="CZ97" s="239"/>
      <c r="DA97" s="239"/>
      <c r="DB97" s="239"/>
      <c r="DC97" s="239"/>
      <c r="DD97" s="239"/>
      <c r="DE97" s="239"/>
      <c r="DF97" s="239"/>
      <c r="DG97" s="239"/>
      <c r="DH97" s="239"/>
      <c r="DI97" s="239"/>
    </row>
    <row r="884" spans="30:32" ht="47.4" thickTop="1" thickBot="1">
      <c r="AD884" s="32" t="s">
        <v>37</v>
      </c>
      <c r="AE884" s="32" t="s">
        <v>38</v>
      </c>
      <c r="AF884" s="32" t="s">
        <v>122</v>
      </c>
    </row>
    <row r="885" spans="30:32" ht="29.4" thickTop="1" thickBot="1">
      <c r="AD885" s="237" t="s">
        <v>119</v>
      </c>
      <c r="AE885" s="237" t="s">
        <v>155</v>
      </c>
      <c r="AF885" s="237" t="s">
        <v>156</v>
      </c>
    </row>
    <row r="886" spans="30:32" ht="29.4" thickTop="1" thickBot="1">
      <c r="AD886" s="237" t="s">
        <v>118</v>
      </c>
      <c r="AE886" s="237" t="s">
        <v>160</v>
      </c>
      <c r="AF886" s="238" t="s">
        <v>91</v>
      </c>
    </row>
    <row r="887" spans="30:32" thickTop="1" thickBot="1">
      <c r="AD887" s="237" t="s">
        <v>90</v>
      </c>
      <c r="AE887" s="238" t="s">
        <v>91</v>
      </c>
      <c r="AF887" s="240" t="s">
        <v>178</v>
      </c>
    </row>
    <row r="888" spans="30:32" thickTop="1" thickBot="1">
      <c r="AD888" s="238" t="s">
        <v>186</v>
      </c>
      <c r="AE888" s="240" t="s">
        <v>187</v>
      </c>
      <c r="AF888" s="35" t="s">
        <v>188</v>
      </c>
    </row>
    <row r="889" spans="30:32" ht="31.8" thickTop="1" thickBot="1">
      <c r="AD889" s="240" t="s">
        <v>77</v>
      </c>
      <c r="AE889" s="35" t="s">
        <v>78</v>
      </c>
    </row>
  </sheetData>
  <mergeCells count="135">
    <mergeCell ref="Q5:Q8"/>
    <mergeCell ref="R5:R8"/>
    <mergeCell ref="BW2:BX2"/>
    <mergeCell ref="BY2:CA2"/>
    <mergeCell ref="B5:B8"/>
    <mergeCell ref="C5:C8"/>
    <mergeCell ref="D5:D8"/>
    <mergeCell ref="E5:E8"/>
    <mergeCell ref="F5:F8"/>
    <mergeCell ref="B2:D2"/>
    <mergeCell ref="E2:I2"/>
    <mergeCell ref="J2:AC2"/>
    <mergeCell ref="AD2:AF2"/>
    <mergeCell ref="AG2:AW2"/>
    <mergeCell ref="AX2:BL2"/>
    <mergeCell ref="G5:G8"/>
    <mergeCell ref="H5:H8"/>
    <mergeCell ref="I5:I8"/>
    <mergeCell ref="J5:J8"/>
    <mergeCell ref="K5:K8"/>
    <mergeCell ref="L5:L8"/>
    <mergeCell ref="BM2:BO2"/>
    <mergeCell ref="BP2:BS2"/>
    <mergeCell ref="BT2:BV2"/>
    <mergeCell ref="BZ7:BZ8"/>
    <mergeCell ref="CA7:CA8"/>
    <mergeCell ref="B9:B15"/>
    <mergeCell ref="C9:C15"/>
    <mergeCell ref="D9:D15"/>
    <mergeCell ref="E9:E15"/>
    <mergeCell ref="F9:F15"/>
    <mergeCell ref="BS5:BS8"/>
    <mergeCell ref="BQ7:BQ8"/>
    <mergeCell ref="BR7:BR8"/>
    <mergeCell ref="BT7:BT8"/>
    <mergeCell ref="BU7:BU8"/>
    <mergeCell ref="BV7:BV8"/>
    <mergeCell ref="BK5:BK8"/>
    <mergeCell ref="BL5:BL8"/>
    <mergeCell ref="BM5:BM8"/>
    <mergeCell ref="BN5:BN8"/>
    <mergeCell ref="BO5:BO8"/>
    <mergeCell ref="BP5:BP8"/>
    <mergeCell ref="AE5:AE8"/>
    <mergeCell ref="AF5:AF8"/>
    <mergeCell ref="BC5:BC8"/>
    <mergeCell ref="G9:G15"/>
    <mergeCell ref="H9:H15"/>
    <mergeCell ref="I9:I15"/>
    <mergeCell ref="J9:J15"/>
    <mergeCell ref="K9:K15"/>
    <mergeCell ref="L9:L15"/>
    <mergeCell ref="BW7:BW8"/>
    <mergeCell ref="U5:U8"/>
    <mergeCell ref="V5:V8"/>
    <mergeCell ref="W5:W8"/>
    <mergeCell ref="X5:X8"/>
    <mergeCell ref="M5:M8"/>
    <mergeCell ref="N5:N8"/>
    <mergeCell ref="O5:O8"/>
    <mergeCell ref="P5:P8"/>
    <mergeCell ref="S9:S15"/>
    <mergeCell ref="T9:T15"/>
    <mergeCell ref="U9:U15"/>
    <mergeCell ref="V9:V15"/>
    <mergeCell ref="W9:W15"/>
    <mergeCell ref="X9:X15"/>
    <mergeCell ref="M9:M15"/>
    <mergeCell ref="S5:S8"/>
    <mergeCell ref="T5:T8"/>
    <mergeCell ref="N9:N15"/>
    <mergeCell ref="O9:O15"/>
    <mergeCell ref="BX7:BX8"/>
    <mergeCell ref="BY7:BY8"/>
    <mergeCell ref="BJ5:BJ8"/>
    <mergeCell ref="Y5:Y8"/>
    <mergeCell ref="Z5:Z8"/>
    <mergeCell ref="AA5:AA8"/>
    <mergeCell ref="AB5:AB8"/>
    <mergeCell ref="AC5:AC8"/>
    <mergeCell ref="AD5:AD8"/>
    <mergeCell ref="BD5:BD8"/>
    <mergeCell ref="BG5:BG8"/>
    <mergeCell ref="P9:P15"/>
    <mergeCell ref="Q9:Q15"/>
    <mergeCell ref="R9:R15"/>
    <mergeCell ref="AE9:AE15"/>
    <mergeCell ref="AF9:AF15"/>
    <mergeCell ref="BC9:BC15"/>
    <mergeCell ref="BD9:BD15"/>
    <mergeCell ref="BG9:BG15"/>
    <mergeCell ref="BJ9:BJ15"/>
    <mergeCell ref="Y9:Y15"/>
    <mergeCell ref="Z9:Z15"/>
    <mergeCell ref="AA9:AA15"/>
    <mergeCell ref="AB9:AB15"/>
    <mergeCell ref="AC9:AC15"/>
    <mergeCell ref="AD9:AD15"/>
    <mergeCell ref="BW10:BW11"/>
    <mergeCell ref="BY10:BY11"/>
    <mergeCell ref="BZ10:BZ11"/>
    <mergeCell ref="BW14:BW15"/>
    <mergeCell ref="BX14:BX15"/>
    <mergeCell ref="BY14:BY15"/>
    <mergeCell ref="BK9:BK15"/>
    <mergeCell ref="BL9:BL15"/>
    <mergeCell ref="BM9:BM15"/>
    <mergeCell ref="BN9:BN15"/>
    <mergeCell ref="BO9:BO15"/>
    <mergeCell ref="BP9:BP15"/>
    <mergeCell ref="BZ14:BZ15"/>
    <mergeCell ref="CA14:CA15"/>
    <mergeCell ref="BW12:BW13"/>
    <mergeCell ref="BX12:BX13"/>
    <mergeCell ref="BY12:BY13"/>
    <mergeCell ref="BZ12:BZ13"/>
    <mergeCell ref="CA12:CA13"/>
    <mergeCell ref="CA10:CA11"/>
    <mergeCell ref="BQ12:BQ13"/>
    <mergeCell ref="BR12:BR13"/>
    <mergeCell ref="BT12:BT13"/>
    <mergeCell ref="BU12:BU13"/>
    <mergeCell ref="BV12:BV13"/>
    <mergeCell ref="BS9:BS15"/>
    <mergeCell ref="BQ10:BQ11"/>
    <mergeCell ref="BR10:BR11"/>
    <mergeCell ref="BT10:BT11"/>
    <mergeCell ref="BU10:BU11"/>
    <mergeCell ref="BV10:BV11"/>
    <mergeCell ref="BQ14:BQ15"/>
    <mergeCell ref="BR14:BR15"/>
    <mergeCell ref="BT14:BT15"/>
    <mergeCell ref="BU14:BU15"/>
    <mergeCell ref="BV14:BV15"/>
    <mergeCell ref="BX10:BX11"/>
  </mergeCells>
  <conditionalFormatting sqref="BB5:BB8 BC5 BB9:BC9 BB16:BC28 BB10:BB15 AX5:AZ28">
    <cfRule type="containsText" dxfId="42" priority="31" operator="containsText" text="DEBIL">
      <formula>NOT(ISERROR(SEARCH("DEBIL",AX5)))</formula>
    </cfRule>
    <cfRule type="containsText" dxfId="41" priority="32" operator="containsText" text="MODERADO">
      <formula>NOT(ISERROR(SEARCH("MODERADO",AX5)))</formula>
    </cfRule>
    <cfRule type="containsText" dxfId="40" priority="33" operator="containsText" text="FUERTE">
      <formula>NOT(ISERROR(SEARCH("FUERTE",AX5)))</formula>
    </cfRule>
  </conditionalFormatting>
  <conditionalFormatting sqref="BM9 BM5 BM16:BM28">
    <cfRule type="containsText" dxfId="39" priority="21" operator="containsText" text="casi seguro">
      <formula>NOT(ISERROR(SEARCH("casi seguro",BM5)))</formula>
    </cfRule>
    <cfRule type="containsText" dxfId="38" priority="22" operator="containsText" text="PROBABLE">
      <formula>NOT(ISERROR(SEARCH("PROBABLE",BM5)))</formula>
    </cfRule>
    <cfRule type="containsText" dxfId="37" priority="23" operator="containsText" text="posible">
      <formula>NOT(ISERROR(SEARCH("posible",BM5)))</formula>
    </cfRule>
    <cfRule type="containsText" dxfId="36" priority="24" operator="containsText" text="Improbable">
      <formula>NOT(ISERROR(SEARCH("Improbable",BM5)))</formula>
    </cfRule>
    <cfRule type="containsText" dxfId="35" priority="25" operator="containsText" text="Rara vez">
      <formula>NOT(ISERROR(SEARCH("Rara vez",BM5)))</formula>
    </cfRule>
  </conditionalFormatting>
  <conditionalFormatting sqref="BN9 BN5 BN16:BN28">
    <cfRule type="containsText" dxfId="34" priority="16" operator="containsText" text="Catastrófico">
      <formula>NOT(ISERROR(SEARCH("Catastrófico",BN5)))</formula>
    </cfRule>
    <cfRule type="containsText" dxfId="33" priority="17" operator="containsText" text="Mayor">
      <formula>NOT(ISERROR(SEARCH("Mayor",BN5)))</formula>
    </cfRule>
    <cfRule type="containsText" dxfId="32" priority="18" operator="containsText" text="Moderado">
      <formula>NOT(ISERROR(SEARCH("Moderado",BN5)))</formula>
    </cfRule>
    <cfRule type="containsText" dxfId="31" priority="19" operator="containsText" text="Menor">
      <formula>NOT(ISERROR(SEARCH("Menor",BN5)))</formula>
    </cfRule>
    <cfRule type="containsText" dxfId="30" priority="20" operator="containsText" text="Insignificante">
      <formula>NOT(ISERROR(SEARCH("Insignificante",BN5)))</formula>
    </cfRule>
  </conditionalFormatting>
  <conditionalFormatting sqref="BO9 BO5 BO16:BO28">
    <cfRule type="containsText" dxfId="29" priority="12" operator="containsText" text="Extremo">
      <formula>NOT(ISERROR(SEARCH("Extremo",BO5)))</formula>
    </cfRule>
    <cfRule type="containsText" dxfId="28" priority="13" operator="containsText" text="Alto">
      <formula>NOT(ISERROR(SEARCH("Alto",BO5)))</formula>
    </cfRule>
    <cfRule type="containsText" dxfId="27" priority="14" operator="containsText" text="Moderado">
      <formula>NOT(ISERROR(SEARCH("Moderado",BO5)))</formula>
    </cfRule>
    <cfRule type="containsText" dxfId="26" priority="15" operator="containsText" text="bajo">
      <formula>NOT(ISERROR(SEARCH("bajo",BO5)))</formula>
    </cfRule>
  </conditionalFormatting>
  <conditionalFormatting sqref="BN9 BN5 BN16:BN28">
    <cfRule type="containsText" dxfId="25" priority="7" operator="containsText" text="Catastrófico">
      <formula>NOT(ISERROR(SEARCH("Catastrófico",BN5)))</formula>
    </cfRule>
    <cfRule type="containsText" dxfId="24" priority="8" operator="containsText" text="Mayor">
      <formula>NOT(ISERROR(SEARCH("Mayor",BN5)))</formula>
    </cfRule>
    <cfRule type="containsText" dxfId="23" priority="9" operator="containsText" text="Moderado">
      <formula>NOT(ISERROR(SEARCH("Moderado",BN5)))</formula>
    </cfRule>
    <cfRule type="containsText" dxfId="22" priority="10" operator="containsText" text="Menor">
      <formula>NOT(ISERROR(SEARCH("Menor",BN5)))</formula>
    </cfRule>
    <cfRule type="containsText" dxfId="21" priority="11" operator="containsText" text="Insignificante">
      <formula>NOT(ISERROR(SEARCH("Insignificante",BN5)))</formula>
    </cfRule>
  </conditionalFormatting>
  <conditionalFormatting sqref="AE9">
    <cfRule type="containsText" dxfId="20" priority="2" operator="containsText" text="Catastrófico">
      <formula>NOT(ISERROR(SEARCH("Catastrófico",AE9)))</formula>
    </cfRule>
  </conditionalFormatting>
  <conditionalFormatting sqref="AE9">
    <cfRule type="containsText" dxfId="19" priority="1" operator="containsText" text="Catastrófico">
      <formula>NOT(ISERROR(SEARCH("Catastrófico",AE9)))</formula>
    </cfRule>
  </conditionalFormatting>
  <dataValidations count="18">
    <dataValidation type="list" allowBlank="1" showInputMessage="1" showErrorMessage="1" sqref="B5 B9 B16:B28" xr:uid="{00000000-0002-0000-0C00-000000000000}">
      <formula1>$BW$83:$BW$86</formula1>
    </dataValidation>
    <dataValidation type="list" allowBlank="1" showInputMessage="1" showErrorMessage="1" sqref="C5 C9 C16:C28" xr:uid="{00000000-0002-0000-0C00-000001000000}">
      <formula1>$BX$83:$BX$97</formula1>
    </dataValidation>
    <dataValidation type="list" allowBlank="1" showInputMessage="1" showErrorMessage="1" sqref="G9 G16:G28" xr:uid="{00000000-0002-0000-0C00-000002000000}">
      <formula1>$BY$83:$BY$91</formula1>
    </dataValidation>
    <dataValidation type="list" allowBlank="1" showInputMessage="1" showErrorMessage="1" sqref="AE29:AE76 BN5 BN9 BN16:BN28 AE9" xr:uid="{00000000-0002-0000-0C00-000003000000}">
      <formula1>$CA$83:$CA$87</formula1>
    </dataValidation>
    <dataValidation type="list" allowBlank="1" showInputMessage="1" showErrorMessage="1" sqref="AD16:AD76 BM5 AD5 AD9 BM9 BM16:BM28" xr:uid="{00000000-0002-0000-0C00-000004000000}">
      <formula1>$BZ$83:$BZ$87</formula1>
    </dataValidation>
    <dataValidation type="list" allowBlank="1" showInputMessage="1" showErrorMessage="1" sqref="K9:AB28 J9 J16:J28" xr:uid="{00000000-0002-0000-0C00-000005000000}">
      <formula1>$BV$83:$BV$84</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28" xr:uid="{00000000-0002-0000-0C00-000006000000}">
      <formula1>$CM$83:$CM$85</formula1>
    </dataValidation>
    <dataValidation type="list" allowBlank="1" showInputMessage="1" showErrorMessage="1" sqref="AH5:AH28" xr:uid="{00000000-0002-0000-0C00-000007000000}">
      <formula1>$CC$83:$CC$84</formula1>
    </dataValidation>
    <dataValidation type="list" allowBlank="1" showInputMessage="1" showErrorMessage="1" sqref="BE5:BE28" xr:uid="{00000000-0002-0000-0C00-000008000000}">
      <formula1>$DF$83:$DF$84</formula1>
    </dataValidation>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AZ5:AZ28" xr:uid="{00000000-0002-0000-0C00-000009000000}"/>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5:AY28" xr:uid="{00000000-0002-0000-0C00-00000A000000}">
      <formula1>$DA$83:$DA$85</formula1>
    </dataValidation>
    <dataValidation type="list" allowBlank="1" showInputMessage="1" showErrorMessage="1" sqref="BH5:BH28" xr:uid="{00000000-0002-0000-0C00-00000B000000}">
      <formula1>$DG$83:$DG$85</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28" xr:uid="{00000000-0002-0000-0C00-00000C000000}">
      <formula1>$CQ$83:$CQ$84</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28" xr:uid="{00000000-0002-0000-0C00-00000D000000}">
      <formula1>$CJ$83:$CJ$84</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28" xr:uid="{00000000-0002-0000-0C00-00000E000000}">
      <formula1>EVIDENCIAS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28" xr:uid="{00000000-0002-0000-0C00-00000F000000}">
      <formula1>DESVIACIONES</formula1>
    </dataValidation>
    <dataValidation type="list" allowBlank="1" showInputMessage="1" showErrorMessage="1" promptTitle="FUNCIONES Y RESPONSABILIDAD" prompt="¿El responsable tiene la autoridad y adecuada segregación de funciones en la ejecución del control?_x000d__x000a_" sqref="AK5:AK28" xr:uid="{00000000-0002-0000-0C00-000010000000}">
      <formula1>FUNCIONES</formula1>
    </dataValidation>
    <dataValidation type="list" allowBlank="1" showInputMessage="1" showErrorMessage="1" promptTitle="Responsable" prompt="¿Existe un responsable asignado a la ejecución del control?" sqref="AI5:AI28" xr:uid="{00000000-0002-0000-0C00-000011000000}">
      <formula1>RESPONSABLE</formula1>
    </dataValidation>
  </dataValidations>
  <pageMargins left="0.70866141732283472" right="0.70866141732283472" top="0.74803149606299213" bottom="0.74803149606299213" header="0.31496062992125984" footer="0.31496062992125984"/>
  <pageSetup paperSize="9" scale="20" orientation="landscape" r:id="rId1"/>
  <headerFooter>
    <oddHeader>&amp;L&amp;G&amp;CMapa de Riesgos</oddHeader>
    <oddFooter>&amp;L&amp;G&amp;C&amp;N&amp;RDES-FM-12
V9</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lfo="3"/>
    </mc:Fallback>
  </mc:AlternateContent>
  <controls>
    <control shapeId="18433" r:id="rId6" name="Button 1">
      <controlPr defaultSize="0" print="0" autoFill="0" autoPict="0" macro="[8]!Macro1">
        <anchor moveWithCells="1" sizeWithCells="1">
          <from>
            <xdr:col>5</xdr:col>
            <xdr:colOff>1363980</xdr:colOff>
            <xdr:row>0</xdr:row>
            <xdr:rowOff>106680</xdr:rowOff>
          </from>
          <to>
            <xdr:col>7</xdr:col>
            <xdr:colOff>266700</xdr:colOff>
            <xdr:row>1</xdr:row>
            <xdr:rowOff>335280</xdr:rowOff>
          </to>
        </anchor>
      </controlPr>
    </control>
    <control shapeId="18434" r:id="rId7" name="Button 2">
      <controlPr defaultSize="0" print="0" autoFill="0" autoPict="0" macro="[8]!Macro2">
        <anchor moveWithCells="1" sizeWithCells="1">
          <from>
            <xdr:col>32</xdr:col>
            <xdr:colOff>152400</xdr:colOff>
            <xdr:row>0</xdr:row>
            <xdr:rowOff>182880</xdr:rowOff>
          </from>
          <to>
            <xdr:col>32</xdr:col>
            <xdr:colOff>2545080</xdr:colOff>
            <xdr:row>1</xdr:row>
            <xdr:rowOff>259080</xdr:rowOff>
          </to>
        </anchor>
      </controlPr>
    </control>
  </controls>
  <extLst>
    <ext xmlns:x14="http://schemas.microsoft.com/office/spreadsheetml/2009/9/main" uri="{78C0D931-6437-407d-A8EE-F0AAD7539E65}">
      <x14:conditionalFormattings>
        <x14:conditionalFormatting xmlns:xm="http://schemas.microsoft.com/office/excel/2006/main">
          <x14:cfRule type="containsText" priority="26" operator="containsText" id="{3A638868-F94F-4124-8140-1BAEE6AA845D}">
            <xm:f>NOT(ISERROR(SEARCH($CA$83,AE5)))</xm:f>
            <xm:f>$CA$83</xm:f>
            <x14:dxf>
              <fill>
                <gradientFill degree="180">
                  <stop position="0">
                    <color rgb="FF008744"/>
                  </stop>
                  <stop position="1">
                    <color theme="0"/>
                  </stop>
                </gradientFill>
              </fill>
            </x14:dxf>
          </x14:cfRule>
          <x14:cfRule type="containsText" priority="27" operator="containsText" id="{E5869280-12BD-4EB1-8262-C31145DF9A97}">
            <xm:f>NOT(ISERROR(SEARCH($CA$84,AE5)))</xm:f>
            <xm:f>$CA$84</xm:f>
            <x14:dxf>
              <fill>
                <gradientFill degree="180">
                  <stop position="0">
                    <color rgb="FF008744"/>
                  </stop>
                  <stop position="1">
                    <color theme="0"/>
                  </stop>
                </gradientFill>
              </fill>
            </x14:dxf>
          </x14:cfRule>
          <x14:cfRule type="containsText" priority="28" operator="containsText" id="{0509589E-1091-4007-BCF1-A9133B1DCC65}">
            <xm:f>NOT(ISERROR(SEARCH($CA$85,AE5)))</xm:f>
            <xm:f>$CA$85</xm:f>
            <x14:dxf>
              <fill>
                <gradientFill>
                  <stop position="0">
                    <color theme="0"/>
                  </stop>
                  <stop position="1">
                    <color rgb="FFFFFF00"/>
                  </stop>
                </gradientFill>
              </fill>
            </x14:dxf>
          </x14:cfRule>
          <x14:cfRule type="containsText" priority="29" operator="containsText" id="{DF3634B2-BADD-47C9-9ED4-646175BCC809}">
            <xm:f>NOT(ISERROR(SEARCH($CA$86,AE5)))</xm:f>
            <xm:f>$CA$86</xm:f>
            <x14:dxf>
              <fill>
                <gradientFill>
                  <stop position="0">
                    <color theme="0"/>
                  </stop>
                  <stop position="1">
                    <color rgb="FFFFC000"/>
                  </stop>
                </gradientFill>
              </fill>
            </x14:dxf>
          </x14:cfRule>
          <x14:cfRule type="containsText" priority="30" operator="containsText" id="{A2D47C47-0545-491F-AB6D-E123BB46626D}">
            <xm:f>NOT(ISERROR(SEARCH($CA$87,AE5)))</xm:f>
            <xm:f>$CA$87</xm:f>
            <x14:dxf>
              <fill>
                <gradientFill>
                  <stop position="0">
                    <color theme="0"/>
                  </stop>
                  <stop position="1">
                    <color rgb="FFFF0000"/>
                  </stop>
                </gradientFill>
              </fill>
            </x14:dxf>
          </x14:cfRule>
          <xm:sqref>BN77:BN88 AE5 BN5 BN9 AE16:AE88 BN16:BN28</xm:sqref>
        </x14:conditionalFormatting>
        <x14:conditionalFormatting xmlns:xm="http://schemas.microsoft.com/office/excel/2006/main">
          <x14:cfRule type="containsText" priority="34" operator="containsText" id="{194ED42B-E882-44B5-AD7C-9878ECDFF83E}">
            <xm:f>NOT(ISERROR(SEARCH($BZ$83,AD5)))</xm:f>
            <xm:f>$BZ$83</xm:f>
            <x14:dxf>
              <fill>
                <gradientFill degree="180">
                  <stop position="0">
                    <color rgb="FF008744"/>
                  </stop>
                  <stop position="1">
                    <color theme="0"/>
                  </stop>
                </gradientFill>
              </fill>
            </x14:dxf>
          </x14:cfRule>
          <x14:cfRule type="containsText" priority="35" operator="containsText" id="{CB92B0A9-8574-45E1-A8F0-D1B885D0C5F1}">
            <xm:f>NOT(ISERROR(SEARCH($BZ$84,AD5)))</xm:f>
            <xm:f>$BZ$84</xm:f>
            <x14:dxf>
              <fill>
                <gradientFill degree="180">
                  <stop position="0">
                    <color rgb="FF008744"/>
                  </stop>
                  <stop position="1">
                    <color theme="0"/>
                  </stop>
                </gradientFill>
              </fill>
            </x14:dxf>
          </x14:cfRule>
          <x14:cfRule type="containsText" priority="36" operator="containsText" id="{63503E32-A9F4-42EE-89E7-FF1AB72075FB}">
            <xm:f>NOT(ISERROR(SEARCH($BZ$85,AD5)))</xm:f>
            <xm:f>$BZ$85</xm:f>
            <x14:dxf>
              <fill>
                <gradientFill degree="180">
                  <stop position="0">
                    <color rgb="FF008744"/>
                  </stop>
                  <stop position="1">
                    <color rgb="FFFFFFFF"/>
                  </stop>
                </gradientFill>
              </fill>
            </x14:dxf>
          </x14:cfRule>
          <x14:cfRule type="containsText" priority="37" operator="containsText" id="{38D43D5B-23B1-4165-9618-932BFBB2CE74}">
            <xm:f>NOT(ISERROR(SEARCH($BZ$86,AD5)))</xm:f>
            <xm:f>$BZ$86</xm:f>
            <x14:dxf>
              <fill>
                <gradientFill>
                  <stop position="0">
                    <color theme="0"/>
                  </stop>
                  <stop position="1">
                    <color rgb="FFFFFF00"/>
                  </stop>
                </gradientFill>
              </fill>
            </x14:dxf>
          </x14:cfRule>
          <x14:cfRule type="containsText" priority="38" operator="containsText" id="{B80D1F59-5F7E-4798-8A7A-7D34DB152649}">
            <xm:f>NOT(ISERROR(SEARCH($BZ$87,AD5)))</xm:f>
            <xm:f>$BZ$87</xm:f>
            <x14:dxf>
              <fill>
                <gradientFill degree="180">
                  <stop position="0">
                    <color rgb="FFFFA700"/>
                  </stop>
                  <stop position="1">
                    <color theme="0"/>
                  </stop>
                </gradientFill>
              </fill>
            </x14:dxf>
          </x14:cfRule>
          <xm:sqref>AD5 BM5 AD9 BM9 AD16:AD88 BM16:BM88</xm:sqref>
        </x14:conditionalFormatting>
        <x14:conditionalFormatting xmlns:xm="http://schemas.microsoft.com/office/excel/2006/main">
          <x14:cfRule type="containsText" priority="39" operator="containsText" id="{1AB3CAB7-2BC8-47B8-ABDF-D302748CF4B0}">
            <xm:f>NOT(ISERROR(SEARCH($CB$83,AF5)))</xm:f>
            <xm:f>$CB$83</xm:f>
            <x14:dxf>
              <fill>
                <gradientFill>
                  <stop position="0">
                    <color theme="0"/>
                  </stop>
                  <stop position="1">
                    <color rgb="FF008744"/>
                  </stop>
                </gradientFill>
              </fill>
            </x14:dxf>
          </x14:cfRule>
          <x14:cfRule type="containsText" priority="40" operator="containsText" id="{1986F062-B417-445E-882D-DB38AA123B75}">
            <xm:f>NOT(ISERROR(SEARCH($CB$84,AF5)))</xm:f>
            <xm:f>$CB$84</xm:f>
            <x14:dxf>
              <fill>
                <gradientFill>
                  <stop position="0">
                    <color theme="0"/>
                  </stop>
                  <stop position="1">
                    <color rgb="FFFACC06"/>
                  </stop>
                </gradientFill>
              </fill>
            </x14:dxf>
          </x14:cfRule>
          <x14:cfRule type="containsText" priority="41" operator="containsText" id="{F03A6D68-2946-48FE-B16D-05E484F7FB5C}">
            <xm:f>NOT(ISERROR(SEARCH($CB$85,AF5)))</xm:f>
            <xm:f>$CB$85</xm:f>
            <x14:dxf>
              <fill>
                <gradientFill>
                  <stop position="0">
                    <color theme="0"/>
                  </stop>
                  <stop position="1">
                    <color rgb="FFFF0000"/>
                  </stop>
                </gradientFill>
              </fill>
            </x14:dxf>
          </x14:cfRule>
          <x14:cfRule type="containsText" priority="42" operator="containsText" id="{70F08ACA-D27C-4569-958E-3D30C824E135}">
            <xm:f>NOT(ISERROR(SEARCH($CB$86,AF5)))</xm:f>
            <xm:f>$CB$86</xm:f>
            <x14:dxf>
              <fill>
                <gradientFill>
                  <stop position="0">
                    <color theme="0"/>
                  </stop>
                  <stop position="1">
                    <color rgb="FFC00000"/>
                  </stop>
                </gradientFill>
              </fill>
            </x14:dxf>
          </x14:cfRule>
          <xm:sqref>AF5 BO5 AF9 BO9 AF16:AF88 BO16:BO88</xm:sqref>
        </x14:conditionalFormatting>
        <x14:conditionalFormatting xmlns:xm="http://schemas.microsoft.com/office/excel/2006/main">
          <x14:cfRule type="containsText" priority="3" operator="containsText" id="{C2F79293-A51D-4076-9B44-638AF1B25B13}">
            <xm:f>NOT(ISERROR(SEARCH($CA$84,AE9)))</xm:f>
            <xm:f>$CA$84</xm:f>
            <x14:dxf>
              <fill>
                <gradientFill degree="180">
                  <stop position="0">
                    <color rgb="FF008744"/>
                  </stop>
                  <stop position="1">
                    <color theme="0"/>
                  </stop>
                </gradientFill>
              </fill>
            </x14:dxf>
          </x14:cfRule>
          <x14:cfRule type="containsText" priority="4" operator="containsText" id="{28B94773-D7FD-48D4-AA41-B3DB3B8D8DF6}">
            <xm:f>NOT(ISERROR(SEARCH($CA$85,AE9)))</xm:f>
            <xm:f>$CA$85</xm:f>
            <x14:dxf>
              <fill>
                <gradientFill>
                  <stop position="0">
                    <color theme="0"/>
                  </stop>
                  <stop position="1">
                    <color rgb="FFFFFF00"/>
                  </stop>
                </gradientFill>
              </fill>
            </x14:dxf>
          </x14:cfRule>
          <x14:cfRule type="containsText" priority="5" operator="containsText" id="{AA43F10E-D34C-4435-955D-5AB15D38C917}">
            <xm:f>NOT(ISERROR(SEARCH($CA$86,AE9)))</xm:f>
            <xm:f>$CA$86</xm:f>
            <x14:dxf>
              <fill>
                <gradientFill>
                  <stop position="0">
                    <color theme="0"/>
                  </stop>
                  <stop position="1">
                    <color rgb="FFFFC000"/>
                  </stop>
                </gradientFill>
              </fill>
            </x14:dxf>
          </x14:cfRule>
          <x14:cfRule type="containsText" priority="6" operator="containsText" id="{83E1072C-4AC2-4D89-BE28-5FEEA3EB0DF0}">
            <xm:f>NOT(ISERROR(SEARCH($CA$87,AE9)))</xm:f>
            <xm:f>$CA$87</xm:f>
            <x14:dxf>
              <fill>
                <gradientFill>
                  <stop position="0">
                    <color theme="0"/>
                  </stop>
                  <stop position="1">
                    <color rgb="FFFF0000"/>
                  </stop>
                </gradientFill>
              </fill>
            </x14:dxf>
          </x14:cfRule>
          <x14:cfRule type="containsText" priority="43" operator="containsText" id="{0744A9CF-F1E7-4A99-B4EC-71AD098EB2C7}">
            <xm:f>NOT(ISERROR(SEARCH($CA$83,AE9)))</xm:f>
            <xm:f>$CA$83</xm:f>
            <x14:dxf>
              <fill>
                <gradientFill degree="180">
                  <stop position="0">
                    <color rgb="FF008744"/>
                  </stop>
                  <stop position="1">
                    <color theme="0"/>
                  </stop>
                </gradientFill>
              </fill>
            </x14:dxf>
          </x14:cfRule>
          <xm:sqref>AE9</xm:sqref>
        </x14:conditionalFormatting>
      </x14:conditionalFormattings>
    </ext>
  </extLst>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3"/>
  <sheetViews>
    <sheetView showGridLines="0" topLeftCell="A8" zoomScale="70" zoomScaleNormal="70" workbookViewId="0">
      <selection activeCell="D26" sqref="D26"/>
    </sheetView>
  </sheetViews>
  <sheetFormatPr baseColWidth="10" defaultColWidth="10.84765625" defaultRowHeight="15.6"/>
  <cols>
    <col min="1" max="1" width="10.84765625" style="36"/>
    <col min="2" max="2" width="87.09765625" customWidth="1"/>
    <col min="3" max="3" width="5.34765625" customWidth="1"/>
    <col min="4" max="4" width="9.84765625" customWidth="1"/>
    <col min="5" max="5" width="87.09765625" customWidth="1"/>
    <col min="6" max="7" width="10.84765625" style="36"/>
  </cols>
  <sheetData>
    <row r="1" spans="1:7" ht="14.1" customHeight="1"/>
    <row r="2" spans="1:7" ht="37" customHeight="1">
      <c r="B2" s="527" t="s">
        <v>640</v>
      </c>
      <c r="C2" s="527"/>
      <c r="D2" s="527"/>
      <c r="E2" s="527"/>
    </row>
    <row r="3" spans="1:7" ht="26.1" customHeight="1">
      <c r="B3" s="36"/>
      <c r="C3" s="36"/>
      <c r="D3" s="36"/>
    </row>
    <row r="4" spans="1:7" ht="24" customHeight="1">
      <c r="A4" s="37" t="s">
        <v>641</v>
      </c>
      <c r="B4" s="38" t="s">
        <v>642</v>
      </c>
      <c r="C4" s="36"/>
      <c r="D4" s="37" t="s">
        <v>643</v>
      </c>
      <c r="E4" s="39" t="s">
        <v>644</v>
      </c>
    </row>
    <row r="5" spans="1:7" ht="15.9" thickBot="1">
      <c r="B5" s="36"/>
      <c r="C5" s="36"/>
      <c r="D5" s="36"/>
      <c r="E5" s="36"/>
    </row>
    <row r="6" spans="1:7" s="42" customFormat="1" ht="31.8" thickTop="1" thickBot="1">
      <c r="A6" s="40"/>
      <c r="B6" s="41" t="s">
        <v>645</v>
      </c>
      <c r="C6" s="40"/>
      <c r="D6" s="40"/>
      <c r="E6" s="270" t="s">
        <v>646</v>
      </c>
      <c r="F6" s="40"/>
      <c r="G6" s="40"/>
    </row>
    <row r="7" spans="1:7" s="42" customFormat="1" ht="31.8" thickTop="1" thickBot="1">
      <c r="A7" s="40"/>
      <c r="B7" s="41" t="s">
        <v>647</v>
      </c>
      <c r="C7" s="40"/>
      <c r="D7" s="40"/>
      <c r="E7" s="270" t="s">
        <v>648</v>
      </c>
      <c r="F7" s="40"/>
      <c r="G7" s="40"/>
    </row>
    <row r="8" spans="1:7" s="42" customFormat="1" ht="31.8" thickTop="1" thickBot="1">
      <c r="A8" s="40"/>
      <c r="B8" s="41" t="s">
        <v>649</v>
      </c>
      <c r="C8" s="40"/>
      <c r="D8" s="40"/>
      <c r="E8" s="270" t="s">
        <v>650</v>
      </c>
      <c r="F8" s="40"/>
      <c r="G8" s="40"/>
    </row>
    <row r="9" spans="1:7" s="42" customFormat="1" ht="47.4" thickTop="1" thickBot="1">
      <c r="A9" s="40"/>
      <c r="B9" s="41" t="s">
        <v>651</v>
      </c>
      <c r="C9" s="40"/>
      <c r="D9" s="40"/>
      <c r="E9" s="43" t="s">
        <v>652</v>
      </c>
      <c r="F9" s="40"/>
      <c r="G9" s="40"/>
    </row>
    <row r="10" spans="1:7" ht="16.2" thickTop="1" thickBot="1">
      <c r="B10" s="44" t="s">
        <v>653</v>
      </c>
      <c r="C10" s="36"/>
      <c r="D10" s="36"/>
      <c r="E10" s="528" t="s">
        <v>654</v>
      </c>
    </row>
    <row r="11" spans="1:7" ht="16.2" thickTop="1" thickBot="1">
      <c r="B11" s="45" t="s">
        <v>655</v>
      </c>
      <c r="C11" s="36"/>
      <c r="D11" s="36"/>
      <c r="E11" s="528"/>
    </row>
    <row r="12" spans="1:7" ht="26.1" customHeight="1" thickTop="1" thickBot="1">
      <c r="B12" s="45"/>
      <c r="C12" s="36"/>
      <c r="D12" s="36"/>
      <c r="E12" s="528" t="s">
        <v>656</v>
      </c>
    </row>
    <row r="13" spans="1:7" ht="24" customHeight="1" thickTop="1" thickBot="1">
      <c r="A13" s="37" t="s">
        <v>657</v>
      </c>
      <c r="B13" s="38" t="s">
        <v>658</v>
      </c>
      <c r="C13" s="36"/>
      <c r="D13" s="36"/>
      <c r="E13" s="528"/>
    </row>
    <row r="14" spans="1:7" ht="54" thickTop="1" thickBot="1">
      <c r="B14" s="46" t="s">
        <v>659</v>
      </c>
      <c r="C14" s="36"/>
      <c r="D14" s="36"/>
      <c r="E14" s="43" t="s">
        <v>660</v>
      </c>
    </row>
    <row r="15" spans="1:7" ht="26.1" customHeight="1" thickTop="1" thickBot="1">
      <c r="B15" t="s">
        <v>661</v>
      </c>
      <c r="C15" s="36"/>
      <c r="D15" s="36"/>
      <c r="E15" s="528" t="s">
        <v>662</v>
      </c>
    </row>
    <row r="16" spans="1:7" ht="16.2" thickTop="1" thickBot="1">
      <c r="C16" s="36"/>
      <c r="D16" s="36"/>
      <c r="E16" s="528"/>
    </row>
    <row r="17" spans="2:5" ht="16.2" thickTop="1" thickBot="1">
      <c r="B17" s="47" t="s">
        <v>663</v>
      </c>
      <c r="C17" s="36"/>
      <c r="D17" s="36"/>
      <c r="E17" s="528" t="s">
        <v>664</v>
      </c>
    </row>
    <row r="18" spans="2:5" ht="63" thickTop="1" thickBot="1">
      <c r="B18" s="48" t="s">
        <v>665</v>
      </c>
      <c r="C18" s="36"/>
      <c r="D18" s="36"/>
      <c r="E18" s="528"/>
    </row>
    <row r="19" spans="2:5" ht="15.9" thickTop="1">
      <c r="C19" s="36"/>
      <c r="D19" s="36"/>
      <c r="E19" s="36"/>
    </row>
    <row r="20" spans="2:5">
      <c r="B20" s="44" t="s">
        <v>653</v>
      </c>
      <c r="C20" s="36"/>
      <c r="D20" s="36"/>
      <c r="E20" s="36"/>
    </row>
    <row r="21" spans="2:5" ht="31.2">
      <c r="B21" s="49" t="s">
        <v>666</v>
      </c>
      <c r="C21" s="36"/>
      <c r="D21" s="36"/>
      <c r="E21" s="36"/>
    </row>
    <row r="22" spans="2:5">
      <c r="E22" s="36"/>
    </row>
    <row r="23" spans="2:5">
      <c r="E23" s="36"/>
    </row>
  </sheetData>
  <mergeCells count="5">
    <mergeCell ref="B2:E2"/>
    <mergeCell ref="E10:E11"/>
    <mergeCell ref="E12:E13"/>
    <mergeCell ref="E15:E16"/>
    <mergeCell ref="E17:E18"/>
  </mergeCells>
  <pageMargins left="0.7" right="0.7" top="0.75" bottom="0.75" header="0.3" footer="0.3"/>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sheetPr>
  <dimension ref="A2:L44"/>
  <sheetViews>
    <sheetView showGridLines="0" topLeftCell="B66" zoomScaleNormal="100" workbookViewId="0">
      <selection activeCell="E88" sqref="E88"/>
    </sheetView>
  </sheetViews>
  <sheetFormatPr baseColWidth="10" defaultColWidth="10.84765625" defaultRowHeight="14.4"/>
  <cols>
    <col min="1" max="1" width="10.84765625" style="52"/>
    <col min="2" max="2" width="93.59765625" style="52" customWidth="1"/>
    <col min="3" max="3" width="3" style="52" customWidth="1"/>
    <col min="4" max="16384" width="10.84765625" style="52"/>
  </cols>
  <sheetData>
    <row r="2" spans="1:12" customFormat="1" ht="37" customHeight="1">
      <c r="A2" s="36"/>
      <c r="B2" s="527" t="s">
        <v>667</v>
      </c>
      <c r="C2" s="527"/>
      <c r="D2" s="527"/>
      <c r="E2" s="527"/>
      <c r="F2" s="527"/>
      <c r="G2" s="527"/>
      <c r="H2" s="527"/>
      <c r="I2" s="527"/>
      <c r="J2" s="527"/>
      <c r="K2" s="527"/>
      <c r="L2" s="527"/>
    </row>
    <row r="4" spans="1:12" ht="23.1" customHeight="1">
      <c r="A4" s="50" t="s">
        <v>668</v>
      </c>
      <c r="B4" s="51" t="s">
        <v>669</v>
      </c>
      <c r="E4" s="51" t="s">
        <v>670</v>
      </c>
      <c r="F4" s="51"/>
      <c r="G4" s="51"/>
      <c r="H4" s="51"/>
      <c r="I4" s="51"/>
      <c r="J4" s="51"/>
      <c r="K4" s="51"/>
    </row>
    <row r="5" spans="1:12" ht="28.8">
      <c r="B5" s="53" t="s">
        <v>671</v>
      </c>
      <c r="C5" s="53"/>
      <c r="D5" s="53"/>
      <c r="E5" s="54" t="s">
        <v>672</v>
      </c>
    </row>
    <row r="6" spans="1:12" ht="24" customHeight="1">
      <c r="A6" s="55"/>
      <c r="B6" s="55" t="s">
        <v>673</v>
      </c>
      <c r="E6" s="56" t="s">
        <v>674</v>
      </c>
    </row>
    <row r="7" spans="1:12" ht="24.6" customHeight="1">
      <c r="B7" s="530" t="s">
        <v>675</v>
      </c>
      <c r="C7" s="530"/>
      <c r="D7" s="530"/>
      <c r="E7" s="56" t="s">
        <v>676</v>
      </c>
    </row>
    <row r="8" spans="1:12" ht="15.6">
      <c r="B8" s="51" t="s">
        <v>677</v>
      </c>
      <c r="E8" s="56" t="s">
        <v>678</v>
      </c>
    </row>
    <row r="9" spans="1:12" ht="16" customHeight="1">
      <c r="B9" s="51"/>
      <c r="E9" s="56" t="s">
        <v>679</v>
      </c>
    </row>
    <row r="10" spans="1:12" ht="15.6">
      <c r="B10" s="57" t="s">
        <v>680</v>
      </c>
      <c r="E10" s="58" t="s">
        <v>681</v>
      </c>
      <c r="F10" s="58"/>
    </row>
    <row r="11" spans="1:12" ht="15.6">
      <c r="B11" s="57" t="s">
        <v>682</v>
      </c>
      <c r="E11" s="56" t="s">
        <v>683</v>
      </c>
    </row>
    <row r="12" spans="1:12" ht="15.6">
      <c r="B12" s="52" t="s">
        <v>684</v>
      </c>
      <c r="E12" s="56" t="s">
        <v>685</v>
      </c>
    </row>
    <row r="13" spans="1:12" ht="15.6">
      <c r="E13" s="56" t="s">
        <v>686</v>
      </c>
    </row>
    <row r="14" spans="1:12" ht="15.6">
      <c r="E14" s="56" t="s">
        <v>687</v>
      </c>
    </row>
    <row r="15" spans="1:12" ht="15.6">
      <c r="E15" s="56" t="s">
        <v>688</v>
      </c>
    </row>
    <row r="16" spans="1:12" ht="15.6">
      <c r="E16" s="56" t="s">
        <v>689</v>
      </c>
    </row>
    <row r="19" spans="1:12" ht="21" customHeight="1">
      <c r="A19" s="50" t="s">
        <v>690</v>
      </c>
      <c r="B19" s="529" t="s">
        <v>691</v>
      </c>
      <c r="C19" s="529"/>
      <c r="D19" s="529"/>
      <c r="E19" s="529"/>
      <c r="F19" s="529"/>
      <c r="G19" s="529"/>
      <c r="H19" s="529"/>
      <c r="I19" s="529"/>
      <c r="J19" s="529"/>
      <c r="K19" s="529"/>
      <c r="L19" s="529"/>
    </row>
    <row r="20" spans="1:12">
      <c r="B20" s="530" t="s">
        <v>692</v>
      </c>
      <c r="D20" s="59"/>
    </row>
    <row r="21" spans="1:12">
      <c r="B21" s="530"/>
    </row>
    <row r="22" spans="1:12" ht="47.1" customHeight="1">
      <c r="B22" s="271" t="s">
        <v>693</v>
      </c>
      <c r="D22" s="531"/>
      <c r="E22" s="531"/>
      <c r="F22" s="531"/>
      <c r="G22" s="531"/>
      <c r="H22" s="531"/>
      <c r="I22" s="531"/>
    </row>
    <row r="23" spans="1:12" ht="47.1" customHeight="1">
      <c r="B23" s="271" t="s">
        <v>694</v>
      </c>
      <c r="D23" s="531"/>
      <c r="E23" s="531"/>
      <c r="F23" s="531"/>
      <c r="G23" s="531"/>
      <c r="H23" s="531"/>
      <c r="I23" s="531"/>
    </row>
    <row r="24" spans="1:12">
      <c r="B24" s="60"/>
    </row>
    <row r="25" spans="1:12">
      <c r="B25" s="61" t="s">
        <v>695</v>
      </c>
    </row>
    <row r="26" spans="1:12">
      <c r="B26" s="60"/>
    </row>
    <row r="27" spans="1:12" ht="30" customHeight="1">
      <c r="B27" s="532" t="s">
        <v>696</v>
      </c>
    </row>
    <row r="28" spans="1:12" ht="30" customHeight="1">
      <c r="B28" s="532"/>
    </row>
    <row r="30" spans="1:12">
      <c r="B30" s="62" t="s">
        <v>697</v>
      </c>
    </row>
    <row r="32" spans="1:12" ht="43.2">
      <c r="B32" s="53" t="s">
        <v>698</v>
      </c>
    </row>
    <row r="40" spans="1:12" ht="24" customHeight="1">
      <c r="A40" s="50" t="s">
        <v>699</v>
      </c>
      <c r="B40" s="529" t="s">
        <v>700</v>
      </c>
      <c r="C40" s="529"/>
      <c r="D40" s="529"/>
      <c r="E40" s="529"/>
      <c r="F40" s="529"/>
      <c r="G40" s="529"/>
      <c r="H40" s="529"/>
      <c r="I40" s="529"/>
      <c r="J40" s="529"/>
      <c r="K40" s="529"/>
      <c r="L40" s="529"/>
    </row>
    <row r="42" spans="1:12">
      <c r="B42" s="52" t="s">
        <v>701</v>
      </c>
    </row>
    <row r="44" spans="1:12">
      <c r="B44" s="52" t="s">
        <v>702</v>
      </c>
    </row>
  </sheetData>
  <mergeCells count="7">
    <mergeCell ref="B40:L40"/>
    <mergeCell ref="B2:L2"/>
    <mergeCell ref="B7:D7"/>
    <mergeCell ref="B19:L19"/>
    <mergeCell ref="B20:B21"/>
    <mergeCell ref="D22:I23"/>
    <mergeCell ref="B27:B28"/>
  </mergeCells>
  <pageMargins left="0.7" right="0.7" top="0.75" bottom="0.75" header="0.3" footer="0.3"/>
  <drawing r:id="rId1"/>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U177"/>
  <sheetViews>
    <sheetView zoomScale="60" zoomScaleNormal="60" workbookViewId="0">
      <selection activeCell="O116" sqref="O116:P116"/>
    </sheetView>
  </sheetViews>
  <sheetFormatPr baseColWidth="10" defaultColWidth="10.84765625" defaultRowHeight="14.4"/>
  <cols>
    <col min="1" max="1" width="10.84765625" style="66"/>
    <col min="2" max="2" width="76.84765625" style="68" customWidth="1"/>
    <col min="3" max="3" width="10.59765625" style="68" customWidth="1"/>
    <col min="4" max="4" width="13.5" style="68" customWidth="1"/>
    <col min="5" max="5" width="13" style="66" customWidth="1"/>
    <col min="6" max="6" width="14.34765625" style="66" customWidth="1"/>
    <col min="7" max="7" width="9.5" style="66" customWidth="1"/>
    <col min="8" max="8" width="10.84765625" style="66" customWidth="1"/>
    <col min="9" max="9" width="14" style="66" customWidth="1"/>
    <col min="10" max="10" width="10.84765625" style="66"/>
    <col min="11" max="11" width="13.59765625" style="66" customWidth="1"/>
    <col min="12" max="13" width="13" style="66" customWidth="1"/>
    <col min="14" max="17" width="13.34765625" style="66" customWidth="1"/>
    <col min="18" max="18" width="10.84765625" style="66"/>
    <col min="19" max="19" width="15.59765625" style="66" customWidth="1"/>
    <col min="20" max="20" width="10.84765625" style="66"/>
    <col min="21" max="21" width="12.84765625" style="66" bestFit="1" customWidth="1"/>
    <col min="22" max="16384" width="10.84765625" style="66"/>
  </cols>
  <sheetData>
    <row r="2" spans="1:13" customFormat="1" ht="37" customHeight="1">
      <c r="A2" s="36"/>
      <c r="B2" s="527" t="s">
        <v>703</v>
      </c>
      <c r="C2" s="527"/>
      <c r="D2" s="527"/>
      <c r="E2" s="527"/>
      <c r="F2" s="527"/>
      <c r="G2" s="527"/>
      <c r="H2" s="527"/>
      <c r="I2" s="527"/>
      <c r="J2" s="527"/>
      <c r="K2" s="527"/>
      <c r="L2" s="527"/>
      <c r="M2" s="269"/>
    </row>
    <row r="4" spans="1:13" ht="27" customHeight="1">
      <c r="A4" s="63" t="s">
        <v>704</v>
      </c>
      <c r="B4" s="64" t="s">
        <v>705</v>
      </c>
      <c r="C4" s="64"/>
      <c r="D4" s="64"/>
      <c r="E4" s="65"/>
      <c r="F4" s="65"/>
      <c r="G4" s="65"/>
    </row>
    <row r="6" spans="1:13">
      <c r="B6" s="67" t="s">
        <v>706</v>
      </c>
    </row>
    <row r="7" spans="1:13">
      <c r="B7" s="67" t="s">
        <v>707</v>
      </c>
    </row>
    <row r="8" spans="1:13" ht="86.1" customHeight="1">
      <c r="B8" s="67" t="s">
        <v>708</v>
      </c>
      <c r="C8" s="534" t="s">
        <v>709</v>
      </c>
      <c r="D8" s="534"/>
      <c r="E8" s="534"/>
      <c r="F8" s="534"/>
      <c r="G8" s="534"/>
      <c r="H8" s="534"/>
      <c r="I8" s="534"/>
      <c r="J8" s="534"/>
      <c r="K8" s="534"/>
      <c r="L8" s="534"/>
      <c r="M8" s="274"/>
    </row>
    <row r="9" spans="1:13">
      <c r="B9" s="67" t="s">
        <v>710</v>
      </c>
    </row>
    <row r="10" spans="1:13">
      <c r="B10" s="67" t="s">
        <v>711</v>
      </c>
    </row>
    <row r="11" spans="1:13">
      <c r="B11" s="67" t="s">
        <v>712</v>
      </c>
    </row>
    <row r="14" spans="1:13">
      <c r="B14" s="69" t="s">
        <v>697</v>
      </c>
      <c r="C14" s="69"/>
      <c r="D14" s="69"/>
      <c r="E14" s="70"/>
      <c r="F14" s="70"/>
      <c r="G14" s="70"/>
    </row>
    <row r="16" spans="1:13" ht="53.1" customHeight="1">
      <c r="B16" s="534" t="s">
        <v>713</v>
      </c>
      <c r="C16" s="534"/>
      <c r="D16" s="534"/>
      <c r="E16" s="534"/>
      <c r="F16" s="534"/>
    </row>
    <row r="18" spans="1:7" ht="27" customHeight="1">
      <c r="A18" s="66" t="s">
        <v>714</v>
      </c>
      <c r="B18" s="64" t="s">
        <v>715</v>
      </c>
      <c r="C18" s="64"/>
      <c r="D18" s="64"/>
      <c r="E18" s="65"/>
      <c r="F18" s="65"/>
      <c r="G18" s="65"/>
    </row>
    <row r="31" spans="1:7">
      <c r="C31" s="69" t="s">
        <v>697</v>
      </c>
      <c r="D31" s="71"/>
      <c r="E31" s="70"/>
    </row>
    <row r="32" spans="1:7" ht="112" customHeight="1">
      <c r="C32" s="535" t="s">
        <v>716</v>
      </c>
      <c r="D32" s="535"/>
      <c r="E32" s="535"/>
    </row>
    <row r="33" spans="1:10">
      <c r="C33" s="535"/>
      <c r="D33" s="535"/>
      <c r="E33" s="535"/>
      <c r="F33" s="72"/>
      <c r="I33" s="73"/>
      <c r="J33" s="73"/>
    </row>
    <row r="34" spans="1:10">
      <c r="C34" s="535"/>
      <c r="D34" s="535"/>
      <c r="E34" s="535"/>
    </row>
    <row r="35" spans="1:10">
      <c r="C35" s="535"/>
      <c r="D35" s="535"/>
      <c r="E35" s="535"/>
    </row>
    <row r="36" spans="1:10">
      <c r="C36" s="535"/>
      <c r="D36" s="535"/>
      <c r="E36" s="535"/>
    </row>
    <row r="37" spans="1:10">
      <c r="C37" s="535"/>
      <c r="D37" s="535"/>
      <c r="E37" s="535"/>
    </row>
    <row r="38" spans="1:10">
      <c r="C38" s="535"/>
      <c r="D38" s="535"/>
      <c r="E38" s="535"/>
    </row>
    <row r="43" spans="1:10" ht="15" customHeight="1">
      <c r="F43" s="74"/>
    </row>
    <row r="44" spans="1:10">
      <c r="B44" s="74"/>
      <c r="C44" s="74"/>
      <c r="D44" s="74"/>
      <c r="E44" s="74"/>
      <c r="F44" s="74"/>
    </row>
    <row r="45" spans="1:10" ht="27" customHeight="1">
      <c r="A45" s="75">
        <v>62</v>
      </c>
      <c r="B45" s="64" t="s">
        <v>717</v>
      </c>
      <c r="C45" s="64"/>
      <c r="D45" s="64"/>
      <c r="E45" s="65"/>
      <c r="F45" s="65"/>
      <c r="G45" s="65"/>
    </row>
    <row r="46" spans="1:10">
      <c r="B46" s="74"/>
      <c r="C46" s="74"/>
      <c r="D46" s="74"/>
      <c r="E46" s="74"/>
      <c r="F46" s="74"/>
    </row>
    <row r="47" spans="1:10" ht="83.1" customHeight="1">
      <c r="B47" s="533" t="s">
        <v>718</v>
      </c>
      <c r="C47" s="533"/>
      <c r="D47" s="74"/>
      <c r="E47" s="74"/>
      <c r="F47" s="74"/>
    </row>
    <row r="48" spans="1:10">
      <c r="B48" s="533"/>
      <c r="C48" s="533"/>
      <c r="D48" s="74"/>
      <c r="E48" s="74"/>
      <c r="F48" s="74"/>
    </row>
    <row r="49" spans="1:7">
      <c r="B49" s="533"/>
      <c r="C49" s="533"/>
      <c r="D49" s="74"/>
      <c r="E49" s="74"/>
      <c r="F49" s="74"/>
    </row>
    <row r="50" spans="1:7">
      <c r="B50" s="74"/>
      <c r="C50" s="74"/>
      <c r="D50" s="74"/>
      <c r="E50" s="74"/>
      <c r="F50" s="74"/>
    </row>
    <row r="52" spans="1:7" ht="27" customHeight="1">
      <c r="A52" s="75">
        <v>63</v>
      </c>
      <c r="B52" s="64" t="s">
        <v>719</v>
      </c>
      <c r="C52" s="64"/>
      <c r="D52" s="64"/>
      <c r="E52" s="65"/>
      <c r="F52" s="65"/>
      <c r="G52" s="65"/>
    </row>
    <row r="54" spans="1:7" ht="15" customHeight="1">
      <c r="B54" s="533" t="s">
        <v>720</v>
      </c>
      <c r="C54" s="533"/>
    </row>
    <row r="55" spans="1:7">
      <c r="B55" s="533"/>
      <c r="C55" s="533"/>
    </row>
    <row r="56" spans="1:7">
      <c r="B56" s="533"/>
      <c r="C56" s="533"/>
    </row>
    <row r="57" spans="1:7">
      <c r="B57" s="533"/>
      <c r="C57" s="533"/>
    </row>
    <row r="58" spans="1:7">
      <c r="B58" s="533"/>
      <c r="C58" s="533"/>
    </row>
    <row r="59" spans="1:7">
      <c r="B59" s="533"/>
      <c r="C59" s="533"/>
    </row>
    <row r="60" spans="1:7">
      <c r="B60" s="533"/>
      <c r="C60" s="533"/>
    </row>
    <row r="61" spans="1:7">
      <c r="B61" s="533"/>
      <c r="C61" s="533"/>
    </row>
    <row r="62" spans="1:7">
      <c r="B62" s="533"/>
      <c r="C62" s="533"/>
    </row>
    <row r="63" spans="1:7">
      <c r="B63" s="533"/>
      <c r="C63" s="533"/>
    </row>
    <row r="64" spans="1:7">
      <c r="B64" s="533"/>
      <c r="C64" s="533"/>
    </row>
    <row r="65" spans="1:7">
      <c r="B65" s="533"/>
      <c r="C65" s="533"/>
    </row>
    <row r="74" spans="1:7" ht="27" customHeight="1">
      <c r="A74" s="75">
        <v>64</v>
      </c>
      <c r="B74" s="64" t="s">
        <v>721</v>
      </c>
      <c r="C74" s="64"/>
      <c r="D74" s="64"/>
      <c r="E74" s="65"/>
      <c r="F74" s="65"/>
      <c r="G74" s="65"/>
    </row>
    <row r="76" spans="1:7" ht="15" customHeight="1">
      <c r="B76" s="533" t="s">
        <v>722</v>
      </c>
      <c r="C76" s="533"/>
      <c r="D76" s="533"/>
      <c r="E76" s="533"/>
      <c r="F76" s="533"/>
    </row>
    <row r="77" spans="1:7">
      <c r="B77" s="533"/>
      <c r="C77" s="533"/>
      <c r="D77" s="533"/>
      <c r="E77" s="533"/>
      <c r="F77" s="533"/>
    </row>
    <row r="78" spans="1:7">
      <c r="B78" s="74"/>
    </row>
    <row r="79" spans="1:7">
      <c r="B79" s="74"/>
    </row>
    <row r="94" spans="1:7" ht="27" customHeight="1">
      <c r="A94" s="75">
        <v>66</v>
      </c>
      <c r="B94" s="64" t="s">
        <v>723</v>
      </c>
      <c r="C94" s="64"/>
      <c r="D94" s="64"/>
      <c r="E94" s="65"/>
      <c r="F94" s="65"/>
      <c r="G94" s="65"/>
    </row>
    <row r="97" spans="3:21">
      <c r="C97" s="541" t="s">
        <v>724</v>
      </c>
      <c r="D97" s="541"/>
      <c r="E97" s="541"/>
      <c r="F97" s="541"/>
    </row>
    <row r="99" spans="3:21">
      <c r="C99" s="68" t="s">
        <v>725</v>
      </c>
    </row>
    <row r="102" spans="3:21">
      <c r="C102" s="541" t="s">
        <v>726</v>
      </c>
      <c r="D102" s="541"/>
      <c r="E102" s="541"/>
      <c r="F102" s="541"/>
    </row>
    <row r="104" spans="3:21">
      <c r="C104" s="68" t="s">
        <v>727</v>
      </c>
    </row>
    <row r="106" spans="3:21" ht="28" customHeight="1">
      <c r="C106" s="66"/>
      <c r="D106" s="66"/>
      <c r="K106" s="536"/>
      <c r="L106" s="536"/>
      <c r="M106" s="536"/>
      <c r="N106" s="536"/>
      <c r="O106" s="536"/>
      <c r="P106" s="272"/>
      <c r="Q106" s="272"/>
    </row>
    <row r="107" spans="3:21" ht="28" customHeight="1">
      <c r="C107" s="76"/>
      <c r="D107" s="66"/>
      <c r="K107" s="68"/>
      <c r="L107" s="68"/>
      <c r="M107" s="68"/>
      <c r="N107" s="68"/>
      <c r="O107" s="68"/>
      <c r="P107" s="68"/>
      <c r="Q107" s="68"/>
      <c r="R107" s="68"/>
      <c r="S107" s="68"/>
      <c r="T107" s="68"/>
      <c r="U107" s="68"/>
    </row>
    <row r="108" spans="3:21" ht="37" customHeight="1" thickBot="1">
      <c r="C108" s="537" t="s">
        <v>728</v>
      </c>
      <c r="D108" s="537"/>
      <c r="E108" s="537"/>
      <c r="F108" s="538" t="s">
        <v>88</v>
      </c>
      <c r="G108" s="538"/>
      <c r="H108" s="68"/>
      <c r="J108" s="537" t="s">
        <v>728</v>
      </c>
      <c r="K108" s="537"/>
      <c r="L108" s="537"/>
      <c r="M108" s="273"/>
      <c r="N108" s="539" t="s">
        <v>88</v>
      </c>
      <c r="O108" s="539"/>
      <c r="P108" s="77"/>
      <c r="Q108" s="77"/>
      <c r="R108" s="68"/>
      <c r="S108" s="68"/>
      <c r="T108" s="68"/>
      <c r="U108" s="68"/>
    </row>
    <row r="109" spans="3:21" ht="43.8" thickTop="1" thickBot="1">
      <c r="C109" s="78" t="s">
        <v>729</v>
      </c>
      <c r="D109" s="79" t="s">
        <v>730</v>
      </c>
      <c r="E109" s="80" t="s">
        <v>731</v>
      </c>
      <c r="F109" s="80" t="s">
        <v>732</v>
      </c>
      <c r="G109" s="79" t="s">
        <v>733</v>
      </c>
      <c r="H109" s="79" t="s">
        <v>734</v>
      </c>
      <c r="J109" s="78" t="s">
        <v>729</v>
      </c>
      <c r="K109" s="79" t="s">
        <v>730</v>
      </c>
      <c r="L109" s="80" t="s">
        <v>171</v>
      </c>
      <c r="M109" s="80" t="s">
        <v>170</v>
      </c>
      <c r="N109" s="80" t="s">
        <v>732</v>
      </c>
      <c r="O109" s="79" t="s">
        <v>89</v>
      </c>
      <c r="P109" s="79" t="s">
        <v>171</v>
      </c>
      <c r="Q109" s="79" t="s">
        <v>170</v>
      </c>
      <c r="R109" s="79" t="s">
        <v>735</v>
      </c>
      <c r="S109" s="68"/>
      <c r="T109" s="68"/>
      <c r="U109" s="68"/>
    </row>
    <row r="110" spans="3:21" s="68" customFormat="1" ht="17.100000000000001" customHeight="1" thickTop="1" thickBot="1">
      <c r="C110" s="81">
        <v>1</v>
      </c>
      <c r="D110" s="81">
        <v>1</v>
      </c>
      <c r="E110" s="81">
        <v>0</v>
      </c>
      <c r="F110" s="82" t="s">
        <v>89</v>
      </c>
      <c r="G110" s="243">
        <v>1</v>
      </c>
      <c r="H110" s="81">
        <v>2</v>
      </c>
      <c r="J110" s="83">
        <v>1</v>
      </c>
      <c r="K110" s="83">
        <v>1</v>
      </c>
      <c r="L110" s="83">
        <v>0</v>
      </c>
      <c r="M110" s="83">
        <v>0</v>
      </c>
      <c r="N110" s="82" t="s">
        <v>89</v>
      </c>
      <c r="O110" s="244">
        <f>+K110/J110</f>
        <v>1</v>
      </c>
      <c r="P110" s="244">
        <f>+L110/J110</f>
        <v>0</v>
      </c>
      <c r="Q110" s="244">
        <f>+M110/J110</f>
        <v>0</v>
      </c>
      <c r="R110" s="83">
        <v>2</v>
      </c>
    </row>
    <row r="111" spans="3:21" s="68" customFormat="1" ht="17.100000000000001" customHeight="1" thickTop="1" thickBot="1">
      <c r="C111" s="81">
        <v>2</v>
      </c>
      <c r="D111" s="81">
        <v>2</v>
      </c>
      <c r="E111" s="81">
        <v>0</v>
      </c>
      <c r="F111" s="82" t="s">
        <v>89</v>
      </c>
      <c r="G111" s="243">
        <v>1</v>
      </c>
      <c r="H111" s="81">
        <v>2</v>
      </c>
      <c r="J111" s="81">
        <v>2</v>
      </c>
      <c r="K111" s="81">
        <v>2</v>
      </c>
      <c r="L111" s="81">
        <v>0</v>
      </c>
      <c r="M111" s="81">
        <v>0</v>
      </c>
      <c r="N111" s="82" t="s">
        <v>89</v>
      </c>
      <c r="O111" s="243">
        <f t="shared" ref="O111:O121" si="0">+K111/J111</f>
        <v>1</v>
      </c>
      <c r="P111" s="243">
        <f t="shared" ref="P111:P118" si="1">+L111/J111</f>
        <v>0</v>
      </c>
      <c r="Q111" s="243">
        <f t="shared" ref="Q111:Q121" si="2">+M111/J111</f>
        <v>0</v>
      </c>
      <c r="R111" s="81">
        <v>2</v>
      </c>
    </row>
    <row r="112" spans="3:21" s="68" customFormat="1" ht="17.100000000000001" customHeight="1" thickTop="1" thickBot="1">
      <c r="C112" s="81">
        <v>3</v>
      </c>
      <c r="D112" s="81">
        <v>3</v>
      </c>
      <c r="E112" s="81">
        <v>0</v>
      </c>
      <c r="F112" s="82" t="s">
        <v>89</v>
      </c>
      <c r="G112" s="243">
        <v>1</v>
      </c>
      <c r="H112" s="81">
        <v>2</v>
      </c>
      <c r="J112" s="81">
        <v>2</v>
      </c>
      <c r="K112" s="81">
        <v>1</v>
      </c>
      <c r="L112" s="81">
        <v>1</v>
      </c>
      <c r="M112" s="81">
        <v>0</v>
      </c>
      <c r="N112" s="82" t="s">
        <v>89</v>
      </c>
      <c r="O112" s="243">
        <f t="shared" si="0"/>
        <v>0.5</v>
      </c>
      <c r="P112" s="243">
        <f t="shared" si="1"/>
        <v>0.5</v>
      </c>
      <c r="Q112" s="243">
        <f t="shared" si="2"/>
        <v>0</v>
      </c>
      <c r="R112" s="81">
        <v>2</v>
      </c>
    </row>
    <row r="113" spans="3:21" s="68" customFormat="1" ht="17.100000000000001" customHeight="1" thickTop="1" thickBot="1">
      <c r="C113" s="81">
        <v>3</v>
      </c>
      <c r="D113" s="81">
        <v>2</v>
      </c>
      <c r="E113" s="81">
        <v>1</v>
      </c>
      <c r="F113" s="82" t="s">
        <v>89</v>
      </c>
      <c r="G113" s="243">
        <f t="shared" ref="G113:G126" si="3">+D113/(D113+E113)</f>
        <v>0.66666666666666663</v>
      </c>
      <c r="H113" s="81">
        <v>2</v>
      </c>
      <c r="J113" s="81">
        <v>2</v>
      </c>
      <c r="K113" s="81">
        <v>1</v>
      </c>
      <c r="L113" s="81">
        <v>0</v>
      </c>
      <c r="M113" s="81">
        <v>1</v>
      </c>
      <c r="N113" s="82" t="s">
        <v>89</v>
      </c>
      <c r="O113" s="243">
        <f t="shared" si="0"/>
        <v>0.5</v>
      </c>
      <c r="P113" s="243">
        <f t="shared" si="1"/>
        <v>0</v>
      </c>
      <c r="Q113" s="243">
        <f t="shared" si="2"/>
        <v>0.5</v>
      </c>
      <c r="R113" s="81">
        <v>2</v>
      </c>
    </row>
    <row r="114" spans="3:21" s="68" customFormat="1" ht="17.100000000000001" customHeight="1" thickTop="1" thickBot="1">
      <c r="C114" s="81">
        <v>4</v>
      </c>
      <c r="D114" s="81">
        <v>4</v>
      </c>
      <c r="E114" s="81">
        <v>0</v>
      </c>
      <c r="F114" s="82" t="s">
        <v>89</v>
      </c>
      <c r="G114" s="243">
        <f t="shared" si="3"/>
        <v>1</v>
      </c>
      <c r="H114" s="81">
        <v>2</v>
      </c>
      <c r="J114" s="81">
        <v>2</v>
      </c>
      <c r="K114" s="81">
        <v>0</v>
      </c>
      <c r="L114" s="81">
        <v>1</v>
      </c>
      <c r="M114" s="81">
        <v>1</v>
      </c>
      <c r="N114" s="84" t="s">
        <v>171</v>
      </c>
      <c r="O114" s="243">
        <f t="shared" si="0"/>
        <v>0</v>
      </c>
      <c r="P114" s="243">
        <f t="shared" si="1"/>
        <v>0.5</v>
      </c>
      <c r="Q114" s="243">
        <f t="shared" si="2"/>
        <v>0.5</v>
      </c>
      <c r="R114" s="81">
        <v>1</v>
      </c>
    </row>
    <row r="115" spans="3:21" s="68" customFormat="1" ht="17.100000000000001" customHeight="1" thickTop="1" thickBot="1">
      <c r="C115" s="81">
        <v>4</v>
      </c>
      <c r="D115" s="81">
        <v>3</v>
      </c>
      <c r="E115" s="81">
        <v>1</v>
      </c>
      <c r="F115" s="82" t="s">
        <v>89</v>
      </c>
      <c r="G115" s="243">
        <f t="shared" si="3"/>
        <v>0.75</v>
      </c>
      <c r="H115" s="81">
        <v>2</v>
      </c>
      <c r="J115" s="83">
        <v>3</v>
      </c>
      <c r="K115" s="83">
        <v>3</v>
      </c>
      <c r="L115" s="83">
        <v>0</v>
      </c>
      <c r="M115" s="83">
        <v>0</v>
      </c>
      <c r="N115" s="82" t="s">
        <v>89</v>
      </c>
      <c r="O115" s="244">
        <f t="shared" si="0"/>
        <v>1</v>
      </c>
      <c r="P115" s="244">
        <f t="shared" si="1"/>
        <v>0</v>
      </c>
      <c r="Q115" s="244">
        <f t="shared" si="2"/>
        <v>0</v>
      </c>
      <c r="R115" s="83">
        <v>2</v>
      </c>
    </row>
    <row r="116" spans="3:21" s="68" customFormat="1" ht="17.100000000000001" customHeight="1" thickTop="1" thickBot="1">
      <c r="C116" s="81">
        <v>5</v>
      </c>
      <c r="D116" s="81">
        <v>5</v>
      </c>
      <c r="E116" s="81">
        <v>0</v>
      </c>
      <c r="F116" s="82" t="s">
        <v>89</v>
      </c>
      <c r="G116" s="243">
        <f t="shared" si="3"/>
        <v>1</v>
      </c>
      <c r="H116" s="81">
        <v>2</v>
      </c>
      <c r="J116" s="83">
        <v>3</v>
      </c>
      <c r="K116" s="83">
        <v>2</v>
      </c>
      <c r="L116" s="83">
        <v>1</v>
      </c>
      <c r="M116" s="83">
        <v>0</v>
      </c>
      <c r="N116" s="82" t="s">
        <v>89</v>
      </c>
      <c r="O116" s="244">
        <f t="shared" si="0"/>
        <v>0.66666666666666663</v>
      </c>
      <c r="P116" s="244">
        <f t="shared" si="1"/>
        <v>0.33333333333333331</v>
      </c>
      <c r="Q116" s="244">
        <f t="shared" si="2"/>
        <v>0</v>
      </c>
      <c r="R116" s="83">
        <v>2</v>
      </c>
    </row>
    <row r="117" spans="3:21" s="68" customFormat="1" ht="17.100000000000001" customHeight="1" thickTop="1" thickBot="1">
      <c r="C117" s="81">
        <v>5</v>
      </c>
      <c r="D117" s="81">
        <v>4</v>
      </c>
      <c r="E117" s="81">
        <v>1</v>
      </c>
      <c r="F117" s="82" t="s">
        <v>89</v>
      </c>
      <c r="G117" s="243">
        <f t="shared" si="3"/>
        <v>0.8</v>
      </c>
      <c r="H117" s="81">
        <v>2</v>
      </c>
      <c r="J117" s="83">
        <v>3</v>
      </c>
      <c r="K117" s="83">
        <v>2</v>
      </c>
      <c r="L117" s="83">
        <v>0</v>
      </c>
      <c r="M117" s="83">
        <v>1</v>
      </c>
      <c r="N117" s="82" t="s">
        <v>89</v>
      </c>
      <c r="O117" s="244">
        <f t="shared" si="0"/>
        <v>0.66666666666666663</v>
      </c>
      <c r="P117" s="244">
        <f t="shared" si="1"/>
        <v>0</v>
      </c>
      <c r="Q117" s="244">
        <f t="shared" si="2"/>
        <v>0.33333333333333331</v>
      </c>
      <c r="R117" s="83">
        <v>2</v>
      </c>
    </row>
    <row r="118" spans="3:21" s="68" customFormat="1" ht="17.100000000000001" customHeight="1" thickTop="1" thickBot="1">
      <c r="C118" s="81">
        <v>6</v>
      </c>
      <c r="D118" s="81">
        <v>6</v>
      </c>
      <c r="E118" s="81">
        <v>0</v>
      </c>
      <c r="F118" s="82" t="s">
        <v>89</v>
      </c>
      <c r="G118" s="243">
        <f t="shared" si="3"/>
        <v>1</v>
      </c>
      <c r="H118" s="81">
        <v>2</v>
      </c>
      <c r="J118" s="83">
        <v>3</v>
      </c>
      <c r="K118" s="83">
        <v>1</v>
      </c>
      <c r="L118" s="83">
        <v>1</v>
      </c>
      <c r="M118" s="83">
        <v>1</v>
      </c>
      <c r="N118" s="84" t="s">
        <v>171</v>
      </c>
      <c r="O118" s="244">
        <f t="shared" si="0"/>
        <v>0.33333333333333331</v>
      </c>
      <c r="P118" s="244">
        <f t="shared" si="1"/>
        <v>0.33333333333333331</v>
      </c>
      <c r="Q118" s="244">
        <f t="shared" si="2"/>
        <v>0.33333333333333331</v>
      </c>
      <c r="R118" s="83">
        <v>1</v>
      </c>
    </row>
    <row r="119" spans="3:21" s="68" customFormat="1" ht="17.100000000000001" customHeight="1" thickTop="1" thickBot="1">
      <c r="C119" s="81">
        <v>6</v>
      </c>
      <c r="D119" s="81">
        <v>5</v>
      </c>
      <c r="E119" s="81">
        <v>1</v>
      </c>
      <c r="F119" s="82" t="s">
        <v>89</v>
      </c>
      <c r="G119" s="243">
        <f t="shared" si="3"/>
        <v>0.83333333333333337</v>
      </c>
      <c r="H119" s="81">
        <v>2</v>
      </c>
      <c r="J119" s="83">
        <v>3</v>
      </c>
      <c r="K119" s="83">
        <v>0</v>
      </c>
      <c r="L119" s="83">
        <v>2</v>
      </c>
      <c r="M119" s="83">
        <v>1</v>
      </c>
      <c r="N119" s="84" t="s">
        <v>171</v>
      </c>
      <c r="O119" s="244">
        <f t="shared" si="0"/>
        <v>0</v>
      </c>
      <c r="P119" s="244">
        <f>+L119/J119</f>
        <v>0.66666666666666663</v>
      </c>
      <c r="Q119" s="244">
        <f t="shared" si="2"/>
        <v>0.33333333333333331</v>
      </c>
      <c r="R119" s="83">
        <v>1</v>
      </c>
    </row>
    <row r="120" spans="3:21" s="68" customFormat="1" ht="17.100000000000001" customHeight="1" thickTop="1" thickBot="1">
      <c r="C120" s="81">
        <v>6</v>
      </c>
      <c r="D120" s="81">
        <v>4</v>
      </c>
      <c r="E120" s="81">
        <v>2</v>
      </c>
      <c r="F120" s="82" t="s">
        <v>89</v>
      </c>
      <c r="G120" s="243">
        <f t="shared" si="3"/>
        <v>0.66666666666666663</v>
      </c>
      <c r="H120" s="81">
        <v>2</v>
      </c>
      <c r="J120" s="83">
        <v>3</v>
      </c>
      <c r="K120" s="83">
        <v>0</v>
      </c>
      <c r="L120" s="83">
        <v>1</v>
      </c>
      <c r="M120" s="83">
        <v>2</v>
      </c>
      <c r="N120" s="85" t="s">
        <v>170</v>
      </c>
      <c r="O120" s="244">
        <f t="shared" si="0"/>
        <v>0</v>
      </c>
      <c r="P120" s="244">
        <f>+L120/J120</f>
        <v>0.33333333333333331</v>
      </c>
      <c r="Q120" s="244">
        <f t="shared" si="2"/>
        <v>0.66666666666666663</v>
      </c>
      <c r="R120" s="83">
        <v>0</v>
      </c>
    </row>
    <row r="121" spans="3:21" s="68" customFormat="1" ht="17.100000000000001" customHeight="1" thickTop="1" thickBot="1">
      <c r="C121" s="81">
        <v>7</v>
      </c>
      <c r="D121" s="81">
        <v>7</v>
      </c>
      <c r="E121" s="81">
        <v>0</v>
      </c>
      <c r="F121" s="82" t="s">
        <v>89</v>
      </c>
      <c r="G121" s="243">
        <f t="shared" si="3"/>
        <v>1</v>
      </c>
      <c r="H121" s="81">
        <v>2</v>
      </c>
      <c r="J121" s="81">
        <v>3</v>
      </c>
      <c r="K121" s="81">
        <v>0</v>
      </c>
      <c r="L121" s="81">
        <v>0</v>
      </c>
      <c r="M121" s="81">
        <v>3</v>
      </c>
      <c r="N121" s="85" t="s">
        <v>170</v>
      </c>
      <c r="O121" s="243">
        <f t="shared" si="0"/>
        <v>0</v>
      </c>
      <c r="P121" s="243">
        <f>+L121/J121</f>
        <v>0</v>
      </c>
      <c r="Q121" s="243">
        <f t="shared" si="2"/>
        <v>1</v>
      </c>
      <c r="R121" s="81">
        <v>0</v>
      </c>
    </row>
    <row r="122" spans="3:21" s="68" customFormat="1" ht="17.100000000000001" customHeight="1" thickTop="1" thickBot="1">
      <c r="C122" s="81">
        <v>7</v>
      </c>
      <c r="D122" s="81">
        <v>6</v>
      </c>
      <c r="E122" s="81">
        <v>1</v>
      </c>
      <c r="F122" s="82" t="s">
        <v>89</v>
      </c>
      <c r="G122" s="243">
        <f t="shared" si="3"/>
        <v>0.8571428571428571</v>
      </c>
      <c r="H122" s="81">
        <v>2</v>
      </c>
      <c r="J122" s="81"/>
      <c r="K122" s="81"/>
      <c r="L122" s="81"/>
      <c r="M122" s="81"/>
      <c r="N122" s="82" t="s">
        <v>89</v>
      </c>
      <c r="O122" s="243"/>
      <c r="P122" s="243"/>
      <c r="Q122" s="243"/>
      <c r="R122" s="81"/>
    </row>
    <row r="123" spans="3:21" s="68" customFormat="1" ht="17.100000000000001" customHeight="1" thickTop="1" thickBot="1">
      <c r="C123" s="81">
        <v>7</v>
      </c>
      <c r="D123" s="81">
        <v>5</v>
      </c>
      <c r="E123" s="81">
        <v>2</v>
      </c>
      <c r="F123" s="82" t="s">
        <v>89</v>
      </c>
      <c r="G123" s="243">
        <f t="shared" si="3"/>
        <v>0.7142857142857143</v>
      </c>
      <c r="H123" s="81">
        <v>2</v>
      </c>
      <c r="J123" s="81"/>
      <c r="K123" s="81"/>
      <c r="L123" s="81"/>
      <c r="M123" s="81"/>
      <c r="N123" s="82" t="s">
        <v>89</v>
      </c>
      <c r="O123" s="243"/>
      <c r="P123" s="243"/>
      <c r="Q123" s="243"/>
      <c r="R123" s="81"/>
    </row>
    <row r="124" spans="3:21" ht="17.100000000000001" customHeight="1" thickTop="1" thickBot="1">
      <c r="C124" s="81">
        <v>8</v>
      </c>
      <c r="D124" s="81">
        <v>8</v>
      </c>
      <c r="E124" s="81">
        <v>0</v>
      </c>
      <c r="F124" s="82" t="s">
        <v>89</v>
      </c>
      <c r="G124" s="243">
        <f t="shared" si="3"/>
        <v>1</v>
      </c>
      <c r="H124" s="81">
        <v>2</v>
      </c>
      <c r="J124" s="81"/>
      <c r="K124" s="81"/>
      <c r="L124" s="81"/>
      <c r="M124" s="81"/>
      <c r="N124" s="82" t="s">
        <v>89</v>
      </c>
      <c r="O124" s="243"/>
      <c r="P124" s="243"/>
      <c r="Q124" s="243"/>
      <c r="R124" s="81"/>
      <c r="S124" s="68"/>
      <c r="T124" s="68"/>
      <c r="U124" s="68"/>
    </row>
    <row r="125" spans="3:21" ht="17.100000000000001" customHeight="1" thickTop="1" thickBot="1">
      <c r="C125" s="81">
        <v>8</v>
      </c>
      <c r="D125" s="81">
        <v>7</v>
      </c>
      <c r="E125" s="81">
        <v>1</v>
      </c>
      <c r="F125" s="82" t="s">
        <v>89</v>
      </c>
      <c r="G125" s="243">
        <f t="shared" si="3"/>
        <v>0.875</v>
      </c>
      <c r="H125" s="81">
        <v>2</v>
      </c>
      <c r="J125" s="81"/>
      <c r="K125" s="81"/>
      <c r="L125" s="81"/>
      <c r="M125" s="81"/>
      <c r="N125" s="82" t="s">
        <v>89</v>
      </c>
      <c r="O125" s="243"/>
      <c r="P125" s="243"/>
      <c r="Q125" s="243"/>
      <c r="R125" s="81"/>
      <c r="S125" s="68"/>
      <c r="T125" s="68"/>
      <c r="U125" s="68"/>
    </row>
    <row r="126" spans="3:21" ht="17.100000000000001" customHeight="1" thickTop="1" thickBot="1">
      <c r="C126" s="81">
        <v>8</v>
      </c>
      <c r="D126" s="81">
        <v>6</v>
      </c>
      <c r="E126" s="81">
        <v>2</v>
      </c>
      <c r="F126" s="82" t="s">
        <v>89</v>
      </c>
      <c r="G126" s="243">
        <f t="shared" si="3"/>
        <v>0.75</v>
      </c>
      <c r="H126" s="81">
        <v>2</v>
      </c>
      <c r="J126" s="81"/>
      <c r="K126" s="81"/>
      <c r="L126" s="81"/>
      <c r="M126" s="81"/>
      <c r="N126" s="82" t="s">
        <v>89</v>
      </c>
      <c r="O126" s="243"/>
      <c r="P126" s="243"/>
      <c r="Q126" s="243"/>
      <c r="R126" s="81"/>
      <c r="S126" s="68"/>
      <c r="T126" s="68"/>
      <c r="U126" s="68"/>
    </row>
    <row r="127" spans="3:21" ht="14.7" thickTop="1">
      <c r="C127" s="66"/>
      <c r="D127" s="66"/>
      <c r="K127" s="68"/>
      <c r="L127" s="68"/>
      <c r="M127" s="68"/>
      <c r="N127" s="68"/>
      <c r="O127" s="68"/>
      <c r="P127" s="68"/>
      <c r="Q127" s="68"/>
      <c r="R127" s="68"/>
      <c r="S127" s="68"/>
      <c r="T127" s="68"/>
      <c r="U127" s="68"/>
    </row>
    <row r="128" spans="3:21">
      <c r="C128" s="76"/>
      <c r="D128" s="536"/>
      <c r="E128" s="536"/>
      <c r="F128" s="536"/>
      <c r="K128" s="68"/>
      <c r="L128" s="68"/>
      <c r="M128" s="68"/>
      <c r="N128" s="68"/>
      <c r="O128" s="68"/>
      <c r="P128" s="68"/>
      <c r="Q128" s="68"/>
      <c r="R128" s="68"/>
      <c r="S128" s="68"/>
      <c r="T128" s="68"/>
      <c r="U128" s="68"/>
    </row>
    <row r="129" spans="3:8" ht="37" customHeight="1" thickBot="1">
      <c r="C129" s="537" t="s">
        <v>728</v>
      </c>
      <c r="D129" s="537"/>
      <c r="E129" s="537"/>
      <c r="F129" s="540" t="s">
        <v>148</v>
      </c>
      <c r="G129" s="540"/>
    </row>
    <row r="130" spans="3:8" ht="43.8" thickTop="1" thickBot="1">
      <c r="C130" s="78" t="s">
        <v>729</v>
      </c>
      <c r="D130" s="79" t="s">
        <v>730</v>
      </c>
      <c r="E130" s="80" t="s">
        <v>731</v>
      </c>
      <c r="F130" s="80" t="s">
        <v>732</v>
      </c>
      <c r="G130" s="79" t="s">
        <v>733</v>
      </c>
      <c r="H130" s="79" t="s">
        <v>734</v>
      </c>
    </row>
    <row r="131" spans="3:8" s="68" customFormat="1" ht="18" customHeight="1" thickTop="1" thickBot="1">
      <c r="C131" s="81">
        <v>1</v>
      </c>
      <c r="D131" s="81">
        <v>1</v>
      </c>
      <c r="E131" s="81">
        <v>0</v>
      </c>
      <c r="F131" s="82" t="s">
        <v>89</v>
      </c>
      <c r="G131" s="243">
        <v>1</v>
      </c>
      <c r="H131" s="81">
        <v>1</v>
      </c>
    </row>
    <row r="132" spans="3:8" s="68" customFormat="1" ht="18" customHeight="1" thickTop="1" thickBot="1">
      <c r="C132" s="81">
        <v>2</v>
      </c>
      <c r="D132" s="81">
        <v>2</v>
      </c>
      <c r="E132" s="81">
        <v>0</v>
      </c>
      <c r="F132" s="82" t="s">
        <v>89</v>
      </c>
      <c r="G132" s="243">
        <v>1</v>
      </c>
      <c r="H132" s="81">
        <v>1</v>
      </c>
    </row>
    <row r="133" spans="3:8" s="68" customFormat="1" ht="18" customHeight="1" thickTop="1" thickBot="1">
      <c r="C133" s="81">
        <v>3</v>
      </c>
      <c r="D133" s="81">
        <v>3</v>
      </c>
      <c r="E133" s="81">
        <v>0</v>
      </c>
      <c r="F133" s="82" t="s">
        <v>89</v>
      </c>
      <c r="G133" s="243">
        <v>1</v>
      </c>
      <c r="H133" s="81">
        <v>1</v>
      </c>
    </row>
    <row r="134" spans="3:8" s="68" customFormat="1" ht="18" customHeight="1" thickTop="1" thickBot="1">
      <c r="C134" s="81">
        <v>4</v>
      </c>
      <c r="D134" s="81">
        <v>4</v>
      </c>
      <c r="E134" s="81">
        <v>0</v>
      </c>
      <c r="F134" s="82" t="s">
        <v>89</v>
      </c>
      <c r="G134" s="243">
        <f>+D134/(D134+E134)</f>
        <v>1</v>
      </c>
      <c r="H134" s="81">
        <v>1</v>
      </c>
    </row>
    <row r="135" spans="3:8" s="68" customFormat="1" ht="18" customHeight="1" thickTop="1" thickBot="1">
      <c r="C135" s="81">
        <v>4</v>
      </c>
      <c r="D135" s="81">
        <v>3</v>
      </c>
      <c r="E135" s="81">
        <v>1</v>
      </c>
      <c r="F135" s="82" t="s">
        <v>89</v>
      </c>
      <c r="G135" s="243">
        <f t="shared" ref="G135:G145" si="4">+D135/(D135+E135)</f>
        <v>0.75</v>
      </c>
      <c r="H135" s="81">
        <v>1</v>
      </c>
    </row>
    <row r="136" spans="3:8" s="68" customFormat="1" ht="18" customHeight="1" thickTop="1" thickBot="1">
      <c r="C136" s="81">
        <v>5</v>
      </c>
      <c r="D136" s="81">
        <v>5</v>
      </c>
      <c r="E136" s="81">
        <v>0</v>
      </c>
      <c r="F136" s="82" t="s">
        <v>89</v>
      </c>
      <c r="G136" s="243">
        <f t="shared" si="4"/>
        <v>1</v>
      </c>
      <c r="H136" s="81">
        <v>1</v>
      </c>
    </row>
    <row r="137" spans="3:8" s="68" customFormat="1" ht="18" customHeight="1" thickTop="1" thickBot="1">
      <c r="C137" s="81">
        <v>5</v>
      </c>
      <c r="D137" s="81">
        <v>4</v>
      </c>
      <c r="E137" s="81">
        <v>1</v>
      </c>
      <c r="F137" s="82" t="s">
        <v>89</v>
      </c>
      <c r="G137" s="243">
        <f t="shared" si="4"/>
        <v>0.8</v>
      </c>
      <c r="H137" s="81">
        <v>1</v>
      </c>
    </row>
    <row r="138" spans="3:8" s="68" customFormat="1" ht="18" customHeight="1" thickTop="1" thickBot="1">
      <c r="C138" s="81">
        <v>6</v>
      </c>
      <c r="D138" s="81">
        <v>6</v>
      </c>
      <c r="E138" s="81">
        <v>0</v>
      </c>
      <c r="F138" s="82" t="s">
        <v>89</v>
      </c>
      <c r="G138" s="243">
        <f t="shared" si="4"/>
        <v>1</v>
      </c>
      <c r="H138" s="81">
        <v>1</v>
      </c>
    </row>
    <row r="139" spans="3:8" s="68" customFormat="1" ht="18" customHeight="1" thickTop="1" thickBot="1">
      <c r="C139" s="81">
        <v>6</v>
      </c>
      <c r="D139" s="81">
        <v>5</v>
      </c>
      <c r="E139" s="81">
        <v>1</v>
      </c>
      <c r="F139" s="82" t="s">
        <v>89</v>
      </c>
      <c r="G139" s="243">
        <f t="shared" si="4"/>
        <v>0.83333333333333337</v>
      </c>
      <c r="H139" s="81">
        <v>1</v>
      </c>
    </row>
    <row r="140" spans="3:8" s="68" customFormat="1" ht="18" customHeight="1" thickTop="1" thickBot="1">
      <c r="C140" s="81">
        <v>7</v>
      </c>
      <c r="D140" s="81">
        <v>7</v>
      </c>
      <c r="E140" s="81">
        <v>0</v>
      </c>
      <c r="F140" s="82" t="s">
        <v>89</v>
      </c>
      <c r="G140" s="243">
        <f t="shared" si="4"/>
        <v>1</v>
      </c>
      <c r="H140" s="81">
        <v>1</v>
      </c>
    </row>
    <row r="141" spans="3:8" s="68" customFormat="1" ht="18" customHeight="1" thickTop="1" thickBot="1">
      <c r="C141" s="81">
        <v>7</v>
      </c>
      <c r="D141" s="81">
        <v>6</v>
      </c>
      <c r="E141" s="81">
        <v>1</v>
      </c>
      <c r="F141" s="82" t="s">
        <v>89</v>
      </c>
      <c r="G141" s="243">
        <f t="shared" si="4"/>
        <v>0.8571428571428571</v>
      </c>
      <c r="H141" s="81">
        <v>1</v>
      </c>
    </row>
    <row r="142" spans="3:8" s="68" customFormat="1" ht="18" customHeight="1" thickTop="1" thickBot="1">
      <c r="C142" s="81">
        <v>7</v>
      </c>
      <c r="D142" s="81">
        <v>5</v>
      </c>
      <c r="E142" s="81">
        <v>2</v>
      </c>
      <c r="F142" s="82" t="s">
        <v>89</v>
      </c>
      <c r="G142" s="243">
        <f t="shared" si="4"/>
        <v>0.7142857142857143</v>
      </c>
      <c r="H142" s="81">
        <v>1</v>
      </c>
    </row>
    <row r="143" spans="3:8" ht="15" thickTop="1" thickBot="1">
      <c r="C143" s="81">
        <v>8</v>
      </c>
      <c r="D143" s="81">
        <v>8</v>
      </c>
      <c r="E143" s="81">
        <v>0</v>
      </c>
      <c r="F143" s="82" t="s">
        <v>89</v>
      </c>
      <c r="G143" s="243">
        <f t="shared" si="4"/>
        <v>1</v>
      </c>
      <c r="H143" s="81">
        <v>1</v>
      </c>
    </row>
    <row r="144" spans="3:8" ht="15" thickTop="1" thickBot="1">
      <c r="C144" s="81">
        <v>8</v>
      </c>
      <c r="D144" s="81">
        <v>7</v>
      </c>
      <c r="E144" s="81">
        <v>1</v>
      </c>
      <c r="F144" s="82" t="s">
        <v>89</v>
      </c>
      <c r="G144" s="243">
        <f t="shared" si="4"/>
        <v>0.875</v>
      </c>
      <c r="H144" s="81">
        <v>1</v>
      </c>
    </row>
    <row r="145" spans="3:8" ht="15" thickTop="1" thickBot="1">
      <c r="C145" s="81">
        <v>8</v>
      </c>
      <c r="D145" s="81">
        <v>6</v>
      </c>
      <c r="E145" s="81">
        <v>2</v>
      </c>
      <c r="F145" s="82" t="s">
        <v>89</v>
      </c>
      <c r="G145" s="243">
        <f t="shared" si="4"/>
        <v>0.75</v>
      </c>
      <c r="H145" s="81">
        <v>1</v>
      </c>
    </row>
    <row r="146" spans="3:8" ht="14.7" thickTop="1">
      <c r="C146" s="66"/>
      <c r="D146" s="66"/>
    </row>
    <row r="147" spans="3:8">
      <c r="C147" s="66"/>
      <c r="D147" s="66"/>
    </row>
    <row r="148" spans="3:8">
      <c r="C148" s="66"/>
      <c r="D148" s="66"/>
    </row>
    <row r="149" spans="3:8">
      <c r="C149" s="66"/>
      <c r="D149" s="66"/>
    </row>
    <row r="150" spans="3:8">
      <c r="C150" s="66"/>
      <c r="D150" s="66"/>
    </row>
    <row r="151" spans="3:8">
      <c r="C151" s="66"/>
      <c r="D151" s="66"/>
    </row>
    <row r="152" spans="3:8">
      <c r="C152" s="66"/>
      <c r="D152" s="66"/>
    </row>
    <row r="153" spans="3:8" ht="29.1" customHeight="1">
      <c r="C153" s="66"/>
      <c r="D153" s="66"/>
    </row>
    <row r="154" spans="3:8" ht="29.1" customHeight="1">
      <c r="C154" s="66"/>
      <c r="D154" s="66"/>
    </row>
    <row r="155" spans="3:8">
      <c r="C155" s="66"/>
      <c r="D155" s="66"/>
    </row>
    <row r="156" spans="3:8">
      <c r="C156" s="66"/>
      <c r="D156" s="66"/>
    </row>
    <row r="157" spans="3:8">
      <c r="C157" s="66"/>
      <c r="D157" s="66"/>
    </row>
    <row r="158" spans="3:8">
      <c r="C158" s="66"/>
      <c r="D158" s="66"/>
    </row>
    <row r="159" spans="3:8">
      <c r="C159" s="66"/>
      <c r="D159" s="66"/>
    </row>
    <row r="160" spans="3:8">
      <c r="C160" s="66"/>
      <c r="D160" s="66"/>
    </row>
    <row r="161" spans="3:4">
      <c r="C161" s="66"/>
      <c r="D161" s="66"/>
    </row>
    <row r="162" spans="3:4">
      <c r="C162" s="66"/>
      <c r="D162" s="66"/>
    </row>
    <row r="163" spans="3:4">
      <c r="C163" s="66"/>
      <c r="D163" s="66"/>
    </row>
    <row r="164" spans="3:4">
      <c r="C164" s="66"/>
      <c r="D164" s="66"/>
    </row>
    <row r="165" spans="3:4">
      <c r="C165" s="66"/>
      <c r="D165" s="66"/>
    </row>
    <row r="166" spans="3:4">
      <c r="C166" s="66"/>
      <c r="D166" s="66"/>
    </row>
    <row r="167" spans="3:4">
      <c r="C167" s="66"/>
      <c r="D167" s="66"/>
    </row>
    <row r="168" spans="3:4">
      <c r="C168" s="66"/>
      <c r="D168" s="66"/>
    </row>
    <row r="169" spans="3:4">
      <c r="C169" s="66"/>
      <c r="D169" s="66"/>
    </row>
    <row r="170" spans="3:4">
      <c r="C170" s="66"/>
      <c r="D170" s="66"/>
    </row>
    <row r="171" spans="3:4">
      <c r="C171" s="66"/>
      <c r="D171" s="66"/>
    </row>
    <row r="172" spans="3:4">
      <c r="C172" s="66"/>
      <c r="D172" s="66"/>
    </row>
    <row r="173" spans="3:4">
      <c r="C173" s="66"/>
      <c r="D173" s="66"/>
    </row>
    <row r="174" spans="3:4">
      <c r="C174" s="66"/>
      <c r="D174" s="66"/>
    </row>
    <row r="175" spans="3:4">
      <c r="C175" s="66"/>
      <c r="D175" s="66"/>
    </row>
    <row r="176" spans="3:4">
      <c r="C176" s="66"/>
      <c r="D176" s="66"/>
    </row>
    <row r="177" spans="3:4">
      <c r="C177" s="66"/>
      <c r="D177" s="66"/>
    </row>
  </sheetData>
  <mergeCells count="17">
    <mergeCell ref="D128:F128"/>
    <mergeCell ref="C129:E129"/>
    <mergeCell ref="F129:G129"/>
    <mergeCell ref="B76:F77"/>
    <mergeCell ref="C97:F97"/>
    <mergeCell ref="C102:F102"/>
    <mergeCell ref="K106:O106"/>
    <mergeCell ref="C108:E108"/>
    <mergeCell ref="F108:G108"/>
    <mergeCell ref="J108:L108"/>
    <mergeCell ref="N108:O108"/>
    <mergeCell ref="B54:C65"/>
    <mergeCell ref="B2:L2"/>
    <mergeCell ref="C8:L8"/>
    <mergeCell ref="B16:F16"/>
    <mergeCell ref="C32:E38"/>
    <mergeCell ref="B47:C49"/>
  </mergeCells>
  <pageMargins left="0.7" right="0.7" top="0.75" bottom="0.75" header="0.3" footer="0.3"/>
  <drawing r:id="rId1"/>
</worksheet>
</file>

<file path=xl/worksheets/sheet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8744"/>
  </sheetPr>
  <dimension ref="B2:DI892"/>
  <sheetViews>
    <sheetView showGridLines="0" topLeftCell="BR9" zoomScale="40" zoomScaleNormal="40" workbookViewId="0">
      <selection activeCell="BZ10" sqref="BZ10:BZ11"/>
    </sheetView>
  </sheetViews>
  <sheetFormatPr baseColWidth="10" defaultColWidth="10.59765625" defaultRowHeight="16.2" thickTop="1" thickBottom="1"/>
  <cols>
    <col min="1" max="1" width="3" style="2" customWidth="1"/>
    <col min="2" max="2" width="17.09765625" style="2" customWidth="1"/>
    <col min="3" max="3" width="15.5" style="2" customWidth="1"/>
    <col min="4" max="4" width="38.34765625" style="2" customWidth="1"/>
    <col min="5" max="5" width="22.34765625" style="2" customWidth="1"/>
    <col min="6" max="6" width="24.84765625" style="2" customWidth="1"/>
    <col min="7" max="7" width="12.5" style="2" customWidth="1"/>
    <col min="8" max="8" width="53.34765625" style="2" customWidth="1"/>
    <col min="9" max="9" width="41.09765625" style="2" customWidth="1"/>
    <col min="10" max="27" width="41.09765625" style="2" hidden="1" customWidth="1"/>
    <col min="28" max="29" width="41.09765625" style="3" hidden="1" customWidth="1"/>
    <col min="30" max="31" width="7.59765625" style="2" customWidth="1"/>
    <col min="32" max="32" width="8.5" style="2" customWidth="1"/>
    <col min="33" max="33" width="75" style="2" customWidth="1"/>
    <col min="34" max="34" width="10.5" style="2" customWidth="1"/>
    <col min="35" max="35" width="11.59765625" style="2" customWidth="1"/>
    <col min="36" max="36" width="3" style="2" customWidth="1"/>
    <col min="37" max="37" width="10.59765625" style="2" customWidth="1"/>
    <col min="38" max="38" width="2.59765625" style="2" customWidth="1"/>
    <col min="39" max="39" width="10.59765625" style="2" customWidth="1"/>
    <col min="40" max="40" width="2.59765625" style="2" customWidth="1"/>
    <col min="41" max="41" width="10.59765625" style="2" customWidth="1"/>
    <col min="42" max="42" width="3.59765625" style="2" customWidth="1"/>
    <col min="43" max="43" width="10.59765625" style="2" customWidth="1"/>
    <col min="44" max="44" width="2.59765625" style="2" customWidth="1"/>
    <col min="45" max="45" width="11.84765625" style="2" customWidth="1"/>
    <col min="46" max="46" width="2.59765625" style="2" customWidth="1"/>
    <col min="47" max="47" width="11.84765625" style="2" customWidth="1"/>
    <col min="48" max="48" width="2.59765625" style="2" customWidth="1"/>
    <col min="49" max="49" width="8.5" style="2" customWidth="1"/>
    <col min="50" max="51" width="14.59765625" style="2" customWidth="1"/>
    <col min="52" max="52" width="13.5" style="2" customWidth="1"/>
    <col min="53" max="53" width="4" style="2" customWidth="1"/>
    <col min="54" max="54" width="14.84765625" style="2" customWidth="1"/>
    <col min="55" max="55" width="12.84765625" style="2" customWidth="1"/>
    <col min="56" max="56" width="3.34765625" style="2" customWidth="1"/>
    <col min="57" max="57" width="15" style="2" customWidth="1"/>
    <col min="58" max="58" width="5.34765625" style="2" customWidth="1"/>
    <col min="59" max="59" width="3.59765625" style="2" customWidth="1"/>
    <col min="60" max="60" width="15" style="2" customWidth="1"/>
    <col min="61" max="61" width="6.59765625" style="2" customWidth="1"/>
    <col min="62" max="62" width="5.59765625" style="2" customWidth="1"/>
    <col min="63" max="63" width="13.34765625" style="2" customWidth="1"/>
    <col min="64" max="64" width="13.5" style="2" customWidth="1"/>
    <col min="65" max="66" width="7.59765625" style="2" customWidth="1"/>
    <col min="67" max="67" width="8.5" style="2" customWidth="1"/>
    <col min="68" max="68" width="10.84765625" style="2" customWidth="1"/>
    <col min="69" max="69" width="40.59765625" style="2" customWidth="1"/>
    <col min="70" max="70" width="29.84765625" style="2" customWidth="1"/>
    <col min="71" max="71" width="18" style="2" customWidth="1"/>
    <col min="72" max="73" width="14.84765625" style="2" customWidth="1"/>
    <col min="74" max="74" width="28.84765625" style="2" customWidth="1"/>
    <col min="75" max="75" width="23.59765625" style="2" customWidth="1"/>
    <col min="76" max="76" width="63.84765625" style="2" customWidth="1"/>
    <col min="77" max="77" width="20.5" style="2" customWidth="1"/>
    <col min="78" max="78" width="69.046875" style="2" customWidth="1"/>
    <col min="79" max="79" width="100.5" style="2" customWidth="1"/>
    <col min="80" max="81" width="10.59765625" style="2" customWidth="1"/>
    <col min="82" max="82" width="14" style="2" customWidth="1"/>
    <col min="83" max="87" width="10.59765625" style="2"/>
    <col min="88" max="88" width="13.5" style="2" customWidth="1"/>
    <col min="89" max="90" width="10.59765625" style="2"/>
    <col min="91" max="91" width="13.5" style="2" customWidth="1"/>
    <col min="92" max="104" width="10.59765625" style="2"/>
    <col min="105" max="105" width="13.34765625" style="2" customWidth="1"/>
    <col min="106" max="106" width="19.84765625" style="2" customWidth="1"/>
    <col min="107" max="110" width="10.59765625" style="2"/>
    <col min="111" max="111" width="15" style="2" customWidth="1"/>
    <col min="112" max="112" width="13.59765625" style="2" customWidth="1"/>
    <col min="113" max="16384" width="10.59765625" style="2"/>
  </cols>
  <sheetData>
    <row r="2" spans="2:79" s="1" customFormat="1" ht="29.1" customHeight="1" thickTop="1" thickBot="1">
      <c r="B2" s="285" t="s">
        <v>0</v>
      </c>
      <c r="C2" s="285"/>
      <c r="D2" s="285"/>
      <c r="E2" s="285" t="s">
        <v>1</v>
      </c>
      <c r="F2" s="285"/>
      <c r="G2" s="285"/>
      <c r="H2" s="285"/>
      <c r="I2" s="285"/>
      <c r="J2" s="285" t="s">
        <v>2</v>
      </c>
      <c r="K2" s="285"/>
      <c r="L2" s="285"/>
      <c r="M2" s="285"/>
      <c r="N2" s="285"/>
      <c r="O2" s="285"/>
      <c r="P2" s="285"/>
      <c r="Q2" s="285"/>
      <c r="R2" s="285"/>
      <c r="S2" s="285"/>
      <c r="T2" s="285"/>
      <c r="U2" s="285"/>
      <c r="V2" s="285"/>
      <c r="W2" s="285"/>
      <c r="X2" s="285"/>
      <c r="Y2" s="285"/>
      <c r="Z2" s="285"/>
      <c r="AA2" s="285"/>
      <c r="AB2" s="285"/>
      <c r="AC2" s="285"/>
      <c r="AD2" s="285" t="s">
        <v>3</v>
      </c>
      <c r="AE2" s="285"/>
      <c r="AF2" s="285"/>
      <c r="AG2" s="285" t="s">
        <v>4</v>
      </c>
      <c r="AH2" s="285"/>
      <c r="AI2" s="285"/>
      <c r="AJ2" s="285"/>
      <c r="AK2" s="285"/>
      <c r="AL2" s="285"/>
      <c r="AM2" s="285"/>
      <c r="AN2" s="285"/>
      <c r="AO2" s="285"/>
      <c r="AP2" s="285"/>
      <c r="AQ2" s="285"/>
      <c r="AR2" s="285"/>
      <c r="AS2" s="285"/>
      <c r="AT2" s="285"/>
      <c r="AU2" s="285"/>
      <c r="AV2" s="285"/>
      <c r="AW2" s="285"/>
      <c r="AX2" s="285" t="s">
        <v>5</v>
      </c>
      <c r="AY2" s="285"/>
      <c r="AZ2" s="285"/>
      <c r="BA2" s="285"/>
      <c r="BB2" s="285"/>
      <c r="BC2" s="285"/>
      <c r="BD2" s="285"/>
      <c r="BE2" s="285"/>
      <c r="BF2" s="285"/>
      <c r="BG2" s="285"/>
      <c r="BH2" s="285"/>
      <c r="BI2" s="285"/>
      <c r="BJ2" s="285"/>
      <c r="BK2" s="285"/>
      <c r="BL2" s="285"/>
      <c r="BM2" s="285" t="s">
        <v>3</v>
      </c>
      <c r="BN2" s="285"/>
      <c r="BO2" s="285"/>
      <c r="BP2" s="287" t="s">
        <v>6</v>
      </c>
      <c r="BQ2" s="287"/>
      <c r="BR2" s="287"/>
      <c r="BS2" s="287"/>
      <c r="BT2" s="287" t="s">
        <v>7</v>
      </c>
      <c r="BU2" s="287"/>
      <c r="BV2" s="287"/>
      <c r="BW2" s="281" t="s">
        <v>8</v>
      </c>
      <c r="BX2" s="281"/>
      <c r="BY2" s="281" t="s">
        <v>9</v>
      </c>
      <c r="BZ2" s="281"/>
      <c r="CA2" s="281"/>
    </row>
    <row r="3" spans="2:79" ht="3" customHeight="1" thickTop="1" thickBot="1"/>
    <row r="4" spans="2:79" s="9" customFormat="1" ht="46" customHeight="1" thickTop="1" thickBot="1">
      <c r="B4" s="4" t="s">
        <v>10</v>
      </c>
      <c r="C4" s="4" t="s">
        <v>11</v>
      </c>
      <c r="D4" s="4" t="s">
        <v>12</v>
      </c>
      <c r="E4" s="4" t="s">
        <v>13</v>
      </c>
      <c r="F4" s="4" t="s">
        <v>1</v>
      </c>
      <c r="G4" s="4" t="s">
        <v>14</v>
      </c>
      <c r="H4" s="4" t="s">
        <v>15</v>
      </c>
      <c r="I4" s="4" t="s">
        <v>16</v>
      </c>
      <c r="J4" s="4" t="s">
        <v>17</v>
      </c>
      <c r="K4" s="4" t="s">
        <v>18</v>
      </c>
      <c r="L4" s="4" t="s">
        <v>19</v>
      </c>
      <c r="M4" s="4" t="s">
        <v>20</v>
      </c>
      <c r="N4" s="4" t="s">
        <v>21</v>
      </c>
      <c r="O4" s="4" t="s">
        <v>22</v>
      </c>
      <c r="P4" s="4" t="s">
        <v>23</v>
      </c>
      <c r="Q4" s="4" t="s">
        <v>24</v>
      </c>
      <c r="R4" s="4" t="s">
        <v>25</v>
      </c>
      <c r="S4" s="4" t="s">
        <v>26</v>
      </c>
      <c r="T4" s="4" t="s">
        <v>27</v>
      </c>
      <c r="U4" s="4" t="s">
        <v>28</v>
      </c>
      <c r="V4" s="4" t="s">
        <v>29</v>
      </c>
      <c r="W4" s="4" t="s">
        <v>30</v>
      </c>
      <c r="X4" s="4" t="s">
        <v>31</v>
      </c>
      <c r="Y4" s="4" t="s">
        <v>32</v>
      </c>
      <c r="Z4" s="4" t="s">
        <v>33</v>
      </c>
      <c r="AA4" s="4" t="s">
        <v>34</v>
      </c>
      <c r="AB4" s="4" t="s">
        <v>35</v>
      </c>
      <c r="AC4" s="4" t="s">
        <v>36</v>
      </c>
      <c r="AD4" s="5" t="s">
        <v>37</v>
      </c>
      <c r="AE4" s="5" t="s">
        <v>38</v>
      </c>
      <c r="AF4" s="5" t="s">
        <v>39</v>
      </c>
      <c r="AG4" s="4" t="s">
        <v>40</v>
      </c>
      <c r="AH4" s="4" t="s">
        <v>41</v>
      </c>
      <c r="AI4" s="4" t="s">
        <v>42</v>
      </c>
      <c r="AJ4" s="4"/>
      <c r="AK4" s="4" t="s">
        <v>42</v>
      </c>
      <c r="AL4" s="4"/>
      <c r="AM4" s="4" t="s">
        <v>43</v>
      </c>
      <c r="AN4" s="4"/>
      <c r="AO4" s="4" t="s">
        <v>44</v>
      </c>
      <c r="AP4" s="4"/>
      <c r="AQ4" s="4" t="s">
        <v>45</v>
      </c>
      <c r="AR4" s="4"/>
      <c r="AS4" s="4" t="s">
        <v>46</v>
      </c>
      <c r="AT4" s="4"/>
      <c r="AU4" s="4" t="s">
        <v>47</v>
      </c>
      <c r="AV4" s="4"/>
      <c r="AW4" s="6" t="s">
        <v>48</v>
      </c>
      <c r="AX4" s="4" t="s">
        <v>49</v>
      </c>
      <c r="AY4" s="7" t="s">
        <v>50</v>
      </c>
      <c r="AZ4" s="7" t="s">
        <v>51</v>
      </c>
      <c r="BA4" s="4"/>
      <c r="BB4" s="4" t="s">
        <v>52</v>
      </c>
      <c r="BC4" s="7" t="s">
        <v>53</v>
      </c>
      <c r="BD4" s="4"/>
      <c r="BE4" s="7" t="s">
        <v>54</v>
      </c>
      <c r="BF4" s="7"/>
      <c r="BG4" s="7"/>
      <c r="BH4" s="7" t="s">
        <v>55</v>
      </c>
      <c r="BI4" s="7"/>
      <c r="BJ4" s="7"/>
      <c r="BK4" s="4" t="s">
        <v>56</v>
      </c>
      <c r="BL4" s="4" t="s">
        <v>57</v>
      </c>
      <c r="BM4" s="5" t="s">
        <v>37</v>
      </c>
      <c r="BN4" s="5" t="s">
        <v>38</v>
      </c>
      <c r="BO4" s="5" t="s">
        <v>58</v>
      </c>
      <c r="BP4" s="7" t="s">
        <v>59</v>
      </c>
      <c r="BQ4" s="7" t="s">
        <v>60</v>
      </c>
      <c r="BR4" s="7" t="s">
        <v>61</v>
      </c>
      <c r="BS4" s="7" t="s">
        <v>62</v>
      </c>
      <c r="BT4" s="7" t="s">
        <v>63</v>
      </c>
      <c r="BU4" s="7" t="s">
        <v>64</v>
      </c>
      <c r="BV4" s="7" t="s">
        <v>65</v>
      </c>
      <c r="BW4" s="8" t="s">
        <v>66</v>
      </c>
      <c r="BX4" s="8" t="s">
        <v>67</v>
      </c>
      <c r="BY4" s="8" t="s">
        <v>66</v>
      </c>
      <c r="BZ4" s="8" t="s">
        <v>67</v>
      </c>
      <c r="CA4" s="8" t="s">
        <v>68</v>
      </c>
    </row>
    <row r="5" spans="2:79" ht="84" hidden="1" customHeight="1" thickTop="1" thickBot="1">
      <c r="B5" s="282" t="s">
        <v>69</v>
      </c>
      <c r="C5" s="283" t="s">
        <v>158</v>
      </c>
      <c r="D5" s="299" t="s">
        <v>202</v>
      </c>
      <c r="E5" s="300" t="s">
        <v>203</v>
      </c>
      <c r="F5" s="301" t="s">
        <v>204</v>
      </c>
      <c r="G5" s="283" t="s">
        <v>174</v>
      </c>
      <c r="H5" s="302" t="s">
        <v>205</v>
      </c>
      <c r="I5" s="302" t="s">
        <v>206</v>
      </c>
      <c r="J5" s="286"/>
      <c r="K5" s="286"/>
      <c r="L5" s="286"/>
      <c r="M5" s="286"/>
      <c r="N5" s="286"/>
      <c r="O5" s="286"/>
      <c r="P5" s="286"/>
      <c r="Q5" s="286"/>
      <c r="R5" s="286"/>
      <c r="S5" s="286"/>
      <c r="T5" s="286"/>
      <c r="U5" s="286"/>
      <c r="V5" s="286"/>
      <c r="W5" s="286"/>
      <c r="X5" s="286"/>
      <c r="Y5" s="286"/>
      <c r="Z5" s="286"/>
      <c r="AA5" s="286"/>
      <c r="AB5" s="286"/>
      <c r="AC5" s="286">
        <f t="shared" ref="AC5" si="0">COUNTIF(J5:AB6,"Si")</f>
        <v>0</v>
      </c>
      <c r="AD5" s="292" t="s">
        <v>77</v>
      </c>
      <c r="AE5" s="293" t="s">
        <v>78</v>
      </c>
      <c r="AF5" s="294" t="str">
        <f>_xlfn.IFS(AND(AD5=$BZ$86,AE5=$CA$86),$CB$86,AND(AD5=$BZ$86,AE5=$CA$87),$CB$86,AND(AD5=$BZ$86,AE5=$CA$88),$CB$87,AND(AD5=$BZ$86,AE5=$CA$89),$CB$88,AND(AD5=$BZ$86,AE5=$CA$90),$CB$89,AND(AD5=$BZ$87,AE5=$CA$86),$CB$86,AND(AD5=$BZ$87,AE5=$CA$87),$CB$86,AND(AD5=$BZ$87,AE5=$CA$88),$CB$87,AND(AD5=$BZ$87,AE5=$CA$89),$CB$88,AND(AD5=$BZ$87,AE5=$CA$90),$CB$89,AND(AD5=$BZ$88,AE5=$CA$86),$CB$86,AND(AD5=$BZ$88,AE5=$CA$87),$CB$87,AND(AD5=$BZ$88,AE5=$CA$88),$CB$88,AND(AD5=$BZ$88,AE5=$CA$89),$CB$89,AND(AD5=$BZ$88,AE5=$CA$90),$CB$89,AND(AD5=$BZ$89,AE5=$CA$86),$CB$87,AND(AD5=$BZ$89,AE5=$CA$87),$CB$88,AND(AD5=$BZ$89,AE5=$CA$88),$CB$88,AND(AD5=$BZ$89,AE5=$CA$89),$CB$89,AND(AD5=$BZ$89,AE5=$CA$90),$CB$89,AND(AD5=$BZ$90,AE5=$CA$86),$CB$88,AND(AD5=$BZ$90,AE5=$CA$87),$CB$88,AND(AD5=$BZ$90,AE5=$CA$88),$CB$89,AND(AD5=$BZ$90,AE5=$CA$89),$CB$89,AND(AD5=$BZ$90,AE5=$CA$90),$CB$89)</f>
        <v>Extremo</v>
      </c>
      <c r="AG5" s="88" t="s">
        <v>207</v>
      </c>
      <c r="AH5" s="11" t="s">
        <v>80</v>
      </c>
      <c r="AI5" s="247" t="s">
        <v>81</v>
      </c>
      <c r="AJ5" s="12">
        <f t="shared" ref="AJ5:AJ22" si="1">IF(AI5=$CD$86,ASIGNADO,IF(AI5=$CD$87,NO_ASIGNADO,""))</f>
        <v>15</v>
      </c>
      <c r="AK5" s="247" t="s">
        <v>82</v>
      </c>
      <c r="AL5" s="12">
        <f t="shared" ref="AL5:AL22" si="2">IF(AK5=$CG$86,ADECUADO,IF(AK5=$CG$87,INADECUADO,""))</f>
        <v>15</v>
      </c>
      <c r="AM5" s="247" t="s">
        <v>83</v>
      </c>
      <c r="AN5" s="12">
        <f t="shared" ref="AN5:AN22" si="3">IF(AM5=$CJ$86,ASIGNADO,IF(AM5=$CJ$87,NO_ASIGNADO,""))</f>
        <v>15</v>
      </c>
      <c r="AO5" s="247" t="s">
        <v>84</v>
      </c>
      <c r="AP5" s="12">
        <f t="shared" ref="AP5:AP22" si="4">IF(AO5=$CM$86,PREVENIR,IF(AO5=$CM$87,DETECTAR,IF(AO5=$CM$88,NO_ES_CONTROL,"")))</f>
        <v>15</v>
      </c>
      <c r="AQ5" s="247" t="s">
        <v>85</v>
      </c>
      <c r="AR5" s="12">
        <f t="shared" ref="AR5:AR22" si="5">IF(AQ5=$CQ$86,CONFIABLE,IF(AQ5=$CQ$87,NO_CONFIABLE,""))</f>
        <v>15</v>
      </c>
      <c r="AS5" s="247" t="s">
        <v>86</v>
      </c>
      <c r="AT5" s="12">
        <f t="shared" ref="AT5:AT22" si="6">IF(AS5=$CT$86,SE_INVESTIGAN,IF(AS5=$CT$87,NO_SE_INVESTIGAN,""))</f>
        <v>15</v>
      </c>
      <c r="AU5" s="247" t="s">
        <v>87</v>
      </c>
      <c r="AV5" s="12">
        <f t="shared" ref="AV5:AV22" si="7">IF(AU5=$CW$86,COMPLETA,IF(AU5=$CW$87,INCOMPLETA,IF(AU5=$CW$88,NO_EXISTE,"")))</f>
        <v>10</v>
      </c>
      <c r="AW5" s="12">
        <f t="shared" ref="AW5:AW31" si="8">IFERROR(AJ5+AL5+AN5+AP5+AR5+AT5+AV5," ")</f>
        <v>100</v>
      </c>
      <c r="AX5" s="13" t="str">
        <f t="shared" ref="AX5:AX31" si="9">IF(AND(AW5&gt;=86,AW5&lt;=95),"MODERADO",IF(AND(AW5&gt;=96), "FUERTE",IF(AND(AW5&lt;=85), "DEBIL")))</f>
        <v>FUERTE</v>
      </c>
      <c r="AY5" s="14" t="s">
        <v>88</v>
      </c>
      <c r="AZ5" s="13" t="str">
        <f t="shared" ref="AZ5:AZ31" si="10">IFERROR((_xlfn.IFS(AND(AX5=$DA$86,AY5=$DA$86),$DA$86,AND(AX5=$DA$86,AY5=$DA$87),$DA$87,AND(AX5=$DA$86,AY5=$DA$88),$DA$88,AND(AX5=$DA$87,AY5=$DA$86),$DA$87,AND(AX5=$DA$87,AY5=$DA$87),$DA$87,AND(AX5=$DA$87,AY5=$DA$88),$DA$88,AND(AX5=$DA$88,AY5=$DA$86),$DA$88,AND(AX5=$DA$88,AY5=$DA$87),$DA$88,AND(AX5=$DA$88,AY5=$DA$88),$DA$88)),"")</f>
        <v>FUERTE</v>
      </c>
      <c r="BA5" s="250">
        <f t="shared" ref="BA5:BA22" si="11">_xlfn.IFS(AZ5=$DB$86,FUERTE,AZ5=$DB$87,MODERADO,AZ5=$DB$88,DEBIL)</f>
        <v>100</v>
      </c>
      <c r="BB5" s="245" t="str">
        <f t="shared" ref="BB5:BB31" si="12">IF(AND(BA5=100),"NO",IF(AND(BA5&lt;100), "SI",0))</f>
        <v>NO</v>
      </c>
      <c r="BC5" s="295" t="str">
        <f t="shared" ref="BC5:BC31" si="13">IF(AND(BD5&gt;=50,BD5&lt;=99),"MODERADO",IF(AND(BD5=100), "FUERTE",IF(AND(BD5&lt;50), "DEBIL")))</f>
        <v>FUERTE</v>
      </c>
      <c r="BD5" s="296">
        <f>+SUM(BA5:BA8)/(COUNT(BA5:BA8))</f>
        <v>100</v>
      </c>
      <c r="BE5" s="15" t="s">
        <v>89</v>
      </c>
      <c r="BF5" s="16">
        <f>IF(BE5="Directamente",100/COUNTA($BE$5:$BE$8),0)</f>
        <v>25</v>
      </c>
      <c r="BG5" s="297" t="str">
        <f>IF(SUM(BF5:BF8)&gt;67,"Directamente","No Disminuye")</f>
        <v>Directamente</v>
      </c>
      <c r="BH5" s="15" t="s">
        <v>89</v>
      </c>
      <c r="BI5" s="17">
        <f t="shared" ref="BI5:BI31" si="14">IFERROR(_xlfn.IFS(BH5="Directamente",100,BH5="Indirectamente",99,BH5="No Disminuye",98)," ")</f>
        <v>100</v>
      </c>
      <c r="BJ5" s="291" t="str">
        <f>_xlfn.IFS(AND((COUNTIF($BH$5:BH8,"Directamente"))&gt;=(COUNTIF(BH5:BH8,"Indirectamente")),(COUNTIF(BH5:BH8,"Directamente"))&gt;=(COUNTIF(BH5:BH8,"No Disminuye"))),"Directamente",AND((COUNTIF(BH5:BH8,"Indirectamente"))&gt;(COUNTIF(BH5:BH8,"Directamente")),(COUNTIF(BH5:BH8,"Indirectamente"))&gt;(COUNTIF(BH5:BH8,"No Disminuye"))),"Indirectamente",SUM(COUNTIF(BH5:BH8,"Directamente"),COUNTIF(BH5:BH8,"Indirectamente"))&gt;=COUNTIF(BH5:BH8,"No Disminuye"),"Directamente",AND((COUNTIF(BH5:BH8,"No Disminuye"))&gt;(COUNTIF(BH5:BH8,"Directamente")),(COUNTIF(BH5:BH8,"No Disminuye"))&gt;(COUNTIF(BH5:BH8,"Indirectamente"))),"No Disminuye")</f>
        <v>Directamente</v>
      </c>
      <c r="BK5" s="298">
        <f>IFERROR(_xlfn.IFS(AND(BC5="MODERADO",BG5="Directamente"),1,AND(BC5="FUERTE",BG5="Directamente"),2),"0")</f>
        <v>2</v>
      </c>
      <c r="BL5" s="298">
        <f>IFERROR(_xlfn.IFS(BJ5="Directamente",2,BJ5="Indirectamente",1),"0")</f>
        <v>2</v>
      </c>
      <c r="BM5" s="292" t="s">
        <v>90</v>
      </c>
      <c r="BN5" s="293" t="s">
        <v>91</v>
      </c>
      <c r="BO5" s="292" t="str">
        <f>_xlfn.IFS(AND(BM5=$BZ$86,BN5=$CA$86),$CB$86,AND(BM5=$BZ$86,BN5=$CA$87),$CB$86,AND(BM5=$BZ$86,BN5=$CA$88),$CB$87,AND(BM5=$BZ$86,BN5=$CA$89),$CB$88,AND(BM5=$BZ$86,BN5=$CA$90),$CB$89,AND(BM5=$BZ$87,BN5=$CA$86),$CB$86,AND(BM5=$BZ$87,BN5=$CA$87),$CB$86,AND(BM5=$BZ$87,BN5=$CA$88),$CB$87,AND(BM5=$BZ$87,BN5=$CA$89),$CB$88,AND(BM5=$BZ$87,BN5=$CA$90),$CB$89,AND(BM5=$BZ$88,BN5=$CA$86),$CB$86,AND(BM5=$BZ$88,BN5=$CA$87),$CB$87,AND(BM5=$BZ$88,BN5=$CA$88),$CB$88,AND(BM5=$BZ$88,BN5=$CA$89),$CB$89,AND(BM5=$BZ$88,BN5=$CA$90),$CB$89,AND(BM5=$BZ$89,BN5=$CA$86),$CB$87,AND(BM5=$BZ$89,BN5=$CA$87),$CB$88,AND(BM5=$BZ$89,BN5=$CA$88),$CB$88,AND(BM5=$BZ$89,BN5=$CA$89),$CB$89,AND(BM5=$BZ$89,BN5=$CA$90),$CB$89,AND(BM5=$BZ$90,BN5=$CA$86),$CB$88,AND(BM5=$BZ$90,BN5=$CA$87),$CB$88,AND(BM5=$BZ$90,BN5=$CA$88),$CB$89,AND(BM5=$BZ$90,BN5=$CA$89),$CB$89,AND(BM5=$BZ$90,BN5=$CA$90),$CB$89)</f>
        <v>Alto</v>
      </c>
      <c r="BP5" s="254" t="s">
        <v>92</v>
      </c>
      <c r="BQ5" s="10" t="str">
        <f>AG5</f>
        <v>C:1 Desarrollo del Consejo Redacción (CA:1) / (CA:3)</v>
      </c>
      <c r="BR5" s="10" t="s">
        <v>208</v>
      </c>
      <c r="BS5" s="252" t="s">
        <v>209</v>
      </c>
      <c r="BT5" s="20" t="d">
        <v>2021-01-02</v>
      </c>
      <c r="BU5" s="20" t="d">
        <v>2021-12-31</v>
      </c>
      <c r="BV5" s="252" t="s">
        <v>210</v>
      </c>
      <c r="BW5" s="241"/>
      <c r="BX5" s="255"/>
      <c r="BY5" s="20"/>
      <c r="BZ5" s="252"/>
      <c r="CA5" s="252"/>
    </row>
    <row r="6" spans="2:79" ht="84" hidden="1" customHeight="1" thickTop="1" thickBot="1">
      <c r="B6" s="282"/>
      <c r="C6" s="283"/>
      <c r="D6" s="299"/>
      <c r="E6" s="300"/>
      <c r="F6" s="301"/>
      <c r="G6" s="283"/>
      <c r="H6" s="302"/>
      <c r="I6" s="302"/>
      <c r="J6" s="286"/>
      <c r="K6" s="286"/>
      <c r="L6" s="286"/>
      <c r="M6" s="286"/>
      <c r="N6" s="286"/>
      <c r="O6" s="286"/>
      <c r="P6" s="286"/>
      <c r="Q6" s="286"/>
      <c r="R6" s="286"/>
      <c r="S6" s="286"/>
      <c r="T6" s="286"/>
      <c r="U6" s="286"/>
      <c r="V6" s="286"/>
      <c r="W6" s="286"/>
      <c r="X6" s="286"/>
      <c r="Y6" s="286"/>
      <c r="Z6" s="286"/>
      <c r="AA6" s="286"/>
      <c r="AB6" s="286"/>
      <c r="AC6" s="286"/>
      <c r="AD6" s="292"/>
      <c r="AE6" s="293"/>
      <c r="AF6" s="294"/>
      <c r="AG6" s="88" t="s">
        <v>211</v>
      </c>
      <c r="AH6" s="11" t="s">
        <v>80</v>
      </c>
      <c r="AI6" s="247" t="s">
        <v>81</v>
      </c>
      <c r="AJ6" s="12">
        <f t="shared" si="1"/>
        <v>15</v>
      </c>
      <c r="AK6" s="247" t="s">
        <v>82</v>
      </c>
      <c r="AL6" s="12">
        <f t="shared" si="2"/>
        <v>15</v>
      </c>
      <c r="AM6" s="247" t="s">
        <v>83</v>
      </c>
      <c r="AN6" s="12">
        <f t="shared" si="3"/>
        <v>15</v>
      </c>
      <c r="AO6" s="247" t="s">
        <v>84</v>
      </c>
      <c r="AP6" s="12">
        <f t="shared" si="4"/>
        <v>15</v>
      </c>
      <c r="AQ6" s="247" t="s">
        <v>85</v>
      </c>
      <c r="AR6" s="12">
        <f t="shared" si="5"/>
        <v>15</v>
      </c>
      <c r="AS6" s="247" t="s">
        <v>86</v>
      </c>
      <c r="AT6" s="12">
        <f t="shared" si="6"/>
        <v>15</v>
      </c>
      <c r="AU6" s="247" t="s">
        <v>87</v>
      </c>
      <c r="AV6" s="12">
        <f t="shared" si="7"/>
        <v>10</v>
      </c>
      <c r="AW6" s="12">
        <f t="shared" si="8"/>
        <v>100</v>
      </c>
      <c r="AX6" s="13" t="str">
        <f t="shared" si="9"/>
        <v>FUERTE</v>
      </c>
      <c r="AY6" s="14" t="s">
        <v>88</v>
      </c>
      <c r="AZ6" s="13" t="str">
        <f t="shared" si="10"/>
        <v>FUERTE</v>
      </c>
      <c r="BA6" s="250">
        <f t="shared" si="11"/>
        <v>100</v>
      </c>
      <c r="BB6" s="245" t="str">
        <f t="shared" si="12"/>
        <v>NO</v>
      </c>
      <c r="BC6" s="295"/>
      <c r="BD6" s="296"/>
      <c r="BE6" s="15" t="s">
        <v>89</v>
      </c>
      <c r="BF6" s="16">
        <f>IF(BE6="Directamente",100/COUNTA($BE$5:$BE$8),0)</f>
        <v>25</v>
      </c>
      <c r="BG6" s="297"/>
      <c r="BH6" s="15" t="s">
        <v>171</v>
      </c>
      <c r="BI6" s="17">
        <f t="shared" si="14"/>
        <v>99</v>
      </c>
      <c r="BJ6" s="291"/>
      <c r="BK6" s="298"/>
      <c r="BL6" s="298"/>
      <c r="BM6" s="292"/>
      <c r="BN6" s="293"/>
      <c r="BO6" s="292"/>
      <c r="BP6" s="254" t="s">
        <v>92</v>
      </c>
      <c r="BQ6" s="10" t="str">
        <f>AG6</f>
        <v>C:2 Desarrollo del Comité primario  (CA:2)</v>
      </c>
      <c r="BR6" s="10" t="s">
        <v>212</v>
      </c>
      <c r="BS6" s="252" t="s">
        <v>209</v>
      </c>
      <c r="BT6" s="20" t="d">
        <v>2021-01-02</v>
      </c>
      <c r="BU6" s="20" t="d">
        <v>2021-12-31</v>
      </c>
      <c r="BV6" s="252" t="s">
        <v>213</v>
      </c>
      <c r="BW6" s="241"/>
      <c r="BX6" s="255"/>
      <c r="BY6" s="20"/>
      <c r="BZ6" s="252"/>
      <c r="CA6" s="252"/>
    </row>
    <row r="7" spans="2:79" ht="84" hidden="1" customHeight="1" thickTop="1" thickBot="1">
      <c r="B7" s="282"/>
      <c r="C7" s="283"/>
      <c r="D7" s="299"/>
      <c r="E7" s="300"/>
      <c r="F7" s="301"/>
      <c r="G7" s="283"/>
      <c r="H7" s="302"/>
      <c r="I7" s="302"/>
      <c r="J7" s="286"/>
      <c r="K7" s="286"/>
      <c r="L7" s="286"/>
      <c r="M7" s="286"/>
      <c r="N7" s="286"/>
      <c r="O7" s="286"/>
      <c r="P7" s="286"/>
      <c r="Q7" s="286"/>
      <c r="R7" s="286"/>
      <c r="S7" s="286"/>
      <c r="T7" s="286"/>
      <c r="U7" s="286"/>
      <c r="V7" s="286"/>
      <c r="W7" s="286"/>
      <c r="X7" s="286"/>
      <c r="Y7" s="286"/>
      <c r="Z7" s="286"/>
      <c r="AA7" s="286"/>
      <c r="AB7" s="286"/>
      <c r="AC7" s="286"/>
      <c r="AD7" s="292"/>
      <c r="AE7" s="293"/>
      <c r="AF7" s="294"/>
      <c r="AG7" s="89" t="s">
        <v>214</v>
      </c>
      <c r="AH7" s="11" t="s">
        <v>80</v>
      </c>
      <c r="AI7" s="247" t="s">
        <v>81</v>
      </c>
      <c r="AJ7" s="12">
        <f t="shared" si="1"/>
        <v>15</v>
      </c>
      <c r="AK7" s="247" t="s">
        <v>82</v>
      </c>
      <c r="AL7" s="12">
        <f t="shared" si="2"/>
        <v>15</v>
      </c>
      <c r="AM7" s="247" t="s">
        <v>83</v>
      </c>
      <c r="AN7" s="12">
        <f t="shared" si="3"/>
        <v>15</v>
      </c>
      <c r="AO7" s="247" t="s">
        <v>84</v>
      </c>
      <c r="AP7" s="12">
        <f t="shared" si="4"/>
        <v>15</v>
      </c>
      <c r="AQ7" s="247" t="s">
        <v>85</v>
      </c>
      <c r="AR7" s="12">
        <f t="shared" si="5"/>
        <v>15</v>
      </c>
      <c r="AS7" s="247" t="s">
        <v>86</v>
      </c>
      <c r="AT7" s="12">
        <f t="shared" si="6"/>
        <v>15</v>
      </c>
      <c r="AU7" s="247" t="s">
        <v>87</v>
      </c>
      <c r="AV7" s="12">
        <f t="shared" si="7"/>
        <v>10</v>
      </c>
      <c r="AW7" s="12">
        <f t="shared" si="8"/>
        <v>100</v>
      </c>
      <c r="AX7" s="13" t="str">
        <f t="shared" si="9"/>
        <v>FUERTE</v>
      </c>
      <c r="AY7" s="14" t="s">
        <v>88</v>
      </c>
      <c r="AZ7" s="13" t="str">
        <f t="shared" si="10"/>
        <v>FUERTE</v>
      </c>
      <c r="BA7" s="250">
        <f t="shared" si="11"/>
        <v>100</v>
      </c>
      <c r="BB7" s="245" t="str">
        <f t="shared" si="12"/>
        <v>NO</v>
      </c>
      <c r="BC7" s="295"/>
      <c r="BD7" s="296"/>
      <c r="BE7" s="15" t="s">
        <v>89</v>
      </c>
      <c r="BF7" s="16">
        <f>IF(BE7="Directamente",100/COUNTA($BE$5:$BE$8),0)</f>
        <v>25</v>
      </c>
      <c r="BG7" s="297"/>
      <c r="BH7" s="15" t="s">
        <v>89</v>
      </c>
      <c r="BI7" s="17">
        <f t="shared" si="14"/>
        <v>100</v>
      </c>
      <c r="BJ7" s="291"/>
      <c r="BK7" s="298"/>
      <c r="BL7" s="298"/>
      <c r="BM7" s="292"/>
      <c r="BN7" s="293"/>
      <c r="BO7" s="292"/>
      <c r="BP7" s="254" t="s">
        <v>92</v>
      </c>
      <c r="BQ7" s="10" t="str">
        <f>AG7</f>
        <v>C:3 Aprobaciones de contenidos (CA:1) / (CA:3)</v>
      </c>
      <c r="BR7" s="10" t="s">
        <v>215</v>
      </c>
      <c r="BS7" s="252" t="s">
        <v>209</v>
      </c>
      <c r="BT7" s="20" t="d">
        <v>2021-01-02</v>
      </c>
      <c r="BU7" s="20" t="d">
        <v>2021-12-31</v>
      </c>
      <c r="BV7" s="252" t="s">
        <v>216</v>
      </c>
      <c r="BW7" s="241"/>
      <c r="BX7" s="255"/>
      <c r="BY7" s="20"/>
      <c r="BZ7" s="252"/>
      <c r="CA7" s="252"/>
    </row>
    <row r="8" spans="2:79" ht="3" customHeight="1" thickTop="1" thickBot="1">
      <c r="B8" s="282"/>
      <c r="C8" s="283"/>
      <c r="D8" s="299"/>
      <c r="E8" s="300"/>
      <c r="F8" s="301"/>
      <c r="G8" s="283"/>
      <c r="H8" s="302"/>
      <c r="I8" s="302"/>
      <c r="J8" s="286"/>
      <c r="K8" s="286"/>
      <c r="L8" s="286"/>
      <c r="M8" s="286"/>
      <c r="N8" s="286"/>
      <c r="O8" s="286"/>
      <c r="P8" s="286"/>
      <c r="Q8" s="286"/>
      <c r="R8" s="286"/>
      <c r="S8" s="286"/>
      <c r="T8" s="286"/>
      <c r="U8" s="286"/>
      <c r="V8" s="286"/>
      <c r="W8" s="286"/>
      <c r="X8" s="286"/>
      <c r="Y8" s="286"/>
      <c r="Z8" s="286"/>
      <c r="AA8" s="286"/>
      <c r="AB8" s="286"/>
      <c r="AC8" s="286"/>
      <c r="AD8" s="292"/>
      <c r="AE8" s="293"/>
      <c r="AF8" s="294"/>
      <c r="AG8" s="89" t="s">
        <v>217</v>
      </c>
      <c r="AH8" s="11" t="s">
        <v>80</v>
      </c>
      <c r="AI8" s="247" t="s">
        <v>81</v>
      </c>
      <c r="AJ8" s="12">
        <f t="shared" si="1"/>
        <v>15</v>
      </c>
      <c r="AK8" s="247" t="s">
        <v>82</v>
      </c>
      <c r="AL8" s="12">
        <f t="shared" si="2"/>
        <v>15</v>
      </c>
      <c r="AM8" s="247" t="s">
        <v>83</v>
      </c>
      <c r="AN8" s="12">
        <f t="shared" si="3"/>
        <v>15</v>
      </c>
      <c r="AO8" s="247" t="s">
        <v>84</v>
      </c>
      <c r="AP8" s="12">
        <f t="shared" si="4"/>
        <v>15</v>
      </c>
      <c r="AQ8" s="247" t="s">
        <v>85</v>
      </c>
      <c r="AR8" s="12">
        <f t="shared" si="5"/>
        <v>15</v>
      </c>
      <c r="AS8" s="247" t="s">
        <v>86</v>
      </c>
      <c r="AT8" s="12">
        <f t="shared" si="6"/>
        <v>15</v>
      </c>
      <c r="AU8" s="247" t="s">
        <v>87</v>
      </c>
      <c r="AV8" s="12">
        <f t="shared" si="7"/>
        <v>10</v>
      </c>
      <c r="AW8" s="12">
        <f t="shared" si="8"/>
        <v>100</v>
      </c>
      <c r="AX8" s="13" t="str">
        <f t="shared" si="9"/>
        <v>FUERTE</v>
      </c>
      <c r="AY8" s="14" t="s">
        <v>88</v>
      </c>
      <c r="AZ8" s="13" t="str">
        <f t="shared" si="10"/>
        <v>FUERTE</v>
      </c>
      <c r="BA8" s="250">
        <f t="shared" si="11"/>
        <v>100</v>
      </c>
      <c r="BB8" s="245" t="str">
        <f t="shared" si="12"/>
        <v>NO</v>
      </c>
      <c r="BC8" s="295"/>
      <c r="BD8" s="296"/>
      <c r="BE8" s="15" t="s">
        <v>170</v>
      </c>
      <c r="BF8" s="16">
        <f>IF(BE8="Directamente",100/COUNTA($BE$5:$BE$8),0)</f>
        <v>0</v>
      </c>
      <c r="BG8" s="297"/>
      <c r="BH8" s="15" t="s">
        <v>89</v>
      </c>
      <c r="BI8" s="17">
        <f t="shared" si="14"/>
        <v>100</v>
      </c>
      <c r="BJ8" s="291"/>
      <c r="BK8" s="298"/>
      <c r="BL8" s="298"/>
      <c r="BM8" s="292"/>
      <c r="BN8" s="293"/>
      <c r="BO8" s="292"/>
      <c r="BP8" s="254" t="s">
        <v>92</v>
      </c>
      <c r="BQ8" s="10" t="str">
        <f>AG8</f>
        <v>C:4 Monitoreo de Medios  y redes sociales (CA:4)</v>
      </c>
      <c r="BR8" s="10" t="s">
        <v>218</v>
      </c>
      <c r="BS8" s="252" t="s">
        <v>209</v>
      </c>
      <c r="BT8" s="20" t="d">
        <v>2021-01-02</v>
      </c>
      <c r="BU8" s="20" t="d">
        <v>2021-12-31</v>
      </c>
      <c r="BV8" s="252" t="s">
        <v>219</v>
      </c>
      <c r="BW8" s="241"/>
      <c r="BX8" s="255"/>
      <c r="BY8" s="20"/>
      <c r="BZ8" s="252"/>
      <c r="CA8" s="252"/>
    </row>
    <row r="9" spans="2:79" ht="329.4" customHeight="1" thickTop="1" thickBot="1">
      <c r="B9" s="282" t="s">
        <v>69</v>
      </c>
      <c r="C9" s="283" t="s">
        <v>158</v>
      </c>
      <c r="D9" s="299" t="s">
        <v>220</v>
      </c>
      <c r="E9" s="299" t="s">
        <v>221</v>
      </c>
      <c r="F9" s="299" t="s">
        <v>222</v>
      </c>
      <c r="G9" s="283" t="s">
        <v>110</v>
      </c>
      <c r="H9" s="299" t="s">
        <v>223</v>
      </c>
      <c r="I9" s="299" t="s">
        <v>224</v>
      </c>
      <c r="J9" s="286" t="s">
        <v>113</v>
      </c>
      <c r="K9" s="286" t="s">
        <v>113</v>
      </c>
      <c r="L9" s="286" t="s">
        <v>114</v>
      </c>
      <c r="M9" s="286" t="s">
        <v>114</v>
      </c>
      <c r="N9" s="286" t="s">
        <v>113</v>
      </c>
      <c r="O9" s="286" t="s">
        <v>113</v>
      </c>
      <c r="P9" s="286" t="s">
        <v>114</v>
      </c>
      <c r="Q9" s="286" t="s">
        <v>114</v>
      </c>
      <c r="R9" s="286" t="s">
        <v>113</v>
      </c>
      <c r="S9" s="286" t="s">
        <v>113</v>
      </c>
      <c r="T9" s="286" t="s">
        <v>113</v>
      </c>
      <c r="U9" s="286" t="s">
        <v>113</v>
      </c>
      <c r="V9" s="286" t="s">
        <v>113</v>
      </c>
      <c r="W9" s="286" t="s">
        <v>113</v>
      </c>
      <c r="X9" s="286" t="s">
        <v>113</v>
      </c>
      <c r="Y9" s="286" t="s">
        <v>114</v>
      </c>
      <c r="Z9" s="286" t="s">
        <v>114</v>
      </c>
      <c r="AA9" s="286" t="s">
        <v>114</v>
      </c>
      <c r="AB9" s="286" t="s">
        <v>114</v>
      </c>
      <c r="AC9" s="286">
        <f>COUNTIF(J9:AB11,"Si")</f>
        <v>11</v>
      </c>
      <c r="AD9" s="292" t="s">
        <v>77</v>
      </c>
      <c r="AE9" s="303" t="str">
        <f>_xlfn.IFS(AC9&lt;=5,$CA$88,AND(AC9&gt;5,AC9&lt;=11),$CA$89,AC9&gt;11,$CA$90)</f>
        <v xml:space="preserve">Mayor </v>
      </c>
      <c r="AF9" s="294" t="str">
        <f>_xlfn.IFS(AND(AD9=$BZ$86,AE9=$CA$86),$CB$86,AND(AD9=$BZ$86,AE9=$CA$87),$CB$86,AND(AD9=$BZ$86,AE9=$CA$88),$CB$87,AND(AD9=$BZ$86,AE9=$CA$89),$CB$88,AND(AD9=$BZ$86,AE9=$CA$90),$CB$89,AND(AD9=$BZ$87,AE9=$CA$86),$CB$86,AND(AD9=$BZ$87,AE9=$CA$87),$CB$86,AND(AD9=$BZ$87,AE9=$CA$88),$CB$87,AND(AD9=$BZ$87,AE9=$CA$89),$CB$88,AND(AD9=$BZ$87,AE9=$CA$90),$CB$89,AND(AD9=$BZ$88,AE9=$CA$86),$CB$86,AND(AD9=$BZ$88,AE9=$CA$87),$CB$87,AND(AD9=$BZ$88,AE9=$CA$88),$CB$88,AND(AD9=$BZ$88,AE9=$CA$89),$CB$89,AND(AD9=$BZ$88,AE9=$CA$90),$CB$89,AND(AD9=$BZ$89,AE9=$CA$86),$CB$87,AND(AD9=$BZ$89,AE9=$CA$87),$CB$88,AND(AD9=$BZ$89,AE9=$CA$88),$CB$88,AND(AD9=$BZ$89,AE9=$CA$89),$CB$89,AND(AD9=$BZ$89,AE9=$CA$90),$CB$89,AND(AD9=$BZ$90,AE9=$CA$86),$CB$88,AND(AD9=$BZ$90,AE9=$CA$87),$CB$88,AND(AD9=$BZ$90,AE9=$CA$88),$CB$89,AND(AD9=$BZ$90,AE9=$CA$89),$CB$89,AND(AD9=$BZ$90,AE9=$CA$90),$CB$89)</f>
        <v>Extremo</v>
      </c>
      <c r="AG9" s="89" t="s">
        <v>225</v>
      </c>
      <c r="AH9" s="11" t="s">
        <v>80</v>
      </c>
      <c r="AI9" s="247" t="s">
        <v>81</v>
      </c>
      <c r="AJ9" s="12">
        <f t="shared" si="1"/>
        <v>15</v>
      </c>
      <c r="AK9" s="247" t="s">
        <v>82</v>
      </c>
      <c r="AL9" s="12">
        <f t="shared" si="2"/>
        <v>15</v>
      </c>
      <c r="AM9" s="247" t="s">
        <v>83</v>
      </c>
      <c r="AN9" s="12">
        <f t="shared" si="3"/>
        <v>15</v>
      </c>
      <c r="AO9" s="247" t="s">
        <v>84</v>
      </c>
      <c r="AP9" s="12">
        <f t="shared" si="4"/>
        <v>15</v>
      </c>
      <c r="AQ9" s="247" t="s">
        <v>85</v>
      </c>
      <c r="AR9" s="12">
        <f t="shared" si="5"/>
        <v>15</v>
      </c>
      <c r="AS9" s="247" t="s">
        <v>86</v>
      </c>
      <c r="AT9" s="12">
        <f t="shared" si="6"/>
        <v>15</v>
      </c>
      <c r="AU9" s="247" t="s">
        <v>87</v>
      </c>
      <c r="AV9" s="12">
        <f t="shared" si="7"/>
        <v>10</v>
      </c>
      <c r="AW9" s="12">
        <f t="shared" si="8"/>
        <v>100</v>
      </c>
      <c r="AX9" s="13" t="str">
        <f t="shared" si="9"/>
        <v>FUERTE</v>
      </c>
      <c r="AY9" s="14" t="s">
        <v>88</v>
      </c>
      <c r="AZ9" s="13" t="str">
        <f t="shared" si="10"/>
        <v>FUERTE</v>
      </c>
      <c r="BA9" s="250">
        <f t="shared" si="11"/>
        <v>100</v>
      </c>
      <c r="BB9" s="245" t="str">
        <f t="shared" si="12"/>
        <v>NO</v>
      </c>
      <c r="BC9" s="295" t="str">
        <f t="shared" si="13"/>
        <v>FUERTE</v>
      </c>
      <c r="BD9" s="296">
        <f>+SUM(BA9:BA11)/(COUNT(BA9:BA11))</f>
        <v>100</v>
      </c>
      <c r="BE9" s="15" t="s">
        <v>89</v>
      </c>
      <c r="BF9" s="16">
        <f>IF(BE9="Directamente",100/COUNTA($BE$9:$BE$11),0)</f>
        <v>33.333333333333336</v>
      </c>
      <c r="BG9" s="297" t="str">
        <f>IF(SUM(BF9:BF11)&gt;67,"Directamente","No Disminuye")</f>
        <v>Directamente</v>
      </c>
      <c r="BH9" s="15" t="s">
        <v>89</v>
      </c>
      <c r="BI9" s="17">
        <f t="shared" si="14"/>
        <v>100</v>
      </c>
      <c r="BJ9" s="291" t="str">
        <f>_xlfn.IFS(AND((COUNTIF($BH$9:BH11,"Directamente"))&gt;=(COUNTIF(BH9:BH11,"Indirectamente")),(COUNTIF(BH9:BH11,"Directamente"))&gt;=(COUNTIF(BH9:BH11,"No Disminuye"))),"Directamente",AND((COUNTIF(BH9:BH11,"Indirectamente"))&gt;(COUNTIF(BH9:BH11,"Directamente")),(COUNTIF(BH9:BH11,"Indirectamente"))&gt;(COUNTIF(BH9:BH11,"No Disminuye"))),"Indirectamente",SUM(COUNTIF(BH9:BH11,"Directamente"),COUNTIF(BH9:BH11,"Indirectamente"))&gt;=COUNTIF(BH9:BH11,"No Disminuye"),"Directamente",AND((COUNTIF(BH9:BH11,"No Disminuye"))&gt;(COUNTIF(BH9:BH11,"Directamente")),(COUNTIF(BH9:BH11,"No Disminuye"))&gt;(COUNTIF(BH9:BH11,"Indirectamente"))),"No Disminuye")</f>
        <v>Directamente</v>
      </c>
      <c r="BK9" s="298">
        <f>IFERROR(_xlfn.IFS(AND(BC9="MODERADO",BG9="Directamente"),1,AND(BC9="FUERTE",BG9="Directamente"),2),"0")</f>
        <v>2</v>
      </c>
      <c r="BL9" s="298">
        <f>IFERROR(_xlfn.IFS(BJ9="Directamente",2,BJ9="Indirectamente",1),"0")</f>
        <v>2</v>
      </c>
      <c r="BM9" s="292" t="s">
        <v>90</v>
      </c>
      <c r="BN9" s="293" t="s">
        <v>91</v>
      </c>
      <c r="BO9" s="311" t="str">
        <f>_xlfn.IFS(AND(BM9=$BZ$86,BN9=$CA$86),$CB$86,AND(BM9=$BZ$86,BN9=$CA$87),$CB$86,AND(BM9=$BZ$86,BN9=$CA$88),$CB$87,AND(BM9=$BZ$86,BN9=$CA$89),$CB$88,AND(BM9=$BZ$86,BN9=$CA$90),$CB$89,AND(BM9=$BZ$87,BN9=$CA$86),$CB$86,AND(BM9=$BZ$87,BN9=$CA$87),$CB$86,AND(BM9=$BZ$87,BN9=$CA$88),$CB$87,AND(BM9=$BZ$87,BN9=$CA$89),$CB$88,AND(BM9=$BZ$87,BN9=$CA$90),$CB$89,AND(BM9=$BZ$88,BN9=$CA$86),$CB$86,AND(BM9=$BZ$88,BN9=$CA$87),$CB$87,AND(BM9=$BZ$88,BN9=$CA$88),$CB$88,AND(BM9=$BZ$88,BN9=$CA$89),$CB$89,AND(BM9=$BZ$88,BN9=$CA$90),$CB$89,AND(BM9=$BZ$89,BN9=$CA$86),$CB$87,AND(BM9=$BZ$89,BN9=$CA$87),$CB$88,AND(BM9=$BZ$89,BN9=$CA$88),$CB$88,AND(BM9=$BZ$89,BN9=$CA$89),$CB$89,AND(BM9=$BZ$89,BN9=$CA$90),$CB$89,AND(BM9=$BZ$90,BN9=$CA$86),$CB$88,AND(BM9=$BZ$90,BN9=$CA$87),$CB$88,AND(BM9=$BZ$90,BN9=$CA$88),$CB$89,AND(BM9=$BZ$90,BN9=$CA$89),$CB$89,AND(BM9=$BZ$90,BN9=$CA$90),$CB$89)</f>
        <v>Alto</v>
      </c>
      <c r="BP9" s="314" t="s">
        <v>92</v>
      </c>
      <c r="BQ9" s="90" t="s">
        <v>226</v>
      </c>
      <c r="BR9" s="90" t="s">
        <v>227</v>
      </c>
      <c r="BS9" s="90" t="s">
        <v>228</v>
      </c>
      <c r="BT9" s="20" t="d">
        <v>2021-01-02</v>
      </c>
      <c r="BU9" s="20" t="d">
        <v>2021-12-31</v>
      </c>
      <c r="BV9" s="90" t="s">
        <v>229</v>
      </c>
      <c r="BW9" s="234" t="s">
        <v>746</v>
      </c>
      <c r="BX9" s="90" t="s">
        <v>768</v>
      </c>
      <c r="BY9" s="235" t="s">
        <v>771</v>
      </c>
      <c r="BZ9" s="90" t="s">
        <v>769</v>
      </c>
      <c r="CA9" s="276" t="s">
        <v>770</v>
      </c>
    </row>
    <row r="10" spans="2:79" ht="84" customHeight="1" thickTop="1" thickBot="1">
      <c r="B10" s="282"/>
      <c r="C10" s="283"/>
      <c r="D10" s="299"/>
      <c r="E10" s="299"/>
      <c r="F10" s="299"/>
      <c r="G10" s="283"/>
      <c r="H10" s="299"/>
      <c r="I10" s="299"/>
      <c r="J10" s="286"/>
      <c r="K10" s="286"/>
      <c r="L10" s="286"/>
      <c r="M10" s="286"/>
      <c r="N10" s="286"/>
      <c r="O10" s="286"/>
      <c r="P10" s="286"/>
      <c r="Q10" s="286"/>
      <c r="R10" s="286"/>
      <c r="S10" s="286"/>
      <c r="T10" s="286"/>
      <c r="U10" s="286"/>
      <c r="V10" s="286"/>
      <c r="W10" s="286"/>
      <c r="X10" s="286"/>
      <c r="Y10" s="286"/>
      <c r="Z10" s="286"/>
      <c r="AA10" s="286"/>
      <c r="AB10" s="286"/>
      <c r="AC10" s="286"/>
      <c r="AD10" s="292"/>
      <c r="AE10" s="303"/>
      <c r="AF10" s="294"/>
      <c r="AG10" s="89" t="s">
        <v>230</v>
      </c>
      <c r="AH10" s="11" t="s">
        <v>80</v>
      </c>
      <c r="AI10" s="247" t="s">
        <v>81</v>
      </c>
      <c r="AJ10" s="12">
        <f t="shared" si="1"/>
        <v>15</v>
      </c>
      <c r="AK10" s="247" t="s">
        <v>82</v>
      </c>
      <c r="AL10" s="12">
        <f t="shared" si="2"/>
        <v>15</v>
      </c>
      <c r="AM10" s="247" t="s">
        <v>83</v>
      </c>
      <c r="AN10" s="12">
        <f t="shared" si="3"/>
        <v>15</v>
      </c>
      <c r="AO10" s="247" t="s">
        <v>84</v>
      </c>
      <c r="AP10" s="12">
        <f t="shared" si="4"/>
        <v>15</v>
      </c>
      <c r="AQ10" s="247" t="s">
        <v>85</v>
      </c>
      <c r="AR10" s="12">
        <f t="shared" si="5"/>
        <v>15</v>
      </c>
      <c r="AS10" s="247" t="s">
        <v>86</v>
      </c>
      <c r="AT10" s="12">
        <f t="shared" si="6"/>
        <v>15</v>
      </c>
      <c r="AU10" s="247" t="s">
        <v>87</v>
      </c>
      <c r="AV10" s="12">
        <f t="shared" si="7"/>
        <v>10</v>
      </c>
      <c r="AW10" s="12">
        <f t="shared" si="8"/>
        <v>100</v>
      </c>
      <c r="AX10" s="13" t="str">
        <f t="shared" si="9"/>
        <v>FUERTE</v>
      </c>
      <c r="AY10" s="14" t="s">
        <v>88</v>
      </c>
      <c r="AZ10" s="13" t="str">
        <f t="shared" si="10"/>
        <v>FUERTE</v>
      </c>
      <c r="BA10" s="250">
        <f t="shared" si="11"/>
        <v>100</v>
      </c>
      <c r="BB10" s="245" t="str">
        <f t="shared" si="12"/>
        <v>NO</v>
      </c>
      <c r="BC10" s="295"/>
      <c r="BD10" s="296"/>
      <c r="BE10" s="15" t="s">
        <v>89</v>
      </c>
      <c r="BF10" s="16">
        <f t="shared" ref="BF10:BF11" si="15">IF(BE10="Directamente",100/COUNTA($BE$9:$BE$11),0)</f>
        <v>33.333333333333336</v>
      </c>
      <c r="BG10" s="297"/>
      <c r="BH10" s="15" t="s">
        <v>171</v>
      </c>
      <c r="BI10" s="17">
        <f t="shared" si="14"/>
        <v>99</v>
      </c>
      <c r="BJ10" s="291"/>
      <c r="BK10" s="298"/>
      <c r="BL10" s="298"/>
      <c r="BM10" s="292"/>
      <c r="BN10" s="293"/>
      <c r="BO10" s="312"/>
      <c r="BP10" s="314"/>
      <c r="BQ10" s="315" t="s">
        <v>231</v>
      </c>
      <c r="BR10" s="315" t="s">
        <v>232</v>
      </c>
      <c r="BS10" s="315" t="s">
        <v>228</v>
      </c>
      <c r="BT10" s="20" t="d">
        <v>2021-01-02</v>
      </c>
      <c r="BU10" s="20" t="d">
        <v>2021-12-31</v>
      </c>
      <c r="BV10" s="315" t="s">
        <v>233</v>
      </c>
      <c r="BW10" s="317" t="s">
        <v>772</v>
      </c>
      <c r="BX10" s="309" t="s">
        <v>773</v>
      </c>
      <c r="BY10" s="304" t="s">
        <v>774</v>
      </c>
      <c r="BZ10" s="306" t="s">
        <v>775</v>
      </c>
      <c r="CA10" s="308" t="s">
        <v>776</v>
      </c>
    </row>
    <row r="11" spans="2:79" ht="296.39999999999998" customHeight="1" thickTop="1" thickBot="1">
      <c r="B11" s="282"/>
      <c r="C11" s="283"/>
      <c r="D11" s="299"/>
      <c r="E11" s="299"/>
      <c r="F11" s="299"/>
      <c r="G11" s="283"/>
      <c r="H11" s="299"/>
      <c r="I11" s="299"/>
      <c r="J11" s="286"/>
      <c r="K11" s="286"/>
      <c r="L11" s="286"/>
      <c r="M11" s="286"/>
      <c r="N11" s="286"/>
      <c r="O11" s="286"/>
      <c r="P11" s="286"/>
      <c r="Q11" s="286"/>
      <c r="R11" s="286"/>
      <c r="S11" s="286"/>
      <c r="T11" s="286"/>
      <c r="U11" s="286"/>
      <c r="V11" s="286"/>
      <c r="W11" s="286"/>
      <c r="X11" s="286"/>
      <c r="Y11" s="286"/>
      <c r="Z11" s="286"/>
      <c r="AA11" s="286"/>
      <c r="AB11" s="286"/>
      <c r="AC11" s="286"/>
      <c r="AD11" s="292"/>
      <c r="AE11" s="303"/>
      <c r="AF11" s="294"/>
      <c r="AG11" s="89" t="s">
        <v>234</v>
      </c>
      <c r="AH11" s="11" t="s">
        <v>80</v>
      </c>
      <c r="AI11" s="247" t="s">
        <v>81</v>
      </c>
      <c r="AJ11" s="12">
        <f t="shared" si="1"/>
        <v>15</v>
      </c>
      <c r="AK11" s="247" t="s">
        <v>82</v>
      </c>
      <c r="AL11" s="12">
        <f t="shared" si="2"/>
        <v>15</v>
      </c>
      <c r="AM11" s="247" t="s">
        <v>83</v>
      </c>
      <c r="AN11" s="12">
        <f t="shared" si="3"/>
        <v>15</v>
      </c>
      <c r="AO11" s="247" t="s">
        <v>84</v>
      </c>
      <c r="AP11" s="12">
        <f t="shared" si="4"/>
        <v>15</v>
      </c>
      <c r="AQ11" s="247" t="s">
        <v>85</v>
      </c>
      <c r="AR11" s="12">
        <f t="shared" si="5"/>
        <v>15</v>
      </c>
      <c r="AS11" s="247" t="s">
        <v>86</v>
      </c>
      <c r="AT11" s="12">
        <f t="shared" si="6"/>
        <v>15</v>
      </c>
      <c r="AU11" s="247" t="s">
        <v>87</v>
      </c>
      <c r="AV11" s="12">
        <f t="shared" si="7"/>
        <v>10</v>
      </c>
      <c r="AW11" s="12">
        <f t="shared" si="8"/>
        <v>100</v>
      </c>
      <c r="AX11" s="13" t="str">
        <f t="shared" si="9"/>
        <v>FUERTE</v>
      </c>
      <c r="AY11" s="14" t="s">
        <v>88</v>
      </c>
      <c r="AZ11" s="13" t="str">
        <f t="shared" si="10"/>
        <v>FUERTE</v>
      </c>
      <c r="BA11" s="250">
        <f t="shared" si="11"/>
        <v>100</v>
      </c>
      <c r="BB11" s="245" t="str">
        <f t="shared" si="12"/>
        <v>NO</v>
      </c>
      <c r="BC11" s="295"/>
      <c r="BD11" s="296"/>
      <c r="BE11" s="15" t="s">
        <v>89</v>
      </c>
      <c r="BF11" s="16">
        <f t="shared" si="15"/>
        <v>33.333333333333336</v>
      </c>
      <c r="BG11" s="297"/>
      <c r="BH11" s="15" t="s">
        <v>89</v>
      </c>
      <c r="BI11" s="17">
        <f t="shared" si="14"/>
        <v>100</v>
      </c>
      <c r="BJ11" s="291"/>
      <c r="BK11" s="298"/>
      <c r="BL11" s="298"/>
      <c r="BM11" s="292"/>
      <c r="BN11" s="293"/>
      <c r="BO11" s="313"/>
      <c r="BP11" s="314"/>
      <c r="BQ11" s="316"/>
      <c r="BR11" s="316"/>
      <c r="BS11" s="316"/>
      <c r="BT11" s="20" t="d">
        <v>2021-01-02</v>
      </c>
      <c r="BU11" s="20" t="d">
        <v>2021-12-31</v>
      </c>
      <c r="BV11" s="316"/>
      <c r="BW11" s="318"/>
      <c r="BX11" s="310"/>
      <c r="BY11" s="305"/>
      <c r="BZ11" s="307"/>
      <c r="CA11" s="307"/>
    </row>
    <row r="12" spans="2:79" ht="75.900000000000006" hidden="1" thickTop="1" thickBot="1">
      <c r="B12" s="253"/>
      <c r="C12" s="10"/>
      <c r="D12" s="10"/>
      <c r="E12" s="10"/>
      <c r="F12" s="10"/>
      <c r="G12" s="10"/>
      <c r="H12" s="10"/>
      <c r="I12" s="10"/>
      <c r="J12" s="15"/>
      <c r="K12" s="15"/>
      <c r="L12" s="15"/>
      <c r="M12" s="15"/>
      <c r="N12" s="15"/>
      <c r="O12" s="15"/>
      <c r="P12" s="15"/>
      <c r="Q12" s="15"/>
      <c r="R12" s="15"/>
      <c r="S12" s="15"/>
      <c r="T12" s="15"/>
      <c r="U12" s="15"/>
      <c r="V12" s="15"/>
      <c r="W12" s="15"/>
      <c r="X12" s="15"/>
      <c r="Y12" s="15"/>
      <c r="Z12" s="15"/>
      <c r="AA12" s="15"/>
      <c r="AB12" s="247"/>
      <c r="AC12" s="247">
        <f t="shared" ref="AC12:AC31" si="16">COUNTIF(J12:AB12,"Si")</f>
        <v>0</v>
      </c>
      <c r="AD12" s="21" t="s">
        <v>118</v>
      </c>
      <c r="AE12" s="22" t="str">
        <f t="shared" ref="AE12:AE31" si="17">_xlfn.IFS(AC12&lt;=5,$CA$88,AND(AC12&gt;5,AC12&lt;=11),$CA$89,AC12&gt;11,$CA$90)</f>
        <v>Moderado</v>
      </c>
      <c r="AF12" s="23" t="str">
        <f t="shared" ref="AF12:AF31" si="18">_xlfn.IFS(AND(AD12=$BZ$86,AE12=$CA$86),$CB$86,AND(AD12=$BZ$86,AE12=$CA$87),$CB$86,AND(AD12=$BZ$86,AE12=$CA$88),$CB$87,AND(AD12=$BZ$86,AE12=$CA$89),$CB$88,AND(AD12=$BZ$86,AE12=$CA$90),$CB$89,AND(AD12=$BZ$87,AE12=$CA$86),$CB$86,AND(AD12=$BZ$87,AE12=$CA$87),$CB$86,AND(AD12=$BZ$87,AE12=$CA$88),$CB$87,AND(AD12=$BZ$87,AE12=$CA$89),$CB$88,AND(AD12=$BZ$87,AE12=$CA$90),$CB$89,AND(AD12=$BZ$88,AE12=$CA$86),$CB$86,AND(AD12=$BZ$88,AE12=$CA$87),$CB$87,AND(AD12=$BZ$88,AE12=$CA$88),$CB$88,AND(AD12=$BZ$88,AE12=$CA$89),$CB$89,AND(AD12=$BZ$88,AE12=$CA$90),$CB$89,AND(AD12=$BZ$89,AE12=$CA$86),$CB$87,AND(AD12=$BZ$89,AE12=$CA$87),$CB$88,AND(AD12=$BZ$89,AE12=$CA$88),$CB$88,AND(AD12=$BZ$89,AE12=$CA$89),$CB$89,AND(AD12=$BZ$89,AE12=$CA$90),$CB$89,AND(AD12=$BZ$90,AE12=$CA$86),$CB$88,AND(AD12=$BZ$90,AE12=$CA$87),$CB$88,AND(AD12=$BZ$90,AE12=$CA$88),$CB$89,AND(AD12=$BZ$90,AE12=$CA$89),$CB$89,AND(AD12=$BZ$90,AE12=$CA$90),$CB$89)</f>
        <v>Moderado</v>
      </c>
      <c r="AG12" s="10"/>
      <c r="AH12" s="11"/>
      <c r="AI12" s="247"/>
      <c r="AJ12" s="12" t="str">
        <f t="shared" si="1"/>
        <v/>
      </c>
      <c r="AK12" s="247"/>
      <c r="AL12" s="12" t="str">
        <f t="shared" si="2"/>
        <v/>
      </c>
      <c r="AM12" s="247"/>
      <c r="AN12" s="12" t="str">
        <f t="shared" si="3"/>
        <v/>
      </c>
      <c r="AO12" s="247"/>
      <c r="AP12" s="12" t="str">
        <f t="shared" si="4"/>
        <v/>
      </c>
      <c r="AQ12" s="247"/>
      <c r="AR12" s="12" t="str">
        <f t="shared" si="5"/>
        <v/>
      </c>
      <c r="AS12" s="247"/>
      <c r="AT12" s="12" t="str">
        <f t="shared" si="6"/>
        <v/>
      </c>
      <c r="AU12" s="247"/>
      <c r="AV12" s="12" t="str">
        <f t="shared" si="7"/>
        <v/>
      </c>
      <c r="AW12" s="12" t="str">
        <f t="shared" si="8"/>
        <v xml:space="preserve"> </v>
      </c>
      <c r="AX12" s="13" t="str">
        <f t="shared" si="9"/>
        <v>FUERTE</v>
      </c>
      <c r="AY12" s="14" t="s">
        <v>88</v>
      </c>
      <c r="AZ12" s="13" t="str">
        <f t="shared" si="10"/>
        <v>FUERTE</v>
      </c>
      <c r="BA12" s="250">
        <f t="shared" si="11"/>
        <v>100</v>
      </c>
      <c r="BB12" s="245" t="str">
        <f t="shared" si="12"/>
        <v>NO</v>
      </c>
      <c r="BC12" s="249" t="str">
        <f t="shared" si="13"/>
        <v>FUERTE</v>
      </c>
      <c r="BD12" s="24">
        <f t="shared" ref="BD12:BD31" si="19">+SUM(BA12:BA13)/(COUNT(BA12:BA13))</f>
        <v>100</v>
      </c>
      <c r="BE12" s="15"/>
      <c r="BF12" s="16">
        <f>IF(BE12="Directamente",100/COUNTA(#REF!),0)</f>
        <v>0</v>
      </c>
      <c r="BG12" s="25" t="str">
        <f t="shared" ref="BG12:BG31" si="20">IF(SUM(BF12:BF12)&gt;67,"Directamente","No Disminuye")</f>
        <v>No Disminuye</v>
      </c>
      <c r="BH12" s="15"/>
      <c r="BI12" s="17" t="str">
        <f t="shared" si="14"/>
        <v xml:space="preserve"> </v>
      </c>
      <c r="BJ12" s="248" t="str">
        <f>_xlfn.IFS(AND((COUNTIF($BH$5:BH12,"Directamente"))&gt;=(COUNTIF(BH12:BH12,"Indirectamente")),(COUNTIF(BH12:BH12,"Directamente"))&gt;=(COUNTIF(BH12:BH12,"No Disminuye"))),"Directamente",AND((COUNTIF(BH12:BH12,"Indirectamente"))&gt;(COUNTIF(BH12:BH12,"Directamente")),(COUNTIF(BH12:BH12,"Indirectamente"))&gt;(COUNTIF(BH12:BH12,"No Disminuye"))),"Indirectamente",SUM(COUNTIF(BH12:BH12,"Directamente"),COUNTIF(BH12:BH12,"Indirectamente"))&gt;=COUNTIF(BH12:BH12,"No Disminuye"),"Directamente",AND((COUNTIF(BH12:BH12,"No Disminuye"))&gt;(COUNTIF(BH12:BH12,"Directamente")),(COUNTIF(BH12:BH12,"No Disminuye"))&gt;(COUNTIF(BH12:BH12,"Indirectamente"))),"No Disminuye")</f>
        <v>Directamente</v>
      </c>
      <c r="BK12" s="245" t="str">
        <f t="shared" ref="BK12:BK31" si="21">IFERROR(_xlfn.IFS(AND(BC12="MODERADO",BG12="Directamente"),1,AND(BC12="FUERTE",BG12="Directamente"),2),"0")</f>
        <v>0</v>
      </c>
      <c r="BL12" s="245">
        <f t="shared" ref="BL12:BL31" si="22">IFERROR(_xlfn.IFS(BJ12="Directamente",2,BJ12="Indirectamente",1),"0")</f>
        <v>2</v>
      </c>
      <c r="BM12" s="21" t="s">
        <v>119</v>
      </c>
      <c r="BN12" s="26" t="s">
        <v>91</v>
      </c>
      <c r="BO12" s="21" t="str">
        <f t="shared" ref="BO12:BO31" si="23">_xlfn.IFS(AND(BM12=$BZ$86,BN12=$CA$86),$CB$86,AND(BM12=$BZ$86,BN12=$CA$87),$CB$86,AND(BM12=$BZ$86,BN12=$CA$88),$CB$87,AND(BM12=$BZ$86,BN12=$CA$89),$CB$88,AND(BM12=$BZ$86,BN12=$CA$90),$CB$89,AND(BM12=$BZ$87,BN12=$CA$86),$CB$86,AND(BM12=$BZ$87,BN12=$CA$87),$CB$86,AND(BM12=$BZ$87,BN12=$CA$88),$CB$87,AND(BM12=$BZ$87,BN12=$CA$89),$CB$88,AND(BM12=$BZ$87,BN12=$CA$90),$CB$89,AND(BM12=$BZ$88,BN12=$CA$86),$CB$86,AND(BM12=$BZ$88,BN12=$CA$87),$CB$87,AND(BM12=$BZ$88,BN12=$CA$88),$CB$88,AND(BM12=$BZ$88,BN12=$CA$89),$CB$89,AND(BM12=$BZ$88,BN12=$CA$90),$CB$89,AND(BM12=$BZ$89,BN12=$CA$86),$CB$87,AND(BM12=$BZ$89,BN12=$CA$87),$CB$88,AND(BM12=$BZ$89,BN12=$CA$88),$CB$88,AND(BM12=$BZ$89,BN12=$CA$89),$CB$89,AND(BM12=$BZ$89,BN12=$CA$90),$CB$89,AND(BM12=$BZ$90,BN12=$CA$86),$CB$88,AND(BM12=$BZ$90,BN12=$CA$87),$CB$88,AND(BM12=$BZ$90,BN12=$CA$88),$CB$89,AND(BM12=$BZ$90,BN12=$CA$89),$CB$89,AND(BM12=$BZ$90,BN12=$CA$90),$CB$89)</f>
        <v>Moderado</v>
      </c>
      <c r="BP12" s="254"/>
      <c r="BQ12" s="10"/>
      <c r="BR12" s="10"/>
      <c r="BS12" s="252"/>
      <c r="BT12" s="20"/>
      <c r="BU12" s="20"/>
      <c r="BV12" s="252"/>
      <c r="BW12" s="20"/>
      <c r="BX12" s="252"/>
      <c r="BY12" s="20"/>
      <c r="BZ12" s="252"/>
      <c r="CA12" s="252"/>
    </row>
    <row r="13" spans="2:79" ht="75.900000000000006" hidden="1" thickTop="1" thickBot="1">
      <c r="B13" s="253"/>
      <c r="C13" s="10"/>
      <c r="D13" s="10"/>
      <c r="E13" s="10"/>
      <c r="F13" s="10"/>
      <c r="G13" s="10"/>
      <c r="H13" s="10"/>
      <c r="I13" s="10"/>
      <c r="J13" s="15"/>
      <c r="K13" s="15"/>
      <c r="L13" s="15"/>
      <c r="M13" s="15"/>
      <c r="N13" s="15"/>
      <c r="O13" s="15"/>
      <c r="P13" s="15"/>
      <c r="Q13" s="15"/>
      <c r="R13" s="15"/>
      <c r="S13" s="15"/>
      <c r="T13" s="15"/>
      <c r="U13" s="15"/>
      <c r="V13" s="15"/>
      <c r="W13" s="15"/>
      <c r="X13" s="15"/>
      <c r="Y13" s="15"/>
      <c r="Z13" s="15"/>
      <c r="AA13" s="15"/>
      <c r="AB13" s="247"/>
      <c r="AC13" s="247">
        <f t="shared" si="16"/>
        <v>0</v>
      </c>
      <c r="AD13" s="21" t="s">
        <v>118</v>
      </c>
      <c r="AE13" s="22" t="str">
        <f t="shared" si="17"/>
        <v>Moderado</v>
      </c>
      <c r="AF13" s="23" t="str">
        <f t="shared" si="18"/>
        <v>Moderado</v>
      </c>
      <c r="AG13" s="10"/>
      <c r="AH13" s="11"/>
      <c r="AI13" s="247"/>
      <c r="AJ13" s="12" t="str">
        <f t="shared" si="1"/>
        <v/>
      </c>
      <c r="AK13" s="247"/>
      <c r="AL13" s="12" t="str">
        <f t="shared" si="2"/>
        <v/>
      </c>
      <c r="AM13" s="247"/>
      <c r="AN13" s="12" t="str">
        <f t="shared" si="3"/>
        <v/>
      </c>
      <c r="AO13" s="247"/>
      <c r="AP13" s="12" t="str">
        <f t="shared" si="4"/>
        <v/>
      </c>
      <c r="AQ13" s="247"/>
      <c r="AR13" s="12" t="str">
        <f t="shared" si="5"/>
        <v/>
      </c>
      <c r="AS13" s="247"/>
      <c r="AT13" s="12" t="str">
        <f t="shared" si="6"/>
        <v/>
      </c>
      <c r="AU13" s="247"/>
      <c r="AV13" s="12" t="str">
        <f t="shared" si="7"/>
        <v/>
      </c>
      <c r="AW13" s="12" t="str">
        <f t="shared" si="8"/>
        <v xml:space="preserve"> </v>
      </c>
      <c r="AX13" s="13" t="str">
        <f t="shared" si="9"/>
        <v>FUERTE</v>
      </c>
      <c r="AY13" s="14" t="s">
        <v>88</v>
      </c>
      <c r="AZ13" s="13" t="str">
        <f t="shared" si="10"/>
        <v>FUERTE</v>
      </c>
      <c r="BA13" s="250">
        <f t="shared" si="11"/>
        <v>100</v>
      </c>
      <c r="BB13" s="245" t="str">
        <f t="shared" si="12"/>
        <v>NO</v>
      </c>
      <c r="BC13" s="249" t="str">
        <f t="shared" si="13"/>
        <v>FUERTE</v>
      </c>
      <c r="BD13" s="24">
        <f t="shared" si="19"/>
        <v>100</v>
      </c>
      <c r="BE13" s="15"/>
      <c r="BF13" s="16">
        <f>IF(BE13="Directamente",100/COUNTA(#REF!),0)</f>
        <v>0</v>
      </c>
      <c r="BG13" s="25" t="str">
        <f t="shared" si="20"/>
        <v>No Disminuye</v>
      </c>
      <c r="BH13" s="15"/>
      <c r="BI13" s="17" t="str">
        <f t="shared" si="14"/>
        <v xml:space="preserve"> </v>
      </c>
      <c r="BJ13" s="248" t="str">
        <f>_xlfn.IFS(AND((COUNTIF($BH$5:BH13,"Directamente"))&gt;=(COUNTIF(BH13:BH13,"Indirectamente")),(COUNTIF(BH13:BH13,"Directamente"))&gt;=(COUNTIF(BH13:BH13,"No Disminuye"))),"Directamente",AND((COUNTIF(BH13:BH13,"Indirectamente"))&gt;(COUNTIF(BH13:BH13,"Directamente")),(COUNTIF(BH13:BH13,"Indirectamente"))&gt;(COUNTIF(BH13:BH13,"No Disminuye"))),"Indirectamente",SUM(COUNTIF(BH13:BH13,"Directamente"),COUNTIF(BH13:BH13,"Indirectamente"))&gt;=COUNTIF(BH13:BH13,"No Disminuye"),"Directamente",AND((COUNTIF(BH13:BH13,"No Disminuye"))&gt;(COUNTIF(BH13:BH13,"Directamente")),(COUNTIF(BH13:BH13,"No Disminuye"))&gt;(COUNTIF(BH13:BH13,"Indirectamente"))),"No Disminuye")</f>
        <v>Directamente</v>
      </c>
      <c r="BK13" s="245" t="str">
        <f t="shared" si="21"/>
        <v>0</v>
      </c>
      <c r="BL13" s="245">
        <f t="shared" si="22"/>
        <v>2</v>
      </c>
      <c r="BM13" s="21" t="s">
        <v>119</v>
      </c>
      <c r="BN13" s="26" t="s">
        <v>91</v>
      </c>
      <c r="BO13" s="21" t="str">
        <f t="shared" si="23"/>
        <v>Moderado</v>
      </c>
      <c r="BP13" s="254"/>
      <c r="BQ13" s="10"/>
      <c r="BR13" s="10"/>
      <c r="BS13" s="252"/>
      <c r="BT13" s="20"/>
      <c r="BU13" s="20"/>
      <c r="BV13" s="252"/>
      <c r="BW13" s="20"/>
      <c r="BX13" s="252"/>
      <c r="BY13" s="20"/>
      <c r="BZ13" s="252"/>
      <c r="CA13" s="252"/>
    </row>
    <row r="14" spans="2:79" ht="75.900000000000006" hidden="1" thickTop="1" thickBot="1">
      <c r="B14" s="253"/>
      <c r="C14" s="10"/>
      <c r="D14" s="10"/>
      <c r="E14" s="10"/>
      <c r="F14" s="10"/>
      <c r="G14" s="10"/>
      <c r="H14" s="10"/>
      <c r="I14" s="10"/>
      <c r="J14" s="15"/>
      <c r="K14" s="15"/>
      <c r="L14" s="15"/>
      <c r="M14" s="15"/>
      <c r="N14" s="15"/>
      <c r="O14" s="15"/>
      <c r="P14" s="15"/>
      <c r="Q14" s="15"/>
      <c r="R14" s="15"/>
      <c r="S14" s="15"/>
      <c r="T14" s="15"/>
      <c r="U14" s="15"/>
      <c r="V14" s="15"/>
      <c r="W14" s="15"/>
      <c r="X14" s="15"/>
      <c r="Y14" s="15"/>
      <c r="Z14" s="15"/>
      <c r="AA14" s="15"/>
      <c r="AB14" s="247"/>
      <c r="AC14" s="247">
        <f t="shared" si="16"/>
        <v>0</v>
      </c>
      <c r="AD14" s="21" t="s">
        <v>118</v>
      </c>
      <c r="AE14" s="22" t="str">
        <f t="shared" si="17"/>
        <v>Moderado</v>
      </c>
      <c r="AF14" s="23" t="str">
        <f t="shared" si="18"/>
        <v>Moderado</v>
      </c>
      <c r="AG14" s="10"/>
      <c r="AH14" s="11"/>
      <c r="AI14" s="247"/>
      <c r="AJ14" s="12" t="str">
        <f t="shared" si="1"/>
        <v/>
      </c>
      <c r="AK14" s="247"/>
      <c r="AL14" s="12" t="str">
        <f t="shared" si="2"/>
        <v/>
      </c>
      <c r="AM14" s="247"/>
      <c r="AN14" s="12" t="str">
        <f t="shared" si="3"/>
        <v/>
      </c>
      <c r="AO14" s="247"/>
      <c r="AP14" s="12" t="str">
        <f t="shared" si="4"/>
        <v/>
      </c>
      <c r="AQ14" s="247"/>
      <c r="AR14" s="12" t="str">
        <f t="shared" si="5"/>
        <v/>
      </c>
      <c r="AS14" s="247"/>
      <c r="AT14" s="12" t="str">
        <f t="shared" si="6"/>
        <v/>
      </c>
      <c r="AU14" s="247"/>
      <c r="AV14" s="12" t="str">
        <f t="shared" si="7"/>
        <v/>
      </c>
      <c r="AW14" s="12" t="str">
        <f t="shared" si="8"/>
        <v xml:space="preserve"> </v>
      </c>
      <c r="AX14" s="13" t="str">
        <f t="shared" si="9"/>
        <v>FUERTE</v>
      </c>
      <c r="AY14" s="14" t="s">
        <v>88</v>
      </c>
      <c r="AZ14" s="13" t="str">
        <f t="shared" si="10"/>
        <v>FUERTE</v>
      </c>
      <c r="BA14" s="250">
        <f t="shared" si="11"/>
        <v>100</v>
      </c>
      <c r="BB14" s="245" t="str">
        <f t="shared" si="12"/>
        <v>NO</v>
      </c>
      <c r="BC14" s="249" t="str">
        <f t="shared" si="13"/>
        <v>FUERTE</v>
      </c>
      <c r="BD14" s="24">
        <f t="shared" si="19"/>
        <v>100</v>
      </c>
      <c r="BE14" s="15"/>
      <c r="BF14" s="16">
        <f>IF(BE14="Directamente",100/COUNTA(#REF!),0)</f>
        <v>0</v>
      </c>
      <c r="BG14" s="25" t="str">
        <f t="shared" si="20"/>
        <v>No Disminuye</v>
      </c>
      <c r="BH14" s="15"/>
      <c r="BI14" s="17" t="str">
        <f t="shared" si="14"/>
        <v xml:space="preserve"> </v>
      </c>
      <c r="BJ14" s="248" t="str">
        <f>_xlfn.IFS(AND((COUNTIF($BH$5:BH14,"Directamente"))&gt;=(COUNTIF(BH14:BH14,"Indirectamente")),(COUNTIF(BH14:BH14,"Directamente"))&gt;=(COUNTIF(BH14:BH14,"No Disminuye"))),"Directamente",AND((COUNTIF(BH14:BH14,"Indirectamente"))&gt;(COUNTIF(BH14:BH14,"Directamente")),(COUNTIF(BH14:BH14,"Indirectamente"))&gt;(COUNTIF(BH14:BH14,"No Disminuye"))),"Indirectamente",SUM(COUNTIF(BH14:BH14,"Directamente"),COUNTIF(BH14:BH14,"Indirectamente"))&gt;=COUNTIF(BH14:BH14,"No Disminuye"),"Directamente",AND((COUNTIF(BH14:BH14,"No Disminuye"))&gt;(COUNTIF(BH14:BH14,"Directamente")),(COUNTIF(BH14:BH14,"No Disminuye"))&gt;(COUNTIF(BH14:BH14,"Indirectamente"))),"No Disminuye")</f>
        <v>Directamente</v>
      </c>
      <c r="BK14" s="245" t="str">
        <f t="shared" si="21"/>
        <v>0</v>
      </c>
      <c r="BL14" s="245">
        <f t="shared" si="22"/>
        <v>2</v>
      </c>
      <c r="BM14" s="21" t="s">
        <v>119</v>
      </c>
      <c r="BN14" s="26" t="s">
        <v>91</v>
      </c>
      <c r="BO14" s="21" t="str">
        <f t="shared" si="23"/>
        <v>Moderado</v>
      </c>
      <c r="BP14" s="254"/>
      <c r="BQ14" s="10"/>
      <c r="BR14" s="10"/>
      <c r="BS14" s="252"/>
      <c r="BT14" s="20"/>
      <c r="BU14" s="20"/>
      <c r="BV14" s="252"/>
      <c r="BW14" s="20"/>
      <c r="BX14" s="252"/>
      <c r="BY14" s="20"/>
      <c r="BZ14" s="252"/>
      <c r="CA14" s="252"/>
    </row>
    <row r="15" spans="2:79" ht="75.900000000000006" hidden="1" thickTop="1" thickBot="1">
      <c r="B15" s="253"/>
      <c r="C15" s="10"/>
      <c r="D15" s="10"/>
      <c r="E15" s="10"/>
      <c r="F15" s="10"/>
      <c r="G15" s="10"/>
      <c r="H15" s="10"/>
      <c r="I15" s="10"/>
      <c r="J15" s="15"/>
      <c r="K15" s="15"/>
      <c r="L15" s="15"/>
      <c r="M15" s="15"/>
      <c r="N15" s="15"/>
      <c r="O15" s="15"/>
      <c r="P15" s="15"/>
      <c r="Q15" s="15"/>
      <c r="R15" s="15"/>
      <c r="S15" s="15"/>
      <c r="T15" s="15"/>
      <c r="U15" s="15"/>
      <c r="V15" s="15"/>
      <c r="W15" s="15"/>
      <c r="X15" s="15"/>
      <c r="Y15" s="15"/>
      <c r="Z15" s="15"/>
      <c r="AA15" s="15"/>
      <c r="AB15" s="247"/>
      <c r="AC15" s="247">
        <f t="shared" si="16"/>
        <v>0</v>
      </c>
      <c r="AD15" s="21" t="s">
        <v>118</v>
      </c>
      <c r="AE15" s="22" t="str">
        <f t="shared" si="17"/>
        <v>Moderado</v>
      </c>
      <c r="AF15" s="23" t="str">
        <f t="shared" si="18"/>
        <v>Moderado</v>
      </c>
      <c r="AG15" s="10"/>
      <c r="AH15" s="11"/>
      <c r="AI15" s="247"/>
      <c r="AJ15" s="12" t="str">
        <f t="shared" si="1"/>
        <v/>
      </c>
      <c r="AK15" s="247"/>
      <c r="AL15" s="12" t="str">
        <f t="shared" si="2"/>
        <v/>
      </c>
      <c r="AM15" s="247"/>
      <c r="AN15" s="12" t="str">
        <f t="shared" si="3"/>
        <v/>
      </c>
      <c r="AO15" s="247"/>
      <c r="AP15" s="12" t="str">
        <f t="shared" si="4"/>
        <v/>
      </c>
      <c r="AQ15" s="247"/>
      <c r="AR15" s="12" t="str">
        <f t="shared" si="5"/>
        <v/>
      </c>
      <c r="AS15" s="247"/>
      <c r="AT15" s="12" t="str">
        <f t="shared" si="6"/>
        <v/>
      </c>
      <c r="AU15" s="247"/>
      <c r="AV15" s="12" t="str">
        <f t="shared" si="7"/>
        <v/>
      </c>
      <c r="AW15" s="12" t="str">
        <f t="shared" si="8"/>
        <v xml:space="preserve"> </v>
      </c>
      <c r="AX15" s="13" t="str">
        <f t="shared" si="9"/>
        <v>FUERTE</v>
      </c>
      <c r="AY15" s="14" t="s">
        <v>88</v>
      </c>
      <c r="AZ15" s="13" t="str">
        <f t="shared" si="10"/>
        <v>FUERTE</v>
      </c>
      <c r="BA15" s="250">
        <f t="shared" si="11"/>
        <v>100</v>
      </c>
      <c r="BB15" s="245" t="str">
        <f t="shared" si="12"/>
        <v>NO</v>
      </c>
      <c r="BC15" s="249" t="str">
        <f t="shared" si="13"/>
        <v>FUERTE</v>
      </c>
      <c r="BD15" s="24">
        <f t="shared" si="19"/>
        <v>100</v>
      </c>
      <c r="BE15" s="15"/>
      <c r="BF15" s="16">
        <f>IF(BE15="Directamente",100/COUNTA(#REF!),0)</f>
        <v>0</v>
      </c>
      <c r="BG15" s="25" t="str">
        <f t="shared" si="20"/>
        <v>No Disminuye</v>
      </c>
      <c r="BH15" s="15"/>
      <c r="BI15" s="17" t="str">
        <f t="shared" si="14"/>
        <v xml:space="preserve"> </v>
      </c>
      <c r="BJ15" s="248" t="str">
        <f>_xlfn.IFS(AND((COUNTIF($BH$5:BH15,"Directamente"))&gt;=(COUNTIF(BH15:BH15,"Indirectamente")),(COUNTIF(BH15:BH15,"Directamente"))&gt;=(COUNTIF(BH15:BH15,"No Disminuye"))),"Directamente",AND((COUNTIF(BH15:BH15,"Indirectamente"))&gt;(COUNTIF(BH15:BH15,"Directamente")),(COUNTIF(BH15:BH15,"Indirectamente"))&gt;(COUNTIF(BH15:BH15,"No Disminuye"))),"Indirectamente",SUM(COUNTIF(BH15:BH15,"Directamente"),COUNTIF(BH15:BH15,"Indirectamente"))&gt;=COUNTIF(BH15:BH15,"No Disminuye"),"Directamente",AND((COUNTIF(BH15:BH15,"No Disminuye"))&gt;(COUNTIF(BH15:BH15,"Directamente")),(COUNTIF(BH15:BH15,"No Disminuye"))&gt;(COUNTIF(BH15:BH15,"Indirectamente"))),"No Disminuye")</f>
        <v>Directamente</v>
      </c>
      <c r="BK15" s="245" t="str">
        <f t="shared" si="21"/>
        <v>0</v>
      </c>
      <c r="BL15" s="245">
        <f t="shared" si="22"/>
        <v>2</v>
      </c>
      <c r="BM15" s="21" t="s">
        <v>119</v>
      </c>
      <c r="BN15" s="26" t="s">
        <v>91</v>
      </c>
      <c r="BO15" s="21" t="str">
        <f t="shared" si="23"/>
        <v>Moderado</v>
      </c>
      <c r="BP15" s="254"/>
      <c r="BQ15" s="10"/>
      <c r="BR15" s="10"/>
      <c r="BS15" s="252"/>
      <c r="BT15" s="20"/>
      <c r="BU15" s="20"/>
      <c r="BV15" s="252"/>
      <c r="BW15" s="20"/>
      <c r="BX15" s="252"/>
      <c r="BY15" s="20"/>
      <c r="BZ15" s="252"/>
      <c r="CA15" s="252"/>
    </row>
    <row r="16" spans="2:79" ht="75.900000000000006" hidden="1" thickTop="1" thickBot="1">
      <c r="B16" s="253"/>
      <c r="C16" s="10"/>
      <c r="D16" s="10"/>
      <c r="E16" s="10"/>
      <c r="F16" s="10"/>
      <c r="G16" s="10"/>
      <c r="H16" s="10"/>
      <c r="I16" s="10"/>
      <c r="J16" s="15"/>
      <c r="K16" s="15"/>
      <c r="L16" s="15"/>
      <c r="M16" s="15"/>
      <c r="N16" s="15"/>
      <c r="O16" s="15"/>
      <c r="P16" s="15"/>
      <c r="Q16" s="15"/>
      <c r="R16" s="15"/>
      <c r="S16" s="15"/>
      <c r="T16" s="15"/>
      <c r="U16" s="15"/>
      <c r="V16" s="15"/>
      <c r="W16" s="15"/>
      <c r="X16" s="15"/>
      <c r="Y16" s="15"/>
      <c r="Z16" s="15"/>
      <c r="AA16" s="15"/>
      <c r="AB16" s="247"/>
      <c r="AC16" s="247">
        <f t="shared" si="16"/>
        <v>0</v>
      </c>
      <c r="AD16" s="21" t="s">
        <v>118</v>
      </c>
      <c r="AE16" s="22" t="str">
        <f t="shared" si="17"/>
        <v>Moderado</v>
      </c>
      <c r="AF16" s="23" t="str">
        <f t="shared" si="18"/>
        <v>Moderado</v>
      </c>
      <c r="AG16" s="10"/>
      <c r="AH16" s="11"/>
      <c r="AI16" s="247"/>
      <c r="AJ16" s="12" t="str">
        <f t="shared" si="1"/>
        <v/>
      </c>
      <c r="AK16" s="247"/>
      <c r="AL16" s="12" t="str">
        <f t="shared" si="2"/>
        <v/>
      </c>
      <c r="AM16" s="247"/>
      <c r="AN16" s="12" t="str">
        <f t="shared" si="3"/>
        <v/>
      </c>
      <c r="AO16" s="247"/>
      <c r="AP16" s="12" t="str">
        <f t="shared" si="4"/>
        <v/>
      </c>
      <c r="AQ16" s="247"/>
      <c r="AR16" s="12" t="str">
        <f t="shared" si="5"/>
        <v/>
      </c>
      <c r="AS16" s="247"/>
      <c r="AT16" s="12" t="str">
        <f t="shared" si="6"/>
        <v/>
      </c>
      <c r="AU16" s="247"/>
      <c r="AV16" s="12" t="str">
        <f t="shared" si="7"/>
        <v/>
      </c>
      <c r="AW16" s="12" t="str">
        <f t="shared" si="8"/>
        <v xml:space="preserve"> </v>
      </c>
      <c r="AX16" s="13" t="str">
        <f t="shared" si="9"/>
        <v>FUERTE</v>
      </c>
      <c r="AY16" s="14" t="s">
        <v>88</v>
      </c>
      <c r="AZ16" s="13" t="str">
        <f t="shared" si="10"/>
        <v>FUERTE</v>
      </c>
      <c r="BA16" s="250">
        <f t="shared" si="11"/>
        <v>100</v>
      </c>
      <c r="BB16" s="245" t="str">
        <f t="shared" si="12"/>
        <v>NO</v>
      </c>
      <c r="BC16" s="249" t="str">
        <f t="shared" si="13"/>
        <v>FUERTE</v>
      </c>
      <c r="BD16" s="24">
        <f t="shared" si="19"/>
        <v>100</v>
      </c>
      <c r="BE16" s="15"/>
      <c r="BF16" s="16">
        <f>IF(BE16="Directamente",100/COUNTA(#REF!),0)</f>
        <v>0</v>
      </c>
      <c r="BG16" s="25" t="str">
        <f t="shared" si="20"/>
        <v>No Disminuye</v>
      </c>
      <c r="BH16" s="15"/>
      <c r="BI16" s="17" t="str">
        <f t="shared" si="14"/>
        <v xml:space="preserve"> </v>
      </c>
      <c r="BJ16" s="248" t="str">
        <f>_xlfn.IFS(AND((COUNTIF($BH$5:BH16,"Directamente"))&gt;=(COUNTIF(BH16:BH16,"Indirectamente")),(COUNTIF(BH16:BH16,"Directamente"))&gt;=(COUNTIF(BH16:BH16,"No Disminuye"))),"Directamente",AND((COUNTIF(BH16:BH16,"Indirectamente"))&gt;(COUNTIF(BH16:BH16,"Directamente")),(COUNTIF(BH16:BH16,"Indirectamente"))&gt;(COUNTIF(BH16:BH16,"No Disminuye"))),"Indirectamente",SUM(COUNTIF(BH16:BH16,"Directamente"),COUNTIF(BH16:BH16,"Indirectamente"))&gt;=COUNTIF(BH16:BH16,"No Disminuye"),"Directamente",AND((COUNTIF(BH16:BH16,"No Disminuye"))&gt;(COUNTIF(BH16:BH16,"Directamente")),(COUNTIF(BH16:BH16,"No Disminuye"))&gt;(COUNTIF(BH16:BH16,"Indirectamente"))),"No Disminuye")</f>
        <v>Directamente</v>
      </c>
      <c r="BK16" s="245" t="str">
        <f t="shared" si="21"/>
        <v>0</v>
      </c>
      <c r="BL16" s="245">
        <f t="shared" si="22"/>
        <v>2</v>
      </c>
      <c r="BM16" s="21" t="s">
        <v>119</v>
      </c>
      <c r="BN16" s="26" t="s">
        <v>91</v>
      </c>
      <c r="BO16" s="21" t="str">
        <f t="shared" si="23"/>
        <v>Moderado</v>
      </c>
      <c r="BP16" s="254"/>
      <c r="BQ16" s="10"/>
      <c r="BR16" s="10"/>
      <c r="BS16" s="252"/>
      <c r="BT16" s="20"/>
      <c r="BU16" s="20"/>
      <c r="BV16" s="252"/>
      <c r="BW16" s="20"/>
      <c r="BX16" s="252"/>
      <c r="BY16" s="20"/>
      <c r="BZ16" s="252"/>
      <c r="CA16" s="252"/>
    </row>
    <row r="17" spans="2:79" ht="75.900000000000006" hidden="1" thickTop="1" thickBot="1">
      <c r="B17" s="253"/>
      <c r="C17" s="10"/>
      <c r="D17" s="10"/>
      <c r="E17" s="10"/>
      <c r="F17" s="10"/>
      <c r="G17" s="10"/>
      <c r="H17" s="10"/>
      <c r="I17" s="10"/>
      <c r="J17" s="15"/>
      <c r="K17" s="15"/>
      <c r="L17" s="15"/>
      <c r="M17" s="15"/>
      <c r="N17" s="15"/>
      <c r="O17" s="15"/>
      <c r="P17" s="15"/>
      <c r="Q17" s="15"/>
      <c r="R17" s="15"/>
      <c r="S17" s="15"/>
      <c r="T17" s="15"/>
      <c r="U17" s="15"/>
      <c r="V17" s="15"/>
      <c r="W17" s="15"/>
      <c r="X17" s="15"/>
      <c r="Y17" s="15"/>
      <c r="Z17" s="15"/>
      <c r="AA17" s="15"/>
      <c r="AB17" s="247"/>
      <c r="AC17" s="247">
        <f t="shared" si="16"/>
        <v>0</v>
      </c>
      <c r="AD17" s="21" t="s">
        <v>118</v>
      </c>
      <c r="AE17" s="22" t="str">
        <f t="shared" si="17"/>
        <v>Moderado</v>
      </c>
      <c r="AF17" s="23" t="str">
        <f t="shared" si="18"/>
        <v>Moderado</v>
      </c>
      <c r="AG17" s="10"/>
      <c r="AH17" s="11"/>
      <c r="AI17" s="247"/>
      <c r="AJ17" s="12" t="str">
        <f t="shared" si="1"/>
        <v/>
      </c>
      <c r="AK17" s="247"/>
      <c r="AL17" s="12" t="str">
        <f t="shared" si="2"/>
        <v/>
      </c>
      <c r="AM17" s="247"/>
      <c r="AN17" s="12" t="str">
        <f t="shared" si="3"/>
        <v/>
      </c>
      <c r="AO17" s="247"/>
      <c r="AP17" s="12" t="str">
        <f t="shared" si="4"/>
        <v/>
      </c>
      <c r="AQ17" s="247"/>
      <c r="AR17" s="12" t="str">
        <f t="shared" si="5"/>
        <v/>
      </c>
      <c r="AS17" s="247"/>
      <c r="AT17" s="12" t="str">
        <f t="shared" si="6"/>
        <v/>
      </c>
      <c r="AU17" s="247"/>
      <c r="AV17" s="12" t="str">
        <f t="shared" si="7"/>
        <v/>
      </c>
      <c r="AW17" s="12" t="str">
        <f t="shared" si="8"/>
        <v xml:space="preserve"> </v>
      </c>
      <c r="AX17" s="13" t="str">
        <f t="shared" si="9"/>
        <v>FUERTE</v>
      </c>
      <c r="AY17" s="14" t="s">
        <v>88</v>
      </c>
      <c r="AZ17" s="13" t="str">
        <f t="shared" si="10"/>
        <v>FUERTE</v>
      </c>
      <c r="BA17" s="250">
        <f t="shared" si="11"/>
        <v>100</v>
      </c>
      <c r="BB17" s="245" t="str">
        <f t="shared" si="12"/>
        <v>NO</v>
      </c>
      <c r="BC17" s="249" t="str">
        <f t="shared" si="13"/>
        <v>FUERTE</v>
      </c>
      <c r="BD17" s="24">
        <f t="shared" si="19"/>
        <v>100</v>
      </c>
      <c r="BE17" s="15"/>
      <c r="BF17" s="16">
        <f>IF(BE17="Directamente",100/COUNTA(#REF!),0)</f>
        <v>0</v>
      </c>
      <c r="BG17" s="25" t="str">
        <f t="shared" si="20"/>
        <v>No Disminuye</v>
      </c>
      <c r="BH17" s="15"/>
      <c r="BI17" s="17" t="str">
        <f t="shared" si="14"/>
        <v xml:space="preserve"> </v>
      </c>
      <c r="BJ17" s="248" t="str">
        <f>_xlfn.IFS(AND((COUNTIF($BH$5:BH17,"Directamente"))&gt;=(COUNTIF(BH17:BH17,"Indirectamente")),(COUNTIF(BH17:BH17,"Directamente"))&gt;=(COUNTIF(BH17:BH17,"No Disminuye"))),"Directamente",AND((COUNTIF(BH17:BH17,"Indirectamente"))&gt;(COUNTIF(BH17:BH17,"Directamente")),(COUNTIF(BH17:BH17,"Indirectamente"))&gt;(COUNTIF(BH17:BH17,"No Disminuye"))),"Indirectamente",SUM(COUNTIF(BH17:BH17,"Directamente"),COUNTIF(BH17:BH17,"Indirectamente"))&gt;=COUNTIF(BH17:BH17,"No Disminuye"),"Directamente",AND((COUNTIF(BH17:BH17,"No Disminuye"))&gt;(COUNTIF(BH17:BH17,"Directamente")),(COUNTIF(BH17:BH17,"No Disminuye"))&gt;(COUNTIF(BH17:BH17,"Indirectamente"))),"No Disminuye")</f>
        <v>Directamente</v>
      </c>
      <c r="BK17" s="245" t="str">
        <f t="shared" si="21"/>
        <v>0</v>
      </c>
      <c r="BL17" s="245">
        <f t="shared" si="22"/>
        <v>2</v>
      </c>
      <c r="BM17" s="21" t="s">
        <v>119</v>
      </c>
      <c r="BN17" s="26" t="s">
        <v>91</v>
      </c>
      <c r="BO17" s="21" t="str">
        <f t="shared" si="23"/>
        <v>Moderado</v>
      </c>
      <c r="BP17" s="254"/>
      <c r="BQ17" s="10"/>
      <c r="BR17" s="10"/>
      <c r="BS17" s="252"/>
      <c r="BT17" s="20"/>
      <c r="BU17" s="20"/>
      <c r="BV17" s="252"/>
      <c r="BW17" s="20"/>
      <c r="BX17" s="252"/>
      <c r="BY17" s="20"/>
      <c r="BZ17" s="252"/>
      <c r="CA17" s="252"/>
    </row>
    <row r="18" spans="2:79" ht="75.900000000000006" hidden="1" thickTop="1" thickBot="1">
      <c r="B18" s="253"/>
      <c r="C18" s="10"/>
      <c r="D18" s="10"/>
      <c r="E18" s="10"/>
      <c r="F18" s="10"/>
      <c r="G18" s="10"/>
      <c r="H18" s="10"/>
      <c r="I18" s="10"/>
      <c r="J18" s="15"/>
      <c r="K18" s="15"/>
      <c r="L18" s="15"/>
      <c r="M18" s="15"/>
      <c r="N18" s="15"/>
      <c r="O18" s="15"/>
      <c r="P18" s="15"/>
      <c r="Q18" s="15"/>
      <c r="R18" s="15"/>
      <c r="S18" s="15"/>
      <c r="T18" s="15"/>
      <c r="U18" s="15"/>
      <c r="V18" s="15"/>
      <c r="W18" s="15"/>
      <c r="X18" s="15"/>
      <c r="Y18" s="15"/>
      <c r="Z18" s="15"/>
      <c r="AA18" s="15"/>
      <c r="AB18" s="247"/>
      <c r="AC18" s="247">
        <f t="shared" si="16"/>
        <v>0</v>
      </c>
      <c r="AD18" s="21" t="s">
        <v>118</v>
      </c>
      <c r="AE18" s="22" t="str">
        <f t="shared" si="17"/>
        <v>Moderado</v>
      </c>
      <c r="AF18" s="23" t="str">
        <f t="shared" si="18"/>
        <v>Moderado</v>
      </c>
      <c r="AG18" s="10"/>
      <c r="AH18" s="11"/>
      <c r="AI18" s="247"/>
      <c r="AJ18" s="12" t="str">
        <f t="shared" si="1"/>
        <v/>
      </c>
      <c r="AK18" s="247"/>
      <c r="AL18" s="12" t="str">
        <f t="shared" si="2"/>
        <v/>
      </c>
      <c r="AM18" s="247"/>
      <c r="AN18" s="12" t="str">
        <f t="shared" si="3"/>
        <v/>
      </c>
      <c r="AO18" s="247"/>
      <c r="AP18" s="12" t="str">
        <f t="shared" si="4"/>
        <v/>
      </c>
      <c r="AQ18" s="247"/>
      <c r="AR18" s="12" t="str">
        <f t="shared" si="5"/>
        <v/>
      </c>
      <c r="AS18" s="247"/>
      <c r="AT18" s="12" t="str">
        <f t="shared" si="6"/>
        <v/>
      </c>
      <c r="AU18" s="247"/>
      <c r="AV18" s="12" t="str">
        <f t="shared" si="7"/>
        <v/>
      </c>
      <c r="AW18" s="12" t="str">
        <f t="shared" si="8"/>
        <v xml:space="preserve"> </v>
      </c>
      <c r="AX18" s="13" t="str">
        <f t="shared" si="9"/>
        <v>FUERTE</v>
      </c>
      <c r="AY18" s="14" t="s">
        <v>88</v>
      </c>
      <c r="AZ18" s="13" t="str">
        <f t="shared" si="10"/>
        <v>FUERTE</v>
      </c>
      <c r="BA18" s="250">
        <f t="shared" si="11"/>
        <v>100</v>
      </c>
      <c r="BB18" s="245" t="str">
        <f t="shared" si="12"/>
        <v>NO</v>
      </c>
      <c r="BC18" s="249" t="str">
        <f t="shared" si="13"/>
        <v>FUERTE</v>
      </c>
      <c r="BD18" s="24">
        <f t="shared" si="19"/>
        <v>100</v>
      </c>
      <c r="BE18" s="15"/>
      <c r="BF18" s="16">
        <f>IF(BE18="Directamente",100/COUNTA(#REF!),0)</f>
        <v>0</v>
      </c>
      <c r="BG18" s="25" t="str">
        <f t="shared" si="20"/>
        <v>No Disminuye</v>
      </c>
      <c r="BH18" s="15"/>
      <c r="BI18" s="17" t="str">
        <f t="shared" si="14"/>
        <v xml:space="preserve"> </v>
      </c>
      <c r="BJ18" s="248" t="str">
        <f>_xlfn.IFS(AND((COUNTIF($BH$5:BH18,"Directamente"))&gt;=(COUNTIF(BH18:BH18,"Indirectamente")),(COUNTIF(BH18:BH18,"Directamente"))&gt;=(COUNTIF(BH18:BH18,"No Disminuye"))),"Directamente",AND((COUNTIF(BH18:BH18,"Indirectamente"))&gt;(COUNTIF(BH18:BH18,"Directamente")),(COUNTIF(BH18:BH18,"Indirectamente"))&gt;(COUNTIF(BH18:BH18,"No Disminuye"))),"Indirectamente",SUM(COUNTIF(BH18:BH18,"Directamente"),COUNTIF(BH18:BH18,"Indirectamente"))&gt;=COUNTIF(BH18:BH18,"No Disminuye"),"Directamente",AND((COUNTIF(BH18:BH18,"No Disminuye"))&gt;(COUNTIF(BH18:BH18,"Directamente")),(COUNTIF(BH18:BH18,"No Disminuye"))&gt;(COUNTIF(BH18:BH18,"Indirectamente"))),"No Disminuye")</f>
        <v>Directamente</v>
      </c>
      <c r="BK18" s="245" t="str">
        <f t="shared" si="21"/>
        <v>0</v>
      </c>
      <c r="BL18" s="245">
        <f t="shared" si="22"/>
        <v>2</v>
      </c>
      <c r="BM18" s="21" t="s">
        <v>119</v>
      </c>
      <c r="BN18" s="26" t="s">
        <v>91</v>
      </c>
      <c r="BO18" s="21" t="str">
        <f t="shared" si="23"/>
        <v>Moderado</v>
      </c>
      <c r="BP18" s="254"/>
      <c r="BQ18" s="10"/>
      <c r="BR18" s="10"/>
      <c r="BS18" s="252"/>
      <c r="BT18" s="20"/>
      <c r="BU18" s="20"/>
      <c r="BV18" s="252"/>
      <c r="BW18" s="20"/>
      <c r="BX18" s="252"/>
      <c r="BY18" s="20"/>
      <c r="BZ18" s="252"/>
      <c r="CA18" s="252"/>
    </row>
    <row r="19" spans="2:79" ht="75.900000000000006" hidden="1" thickTop="1" thickBot="1">
      <c r="B19" s="253"/>
      <c r="C19" s="10"/>
      <c r="D19" s="10"/>
      <c r="E19" s="10"/>
      <c r="F19" s="10"/>
      <c r="G19" s="10"/>
      <c r="H19" s="10"/>
      <c r="I19" s="10"/>
      <c r="J19" s="15"/>
      <c r="K19" s="15"/>
      <c r="L19" s="15"/>
      <c r="M19" s="15"/>
      <c r="N19" s="15"/>
      <c r="O19" s="15"/>
      <c r="P19" s="15"/>
      <c r="Q19" s="15"/>
      <c r="R19" s="15"/>
      <c r="S19" s="15"/>
      <c r="T19" s="15"/>
      <c r="U19" s="15"/>
      <c r="V19" s="15"/>
      <c r="W19" s="15"/>
      <c r="X19" s="15"/>
      <c r="Y19" s="15"/>
      <c r="Z19" s="15"/>
      <c r="AA19" s="15"/>
      <c r="AB19" s="247"/>
      <c r="AC19" s="247">
        <f t="shared" si="16"/>
        <v>0</v>
      </c>
      <c r="AD19" s="21" t="s">
        <v>118</v>
      </c>
      <c r="AE19" s="22" t="str">
        <f t="shared" si="17"/>
        <v>Moderado</v>
      </c>
      <c r="AF19" s="23" t="str">
        <f t="shared" si="18"/>
        <v>Moderado</v>
      </c>
      <c r="AG19" s="10"/>
      <c r="AH19" s="11"/>
      <c r="AI19" s="247"/>
      <c r="AJ19" s="12" t="str">
        <f t="shared" si="1"/>
        <v/>
      </c>
      <c r="AK19" s="247"/>
      <c r="AL19" s="12" t="str">
        <f t="shared" si="2"/>
        <v/>
      </c>
      <c r="AM19" s="247"/>
      <c r="AN19" s="12" t="str">
        <f t="shared" si="3"/>
        <v/>
      </c>
      <c r="AO19" s="247"/>
      <c r="AP19" s="12" t="str">
        <f t="shared" si="4"/>
        <v/>
      </c>
      <c r="AQ19" s="247"/>
      <c r="AR19" s="12" t="str">
        <f t="shared" si="5"/>
        <v/>
      </c>
      <c r="AS19" s="247"/>
      <c r="AT19" s="12" t="str">
        <f t="shared" si="6"/>
        <v/>
      </c>
      <c r="AU19" s="247"/>
      <c r="AV19" s="12" t="str">
        <f t="shared" si="7"/>
        <v/>
      </c>
      <c r="AW19" s="12" t="str">
        <f t="shared" si="8"/>
        <v xml:space="preserve"> </v>
      </c>
      <c r="AX19" s="13" t="str">
        <f t="shared" si="9"/>
        <v>FUERTE</v>
      </c>
      <c r="AY19" s="14" t="s">
        <v>88</v>
      </c>
      <c r="AZ19" s="13" t="str">
        <f t="shared" si="10"/>
        <v>FUERTE</v>
      </c>
      <c r="BA19" s="250">
        <f t="shared" si="11"/>
        <v>100</v>
      </c>
      <c r="BB19" s="245" t="str">
        <f t="shared" si="12"/>
        <v>NO</v>
      </c>
      <c r="BC19" s="249" t="str">
        <f t="shared" si="13"/>
        <v>FUERTE</v>
      </c>
      <c r="BD19" s="24">
        <f t="shared" si="19"/>
        <v>100</v>
      </c>
      <c r="BE19" s="15"/>
      <c r="BF19" s="16">
        <f>IF(BE19="Directamente",100/COUNTA(#REF!),0)</f>
        <v>0</v>
      </c>
      <c r="BG19" s="25" t="str">
        <f t="shared" si="20"/>
        <v>No Disminuye</v>
      </c>
      <c r="BH19" s="15"/>
      <c r="BI19" s="17" t="str">
        <f t="shared" si="14"/>
        <v xml:space="preserve"> </v>
      </c>
      <c r="BJ19" s="248" t="str">
        <f>_xlfn.IFS(AND((COUNTIF($BH$5:BH19,"Directamente"))&gt;=(COUNTIF(BH19:BH19,"Indirectamente")),(COUNTIF(BH19:BH19,"Directamente"))&gt;=(COUNTIF(BH19:BH19,"No Disminuye"))),"Directamente",AND((COUNTIF(BH19:BH19,"Indirectamente"))&gt;(COUNTIF(BH19:BH19,"Directamente")),(COUNTIF(BH19:BH19,"Indirectamente"))&gt;(COUNTIF(BH19:BH19,"No Disminuye"))),"Indirectamente",SUM(COUNTIF(BH19:BH19,"Directamente"),COUNTIF(BH19:BH19,"Indirectamente"))&gt;=COUNTIF(BH19:BH19,"No Disminuye"),"Directamente",AND((COUNTIF(BH19:BH19,"No Disminuye"))&gt;(COUNTIF(BH19:BH19,"Directamente")),(COUNTIF(BH19:BH19,"No Disminuye"))&gt;(COUNTIF(BH19:BH19,"Indirectamente"))),"No Disminuye")</f>
        <v>Directamente</v>
      </c>
      <c r="BK19" s="245" t="str">
        <f t="shared" si="21"/>
        <v>0</v>
      </c>
      <c r="BL19" s="245">
        <f t="shared" si="22"/>
        <v>2</v>
      </c>
      <c r="BM19" s="21" t="s">
        <v>119</v>
      </c>
      <c r="BN19" s="26" t="s">
        <v>91</v>
      </c>
      <c r="BO19" s="21" t="str">
        <f t="shared" si="23"/>
        <v>Moderado</v>
      </c>
      <c r="BP19" s="254"/>
      <c r="BQ19" s="10"/>
      <c r="BR19" s="10"/>
      <c r="BS19" s="252"/>
      <c r="BT19" s="20"/>
      <c r="BU19" s="20"/>
      <c r="BV19" s="252"/>
      <c r="BW19" s="20"/>
      <c r="BX19" s="252"/>
      <c r="BY19" s="20"/>
      <c r="BZ19" s="252"/>
      <c r="CA19" s="252"/>
    </row>
    <row r="20" spans="2:79" ht="75.900000000000006" hidden="1" thickTop="1" thickBot="1">
      <c r="B20" s="253"/>
      <c r="C20" s="10"/>
      <c r="D20" s="10"/>
      <c r="E20" s="10"/>
      <c r="F20" s="10"/>
      <c r="G20" s="10"/>
      <c r="H20" s="10"/>
      <c r="I20" s="10"/>
      <c r="J20" s="15"/>
      <c r="K20" s="15"/>
      <c r="L20" s="15"/>
      <c r="M20" s="15"/>
      <c r="N20" s="15"/>
      <c r="O20" s="15"/>
      <c r="P20" s="15"/>
      <c r="Q20" s="15"/>
      <c r="R20" s="15"/>
      <c r="S20" s="15"/>
      <c r="T20" s="15"/>
      <c r="U20" s="15"/>
      <c r="V20" s="15"/>
      <c r="W20" s="15"/>
      <c r="X20" s="15"/>
      <c r="Y20" s="15"/>
      <c r="Z20" s="15"/>
      <c r="AA20" s="15"/>
      <c r="AB20" s="247"/>
      <c r="AC20" s="247">
        <f t="shared" si="16"/>
        <v>0</v>
      </c>
      <c r="AD20" s="21" t="s">
        <v>118</v>
      </c>
      <c r="AE20" s="22" t="str">
        <f t="shared" si="17"/>
        <v>Moderado</v>
      </c>
      <c r="AF20" s="23" t="str">
        <f t="shared" si="18"/>
        <v>Moderado</v>
      </c>
      <c r="AG20" s="10"/>
      <c r="AH20" s="11"/>
      <c r="AI20" s="247"/>
      <c r="AJ20" s="12" t="str">
        <f t="shared" si="1"/>
        <v/>
      </c>
      <c r="AK20" s="247"/>
      <c r="AL20" s="12" t="str">
        <f t="shared" si="2"/>
        <v/>
      </c>
      <c r="AM20" s="247"/>
      <c r="AN20" s="12" t="str">
        <f t="shared" si="3"/>
        <v/>
      </c>
      <c r="AO20" s="247"/>
      <c r="AP20" s="12" t="str">
        <f t="shared" si="4"/>
        <v/>
      </c>
      <c r="AQ20" s="247"/>
      <c r="AR20" s="12" t="str">
        <f t="shared" si="5"/>
        <v/>
      </c>
      <c r="AS20" s="247"/>
      <c r="AT20" s="12" t="str">
        <f t="shared" si="6"/>
        <v/>
      </c>
      <c r="AU20" s="247"/>
      <c r="AV20" s="12" t="str">
        <f t="shared" si="7"/>
        <v/>
      </c>
      <c r="AW20" s="12" t="str">
        <f t="shared" si="8"/>
        <v xml:space="preserve"> </v>
      </c>
      <c r="AX20" s="13" t="str">
        <f t="shared" si="9"/>
        <v>FUERTE</v>
      </c>
      <c r="AY20" s="14" t="s">
        <v>88</v>
      </c>
      <c r="AZ20" s="13" t="str">
        <f t="shared" si="10"/>
        <v>FUERTE</v>
      </c>
      <c r="BA20" s="250">
        <f t="shared" si="11"/>
        <v>100</v>
      </c>
      <c r="BB20" s="245" t="str">
        <f t="shared" si="12"/>
        <v>NO</v>
      </c>
      <c r="BC20" s="249" t="str">
        <f t="shared" si="13"/>
        <v>FUERTE</v>
      </c>
      <c r="BD20" s="24">
        <f t="shared" si="19"/>
        <v>100</v>
      </c>
      <c r="BE20" s="15"/>
      <c r="BF20" s="16">
        <f>IF(BE20="Directamente",100/COUNTA(#REF!),0)</f>
        <v>0</v>
      </c>
      <c r="BG20" s="25" t="str">
        <f t="shared" si="20"/>
        <v>No Disminuye</v>
      </c>
      <c r="BH20" s="15"/>
      <c r="BI20" s="17" t="str">
        <f t="shared" si="14"/>
        <v xml:space="preserve"> </v>
      </c>
      <c r="BJ20" s="248" t="str">
        <f>_xlfn.IFS(AND((COUNTIF($BH$5:BH20,"Directamente"))&gt;=(COUNTIF(BH20:BH20,"Indirectamente")),(COUNTIF(BH20:BH20,"Directamente"))&gt;=(COUNTIF(BH20:BH20,"No Disminuye"))),"Directamente",AND((COUNTIF(BH20:BH20,"Indirectamente"))&gt;(COUNTIF(BH20:BH20,"Directamente")),(COUNTIF(BH20:BH20,"Indirectamente"))&gt;(COUNTIF(BH20:BH20,"No Disminuye"))),"Indirectamente",SUM(COUNTIF(BH20:BH20,"Directamente"),COUNTIF(BH20:BH20,"Indirectamente"))&gt;=COUNTIF(BH20:BH20,"No Disminuye"),"Directamente",AND((COUNTIF(BH20:BH20,"No Disminuye"))&gt;(COUNTIF(BH20:BH20,"Directamente")),(COUNTIF(BH20:BH20,"No Disminuye"))&gt;(COUNTIF(BH20:BH20,"Indirectamente"))),"No Disminuye")</f>
        <v>Directamente</v>
      </c>
      <c r="BK20" s="245" t="str">
        <f t="shared" si="21"/>
        <v>0</v>
      </c>
      <c r="BL20" s="245">
        <f t="shared" si="22"/>
        <v>2</v>
      </c>
      <c r="BM20" s="21" t="s">
        <v>119</v>
      </c>
      <c r="BN20" s="26" t="s">
        <v>91</v>
      </c>
      <c r="BO20" s="21" t="str">
        <f t="shared" si="23"/>
        <v>Moderado</v>
      </c>
      <c r="BP20" s="254"/>
      <c r="BQ20" s="10"/>
      <c r="BR20" s="10"/>
      <c r="BS20" s="252"/>
      <c r="BT20" s="20"/>
      <c r="BU20" s="20"/>
      <c r="BV20" s="252"/>
      <c r="BW20" s="20"/>
      <c r="BX20" s="252"/>
      <c r="BY20" s="20"/>
      <c r="BZ20" s="252"/>
      <c r="CA20" s="252"/>
    </row>
    <row r="21" spans="2:79" ht="75.900000000000006" hidden="1" thickTop="1" thickBot="1">
      <c r="B21" s="253"/>
      <c r="C21" s="10"/>
      <c r="D21" s="10"/>
      <c r="E21" s="10"/>
      <c r="F21" s="10"/>
      <c r="G21" s="10"/>
      <c r="H21" s="10"/>
      <c r="I21" s="10"/>
      <c r="J21" s="15"/>
      <c r="K21" s="15"/>
      <c r="L21" s="15"/>
      <c r="M21" s="15"/>
      <c r="N21" s="15"/>
      <c r="O21" s="15"/>
      <c r="P21" s="15"/>
      <c r="Q21" s="15"/>
      <c r="R21" s="15"/>
      <c r="S21" s="15"/>
      <c r="T21" s="15"/>
      <c r="U21" s="15"/>
      <c r="V21" s="15"/>
      <c r="W21" s="15"/>
      <c r="X21" s="15"/>
      <c r="Y21" s="15"/>
      <c r="Z21" s="15"/>
      <c r="AA21" s="15"/>
      <c r="AB21" s="247"/>
      <c r="AC21" s="247">
        <f t="shared" si="16"/>
        <v>0</v>
      </c>
      <c r="AD21" s="21" t="s">
        <v>118</v>
      </c>
      <c r="AE21" s="22" t="str">
        <f t="shared" si="17"/>
        <v>Moderado</v>
      </c>
      <c r="AF21" s="23" t="str">
        <f t="shared" si="18"/>
        <v>Moderado</v>
      </c>
      <c r="AG21" s="10"/>
      <c r="AH21" s="11"/>
      <c r="AI21" s="247"/>
      <c r="AJ21" s="12" t="str">
        <f t="shared" si="1"/>
        <v/>
      </c>
      <c r="AK21" s="247"/>
      <c r="AL21" s="12" t="str">
        <f t="shared" si="2"/>
        <v/>
      </c>
      <c r="AM21" s="247"/>
      <c r="AN21" s="12" t="str">
        <f t="shared" si="3"/>
        <v/>
      </c>
      <c r="AO21" s="247"/>
      <c r="AP21" s="12" t="str">
        <f t="shared" si="4"/>
        <v/>
      </c>
      <c r="AQ21" s="247"/>
      <c r="AR21" s="12" t="str">
        <f t="shared" si="5"/>
        <v/>
      </c>
      <c r="AS21" s="247"/>
      <c r="AT21" s="12" t="str">
        <f t="shared" si="6"/>
        <v/>
      </c>
      <c r="AU21" s="247"/>
      <c r="AV21" s="12" t="str">
        <f t="shared" si="7"/>
        <v/>
      </c>
      <c r="AW21" s="12" t="str">
        <f t="shared" si="8"/>
        <v xml:space="preserve"> </v>
      </c>
      <c r="AX21" s="13" t="str">
        <f t="shared" si="9"/>
        <v>FUERTE</v>
      </c>
      <c r="AY21" s="14" t="s">
        <v>88</v>
      </c>
      <c r="AZ21" s="13" t="str">
        <f t="shared" si="10"/>
        <v>FUERTE</v>
      </c>
      <c r="BA21" s="250">
        <f t="shared" si="11"/>
        <v>100</v>
      </c>
      <c r="BB21" s="245" t="str">
        <f t="shared" si="12"/>
        <v>NO</v>
      </c>
      <c r="BC21" s="249" t="str">
        <f t="shared" si="13"/>
        <v>FUERTE</v>
      </c>
      <c r="BD21" s="24">
        <f t="shared" si="19"/>
        <v>100</v>
      </c>
      <c r="BE21" s="15"/>
      <c r="BF21" s="16">
        <f>IF(BE21="Directamente",100/COUNTA(#REF!),0)</f>
        <v>0</v>
      </c>
      <c r="BG21" s="25" t="str">
        <f t="shared" si="20"/>
        <v>No Disminuye</v>
      </c>
      <c r="BH21" s="15"/>
      <c r="BI21" s="17" t="str">
        <f t="shared" si="14"/>
        <v xml:space="preserve"> </v>
      </c>
      <c r="BJ21" s="248" t="str">
        <f>_xlfn.IFS(AND((COUNTIF($BH$5:BH21,"Directamente"))&gt;=(COUNTIF(BH21:BH21,"Indirectamente")),(COUNTIF(BH21:BH21,"Directamente"))&gt;=(COUNTIF(BH21:BH21,"No Disminuye"))),"Directamente",AND((COUNTIF(BH21:BH21,"Indirectamente"))&gt;(COUNTIF(BH21:BH21,"Directamente")),(COUNTIF(BH21:BH21,"Indirectamente"))&gt;(COUNTIF(BH21:BH21,"No Disminuye"))),"Indirectamente",SUM(COUNTIF(BH21:BH21,"Directamente"),COUNTIF(BH21:BH21,"Indirectamente"))&gt;=COUNTIF(BH21:BH21,"No Disminuye"),"Directamente",AND((COUNTIF(BH21:BH21,"No Disminuye"))&gt;(COUNTIF(BH21:BH21,"Directamente")),(COUNTIF(BH21:BH21,"No Disminuye"))&gt;(COUNTIF(BH21:BH21,"Indirectamente"))),"No Disminuye")</f>
        <v>Directamente</v>
      </c>
      <c r="BK21" s="245" t="str">
        <f t="shared" si="21"/>
        <v>0</v>
      </c>
      <c r="BL21" s="245">
        <f t="shared" si="22"/>
        <v>2</v>
      </c>
      <c r="BM21" s="21" t="s">
        <v>119</v>
      </c>
      <c r="BN21" s="26" t="s">
        <v>91</v>
      </c>
      <c r="BO21" s="21" t="str">
        <f t="shared" si="23"/>
        <v>Moderado</v>
      </c>
      <c r="BP21" s="254"/>
      <c r="BQ21" s="10"/>
      <c r="BR21" s="10"/>
      <c r="BS21" s="252"/>
      <c r="BT21" s="20"/>
      <c r="BU21" s="20"/>
      <c r="BV21" s="252"/>
      <c r="BW21" s="20"/>
      <c r="BX21" s="252"/>
      <c r="BY21" s="20"/>
      <c r="BZ21" s="252"/>
      <c r="CA21" s="252"/>
    </row>
    <row r="22" spans="2:79" ht="75.900000000000006" hidden="1" thickTop="1" thickBot="1">
      <c r="B22" s="253"/>
      <c r="C22" s="10"/>
      <c r="D22" s="10"/>
      <c r="E22" s="10"/>
      <c r="F22" s="10"/>
      <c r="G22" s="10"/>
      <c r="H22" s="10"/>
      <c r="I22" s="10"/>
      <c r="J22" s="15"/>
      <c r="K22" s="15"/>
      <c r="L22" s="15"/>
      <c r="M22" s="15"/>
      <c r="N22" s="15"/>
      <c r="O22" s="15"/>
      <c r="P22" s="15"/>
      <c r="Q22" s="15"/>
      <c r="R22" s="15"/>
      <c r="S22" s="15"/>
      <c r="T22" s="15"/>
      <c r="U22" s="15"/>
      <c r="V22" s="15"/>
      <c r="W22" s="15"/>
      <c r="X22" s="15"/>
      <c r="Y22" s="15"/>
      <c r="Z22" s="15"/>
      <c r="AA22" s="15"/>
      <c r="AB22" s="247"/>
      <c r="AC22" s="247">
        <f t="shared" si="16"/>
        <v>0</v>
      </c>
      <c r="AD22" s="21" t="s">
        <v>118</v>
      </c>
      <c r="AE22" s="22" t="str">
        <f t="shared" si="17"/>
        <v>Moderado</v>
      </c>
      <c r="AF22" s="23" t="str">
        <f t="shared" si="18"/>
        <v>Moderado</v>
      </c>
      <c r="AG22" s="10"/>
      <c r="AH22" s="11"/>
      <c r="AI22" s="247"/>
      <c r="AJ22" s="12" t="str">
        <f t="shared" si="1"/>
        <v/>
      </c>
      <c r="AK22" s="247"/>
      <c r="AL22" s="12" t="str">
        <f t="shared" si="2"/>
        <v/>
      </c>
      <c r="AM22" s="247"/>
      <c r="AN22" s="12" t="str">
        <f t="shared" si="3"/>
        <v/>
      </c>
      <c r="AO22" s="247"/>
      <c r="AP22" s="12" t="str">
        <f t="shared" si="4"/>
        <v/>
      </c>
      <c r="AQ22" s="247"/>
      <c r="AR22" s="12" t="str">
        <f t="shared" si="5"/>
        <v/>
      </c>
      <c r="AS22" s="247"/>
      <c r="AT22" s="12" t="str">
        <f t="shared" si="6"/>
        <v/>
      </c>
      <c r="AU22" s="247"/>
      <c r="AV22" s="12" t="str">
        <f t="shared" si="7"/>
        <v/>
      </c>
      <c r="AW22" s="12" t="str">
        <f t="shared" si="8"/>
        <v xml:space="preserve"> </v>
      </c>
      <c r="AX22" s="13" t="str">
        <f t="shared" si="9"/>
        <v>FUERTE</v>
      </c>
      <c r="AY22" s="14" t="s">
        <v>88</v>
      </c>
      <c r="AZ22" s="13" t="str">
        <f t="shared" si="10"/>
        <v>FUERTE</v>
      </c>
      <c r="BA22" s="250">
        <f t="shared" si="11"/>
        <v>100</v>
      </c>
      <c r="BB22" s="245" t="str">
        <f t="shared" si="12"/>
        <v>NO</v>
      </c>
      <c r="BC22" s="249" t="str">
        <f t="shared" si="13"/>
        <v>FUERTE</v>
      </c>
      <c r="BD22" s="24">
        <f t="shared" si="19"/>
        <v>100</v>
      </c>
      <c r="BE22" s="15"/>
      <c r="BF22" s="16">
        <f>IF(BE22="Directamente",100/COUNTA(#REF!),0)</f>
        <v>0</v>
      </c>
      <c r="BG22" s="25" t="str">
        <f t="shared" si="20"/>
        <v>No Disminuye</v>
      </c>
      <c r="BH22" s="15"/>
      <c r="BI22" s="17" t="str">
        <f t="shared" si="14"/>
        <v xml:space="preserve"> </v>
      </c>
      <c r="BJ22" s="248" t="str">
        <f>_xlfn.IFS(AND((COUNTIF($BH$5:BH22,"Directamente"))&gt;=(COUNTIF(BH22:BH22,"Indirectamente")),(COUNTIF(BH22:BH22,"Directamente"))&gt;=(COUNTIF(BH22:BH22,"No Disminuye"))),"Directamente",AND((COUNTIF(BH22:BH22,"Indirectamente"))&gt;(COUNTIF(BH22:BH22,"Directamente")),(COUNTIF(BH22:BH22,"Indirectamente"))&gt;(COUNTIF(BH22:BH22,"No Disminuye"))),"Indirectamente",SUM(COUNTIF(BH22:BH22,"Directamente"),COUNTIF(BH22:BH22,"Indirectamente"))&gt;=COUNTIF(BH22:BH22,"No Disminuye"),"Directamente",AND((COUNTIF(BH22:BH22,"No Disminuye"))&gt;(COUNTIF(BH22:BH22,"Directamente")),(COUNTIF(BH22:BH22,"No Disminuye"))&gt;(COUNTIF(BH22:BH22,"Indirectamente"))),"No Disminuye")</f>
        <v>Directamente</v>
      </c>
      <c r="BK22" s="245" t="str">
        <f t="shared" si="21"/>
        <v>0</v>
      </c>
      <c r="BL22" s="245">
        <f t="shared" si="22"/>
        <v>2</v>
      </c>
      <c r="BM22" s="21" t="s">
        <v>119</v>
      </c>
      <c r="BN22" s="26" t="s">
        <v>91</v>
      </c>
      <c r="BO22" s="21" t="str">
        <f t="shared" si="23"/>
        <v>Moderado</v>
      </c>
      <c r="BP22" s="254"/>
      <c r="BQ22" s="10"/>
      <c r="BR22" s="10"/>
      <c r="BS22" s="252"/>
      <c r="BT22" s="20"/>
      <c r="BU22" s="20"/>
      <c r="BV22" s="252"/>
      <c r="BW22" s="20"/>
      <c r="BX22" s="252"/>
      <c r="BY22" s="20"/>
      <c r="BZ22" s="252"/>
      <c r="CA22" s="252"/>
    </row>
    <row r="23" spans="2:79" ht="75.900000000000006" hidden="1" thickTop="1" thickBot="1">
      <c r="B23" s="253"/>
      <c r="C23" s="10"/>
      <c r="D23" s="10"/>
      <c r="E23" s="10"/>
      <c r="F23" s="10"/>
      <c r="G23" s="10"/>
      <c r="H23" s="10"/>
      <c r="I23" s="10"/>
      <c r="J23" s="15"/>
      <c r="K23" s="15"/>
      <c r="L23" s="15"/>
      <c r="M23" s="15"/>
      <c r="N23" s="15"/>
      <c r="O23" s="15"/>
      <c r="P23" s="15"/>
      <c r="Q23" s="15"/>
      <c r="R23" s="15"/>
      <c r="S23" s="15"/>
      <c r="T23" s="15"/>
      <c r="U23" s="15"/>
      <c r="V23" s="15"/>
      <c r="W23" s="15"/>
      <c r="X23" s="15"/>
      <c r="Y23" s="15"/>
      <c r="Z23" s="15"/>
      <c r="AA23" s="15"/>
      <c r="AB23" s="247"/>
      <c r="AC23" s="247">
        <f t="shared" si="16"/>
        <v>0</v>
      </c>
      <c r="AD23" s="21" t="s">
        <v>118</v>
      </c>
      <c r="AE23" s="22" t="str">
        <f t="shared" si="17"/>
        <v>Moderado</v>
      </c>
      <c r="AF23" s="23" t="str">
        <f t="shared" si="18"/>
        <v>Moderado</v>
      </c>
      <c r="AG23" s="10"/>
      <c r="AH23" s="11"/>
      <c r="AI23" s="247"/>
      <c r="AJ23" s="12" t="str">
        <f t="shared" ref="AJ23:AJ31" si="24">IF(AI23=$CD$86,ASIGNADO,IF(AI23=$CD$87,NO_ASIGNADO,""))</f>
        <v/>
      </c>
      <c r="AK23" s="247"/>
      <c r="AL23" s="12" t="str">
        <f t="shared" ref="AL23:AL31" si="25">IF(AK23=$CG$86,ADECUADO,IF(AK23=$CG$87,INADECUADO,""))</f>
        <v/>
      </c>
      <c r="AM23" s="247"/>
      <c r="AN23" s="12" t="str">
        <f t="shared" ref="AN23:AN31" si="26">IF(AM23=$CJ$86,ASIGNADO,IF(AM23=$CJ$87,NO_ASIGNADO,""))</f>
        <v/>
      </c>
      <c r="AO23" s="247"/>
      <c r="AP23" s="12" t="str">
        <f t="shared" ref="AP23:AP31" si="27">IF(AO23=$CM$86,PREVENIR,IF(AO23=$CM$87,DETECTAR,IF(AO23=$CM$88,NO_ES_CONTROL,"")))</f>
        <v/>
      </c>
      <c r="AQ23" s="247"/>
      <c r="AR23" s="12" t="str">
        <f t="shared" ref="AR23:AR31" si="28">IF(AQ23=$CQ$86,CONFIABLE,IF(AQ23=$CQ$87,NO_CONFIABLE,""))</f>
        <v/>
      </c>
      <c r="AS23" s="247"/>
      <c r="AT23" s="12" t="str">
        <f t="shared" ref="AT23:AT31" si="29">IF(AS23=$CT$86,SE_INVESTIGAN,IF(AS23=$CT$87,NO_SE_INVESTIGAN,""))</f>
        <v/>
      </c>
      <c r="AU23" s="247"/>
      <c r="AV23" s="12" t="str">
        <f t="shared" ref="AV23:AV31" si="30">IF(AU23=$CW$86,COMPLETA,IF(AU23=$CW$87,INCOMPLETA,IF(AU23=$CW$88,NO_EXISTE,"")))</f>
        <v/>
      </c>
      <c r="AW23" s="12" t="str">
        <f t="shared" si="8"/>
        <v xml:space="preserve"> </v>
      </c>
      <c r="AX23" s="13" t="str">
        <f t="shared" si="9"/>
        <v>FUERTE</v>
      </c>
      <c r="AY23" s="14" t="s">
        <v>88</v>
      </c>
      <c r="AZ23" s="13" t="str">
        <f t="shared" si="10"/>
        <v>FUERTE</v>
      </c>
      <c r="BA23" s="250">
        <f t="shared" ref="BA23:BA31" si="31">_xlfn.IFS(AZ23=$DB$86,FUERTE,AZ23=$DB$87,MODERADO,AZ23=$DB$88,DEBIL)</f>
        <v>100</v>
      </c>
      <c r="BB23" s="245" t="str">
        <f t="shared" si="12"/>
        <v>NO</v>
      </c>
      <c r="BC23" s="249" t="str">
        <f t="shared" si="13"/>
        <v>FUERTE</v>
      </c>
      <c r="BD23" s="24">
        <f t="shared" si="19"/>
        <v>100</v>
      </c>
      <c r="BE23" s="15"/>
      <c r="BF23" s="16">
        <f>IF(BE23="Directamente",100/COUNTA(#REF!),0)</f>
        <v>0</v>
      </c>
      <c r="BG23" s="25" t="str">
        <f t="shared" si="20"/>
        <v>No Disminuye</v>
      </c>
      <c r="BH23" s="15"/>
      <c r="BI23" s="17" t="str">
        <f t="shared" si="14"/>
        <v xml:space="preserve"> </v>
      </c>
      <c r="BJ23" s="248" t="str">
        <f>_xlfn.IFS(AND((COUNTIF($BH$5:BH23,"Directamente"))&gt;=(COUNTIF(BH23:BH23,"Indirectamente")),(COUNTIF(BH23:BH23,"Directamente"))&gt;=(COUNTIF(BH23:BH23,"No Disminuye"))),"Directamente",AND((COUNTIF(BH23:BH23,"Indirectamente"))&gt;(COUNTIF(BH23:BH23,"Directamente")),(COUNTIF(BH23:BH23,"Indirectamente"))&gt;(COUNTIF(BH23:BH23,"No Disminuye"))),"Indirectamente",SUM(COUNTIF(BH23:BH23,"Directamente"),COUNTIF(BH23:BH23,"Indirectamente"))&gt;=COUNTIF(BH23:BH23,"No Disminuye"),"Directamente",AND((COUNTIF(BH23:BH23,"No Disminuye"))&gt;(COUNTIF(BH23:BH23,"Directamente")),(COUNTIF(BH23:BH23,"No Disminuye"))&gt;(COUNTIF(BH23:BH23,"Indirectamente"))),"No Disminuye")</f>
        <v>Directamente</v>
      </c>
      <c r="BK23" s="245" t="str">
        <f t="shared" si="21"/>
        <v>0</v>
      </c>
      <c r="BL23" s="245">
        <f t="shared" si="22"/>
        <v>2</v>
      </c>
      <c r="BM23" s="21" t="s">
        <v>119</v>
      </c>
      <c r="BN23" s="26" t="s">
        <v>91</v>
      </c>
      <c r="BO23" s="21" t="str">
        <f t="shared" si="23"/>
        <v>Moderado</v>
      </c>
      <c r="BP23" s="254"/>
      <c r="BQ23" s="10"/>
      <c r="BR23" s="10"/>
      <c r="BS23" s="252"/>
      <c r="BT23" s="20"/>
      <c r="BU23" s="20"/>
      <c r="BV23" s="252"/>
      <c r="BW23" s="20"/>
      <c r="BX23" s="252"/>
      <c r="BY23" s="20"/>
      <c r="BZ23" s="252"/>
      <c r="CA23" s="252"/>
    </row>
    <row r="24" spans="2:79" ht="75.900000000000006" hidden="1" thickTop="1" thickBot="1">
      <c r="B24" s="253"/>
      <c r="C24" s="10"/>
      <c r="D24" s="10"/>
      <c r="E24" s="10"/>
      <c r="F24" s="10"/>
      <c r="G24" s="10"/>
      <c r="H24" s="10"/>
      <c r="I24" s="10"/>
      <c r="J24" s="15"/>
      <c r="K24" s="15"/>
      <c r="L24" s="15"/>
      <c r="M24" s="15"/>
      <c r="N24" s="15"/>
      <c r="O24" s="15"/>
      <c r="P24" s="15"/>
      <c r="Q24" s="15"/>
      <c r="R24" s="15"/>
      <c r="S24" s="15"/>
      <c r="T24" s="15"/>
      <c r="U24" s="15"/>
      <c r="V24" s="15"/>
      <c r="W24" s="15"/>
      <c r="X24" s="15"/>
      <c r="Y24" s="15"/>
      <c r="Z24" s="15"/>
      <c r="AA24" s="15"/>
      <c r="AB24" s="247"/>
      <c r="AC24" s="247">
        <f t="shared" si="16"/>
        <v>0</v>
      </c>
      <c r="AD24" s="21" t="s">
        <v>118</v>
      </c>
      <c r="AE24" s="22" t="str">
        <f t="shared" si="17"/>
        <v>Moderado</v>
      </c>
      <c r="AF24" s="23" t="str">
        <f t="shared" si="18"/>
        <v>Moderado</v>
      </c>
      <c r="AG24" s="10"/>
      <c r="AH24" s="11"/>
      <c r="AI24" s="247"/>
      <c r="AJ24" s="12" t="str">
        <f t="shared" si="24"/>
        <v/>
      </c>
      <c r="AK24" s="247"/>
      <c r="AL24" s="12" t="str">
        <f t="shared" si="25"/>
        <v/>
      </c>
      <c r="AM24" s="247"/>
      <c r="AN24" s="12" t="str">
        <f t="shared" si="26"/>
        <v/>
      </c>
      <c r="AO24" s="247"/>
      <c r="AP24" s="12" t="str">
        <f t="shared" si="27"/>
        <v/>
      </c>
      <c r="AQ24" s="247"/>
      <c r="AR24" s="12" t="str">
        <f t="shared" si="28"/>
        <v/>
      </c>
      <c r="AS24" s="247"/>
      <c r="AT24" s="12" t="str">
        <f t="shared" si="29"/>
        <v/>
      </c>
      <c r="AU24" s="247"/>
      <c r="AV24" s="12" t="str">
        <f t="shared" si="30"/>
        <v/>
      </c>
      <c r="AW24" s="12" t="str">
        <f t="shared" si="8"/>
        <v xml:space="preserve"> </v>
      </c>
      <c r="AX24" s="13" t="str">
        <f t="shared" si="9"/>
        <v>FUERTE</v>
      </c>
      <c r="AY24" s="14" t="s">
        <v>88</v>
      </c>
      <c r="AZ24" s="13" t="str">
        <f t="shared" si="10"/>
        <v>FUERTE</v>
      </c>
      <c r="BA24" s="250">
        <f t="shared" si="31"/>
        <v>100</v>
      </c>
      <c r="BB24" s="245" t="str">
        <f t="shared" si="12"/>
        <v>NO</v>
      </c>
      <c r="BC24" s="249" t="str">
        <f t="shared" si="13"/>
        <v>FUERTE</v>
      </c>
      <c r="BD24" s="24">
        <f t="shared" si="19"/>
        <v>100</v>
      </c>
      <c r="BE24" s="15"/>
      <c r="BF24" s="16">
        <f>IF(BE24="Directamente",100/COUNTA(#REF!),0)</f>
        <v>0</v>
      </c>
      <c r="BG24" s="25" t="str">
        <f t="shared" si="20"/>
        <v>No Disminuye</v>
      </c>
      <c r="BH24" s="15"/>
      <c r="BI24" s="17" t="str">
        <f t="shared" si="14"/>
        <v xml:space="preserve"> </v>
      </c>
      <c r="BJ24" s="248" t="str">
        <f>_xlfn.IFS(AND((COUNTIF($BH$5:BH24,"Directamente"))&gt;=(COUNTIF(BH24:BH24,"Indirectamente")),(COUNTIF(BH24:BH24,"Directamente"))&gt;=(COUNTIF(BH24:BH24,"No Disminuye"))),"Directamente",AND((COUNTIF(BH24:BH24,"Indirectamente"))&gt;(COUNTIF(BH24:BH24,"Directamente")),(COUNTIF(BH24:BH24,"Indirectamente"))&gt;(COUNTIF(BH24:BH24,"No Disminuye"))),"Indirectamente",SUM(COUNTIF(BH24:BH24,"Directamente"),COUNTIF(BH24:BH24,"Indirectamente"))&gt;=COUNTIF(BH24:BH24,"No Disminuye"),"Directamente",AND((COUNTIF(BH24:BH24,"No Disminuye"))&gt;(COUNTIF(BH24:BH24,"Directamente")),(COUNTIF(BH24:BH24,"No Disminuye"))&gt;(COUNTIF(BH24:BH24,"Indirectamente"))),"No Disminuye")</f>
        <v>Directamente</v>
      </c>
      <c r="BK24" s="245" t="str">
        <f t="shared" si="21"/>
        <v>0</v>
      </c>
      <c r="BL24" s="245">
        <f t="shared" si="22"/>
        <v>2</v>
      </c>
      <c r="BM24" s="21" t="s">
        <v>119</v>
      </c>
      <c r="BN24" s="26" t="s">
        <v>91</v>
      </c>
      <c r="BO24" s="21" t="str">
        <f t="shared" si="23"/>
        <v>Moderado</v>
      </c>
      <c r="BP24" s="254"/>
      <c r="BQ24" s="10"/>
      <c r="BR24" s="10"/>
      <c r="BS24" s="252"/>
      <c r="BT24" s="20"/>
      <c r="BU24" s="20"/>
      <c r="BV24" s="252"/>
      <c r="BW24" s="20"/>
      <c r="BX24" s="252"/>
      <c r="BY24" s="20"/>
      <c r="BZ24" s="252"/>
      <c r="CA24" s="252"/>
    </row>
    <row r="25" spans="2:79" ht="75.900000000000006" hidden="1" thickTop="1" thickBot="1">
      <c r="B25" s="253"/>
      <c r="C25" s="10"/>
      <c r="D25" s="10"/>
      <c r="E25" s="10"/>
      <c r="F25" s="10"/>
      <c r="G25" s="10"/>
      <c r="H25" s="10"/>
      <c r="I25" s="10"/>
      <c r="J25" s="15"/>
      <c r="K25" s="15"/>
      <c r="L25" s="15"/>
      <c r="M25" s="15"/>
      <c r="N25" s="15"/>
      <c r="O25" s="15"/>
      <c r="P25" s="15"/>
      <c r="Q25" s="15"/>
      <c r="R25" s="15"/>
      <c r="S25" s="15"/>
      <c r="T25" s="15"/>
      <c r="U25" s="15"/>
      <c r="V25" s="15"/>
      <c r="W25" s="15"/>
      <c r="X25" s="15"/>
      <c r="Y25" s="15"/>
      <c r="Z25" s="15"/>
      <c r="AA25" s="15"/>
      <c r="AB25" s="247"/>
      <c r="AC25" s="247">
        <f t="shared" si="16"/>
        <v>0</v>
      </c>
      <c r="AD25" s="21" t="s">
        <v>118</v>
      </c>
      <c r="AE25" s="22" t="str">
        <f t="shared" si="17"/>
        <v>Moderado</v>
      </c>
      <c r="AF25" s="23" t="str">
        <f t="shared" si="18"/>
        <v>Moderado</v>
      </c>
      <c r="AG25" s="10"/>
      <c r="AH25" s="11"/>
      <c r="AI25" s="247"/>
      <c r="AJ25" s="12" t="str">
        <f t="shared" si="24"/>
        <v/>
      </c>
      <c r="AK25" s="247"/>
      <c r="AL25" s="12" t="str">
        <f t="shared" si="25"/>
        <v/>
      </c>
      <c r="AM25" s="247"/>
      <c r="AN25" s="12" t="str">
        <f t="shared" si="26"/>
        <v/>
      </c>
      <c r="AO25" s="247"/>
      <c r="AP25" s="12" t="str">
        <f t="shared" si="27"/>
        <v/>
      </c>
      <c r="AQ25" s="247"/>
      <c r="AR25" s="12" t="str">
        <f t="shared" si="28"/>
        <v/>
      </c>
      <c r="AS25" s="247"/>
      <c r="AT25" s="12" t="str">
        <f t="shared" si="29"/>
        <v/>
      </c>
      <c r="AU25" s="247"/>
      <c r="AV25" s="12" t="str">
        <f t="shared" si="30"/>
        <v/>
      </c>
      <c r="AW25" s="12" t="str">
        <f t="shared" si="8"/>
        <v xml:space="preserve"> </v>
      </c>
      <c r="AX25" s="13" t="str">
        <f t="shared" si="9"/>
        <v>FUERTE</v>
      </c>
      <c r="AY25" s="14" t="s">
        <v>88</v>
      </c>
      <c r="AZ25" s="13" t="str">
        <f t="shared" si="10"/>
        <v>FUERTE</v>
      </c>
      <c r="BA25" s="250">
        <f t="shared" si="31"/>
        <v>100</v>
      </c>
      <c r="BB25" s="245" t="str">
        <f t="shared" si="12"/>
        <v>NO</v>
      </c>
      <c r="BC25" s="249" t="str">
        <f t="shared" si="13"/>
        <v>FUERTE</v>
      </c>
      <c r="BD25" s="24">
        <f t="shared" si="19"/>
        <v>100</v>
      </c>
      <c r="BE25" s="15"/>
      <c r="BF25" s="16">
        <f>IF(BE25="Directamente",100/COUNTA(#REF!),0)</f>
        <v>0</v>
      </c>
      <c r="BG25" s="25" t="str">
        <f t="shared" si="20"/>
        <v>No Disminuye</v>
      </c>
      <c r="BH25" s="15"/>
      <c r="BI25" s="17" t="str">
        <f t="shared" si="14"/>
        <v xml:space="preserve"> </v>
      </c>
      <c r="BJ25" s="248" t="str">
        <f>_xlfn.IFS(AND((COUNTIF($BH$5:BH25,"Directamente"))&gt;=(COUNTIF(BH25:BH25,"Indirectamente")),(COUNTIF(BH25:BH25,"Directamente"))&gt;=(COUNTIF(BH25:BH25,"No Disminuye"))),"Directamente",AND((COUNTIF(BH25:BH25,"Indirectamente"))&gt;(COUNTIF(BH25:BH25,"Directamente")),(COUNTIF(BH25:BH25,"Indirectamente"))&gt;(COUNTIF(BH25:BH25,"No Disminuye"))),"Indirectamente",SUM(COUNTIF(BH25:BH25,"Directamente"),COUNTIF(BH25:BH25,"Indirectamente"))&gt;=COUNTIF(BH25:BH25,"No Disminuye"),"Directamente",AND((COUNTIF(BH25:BH25,"No Disminuye"))&gt;(COUNTIF(BH25:BH25,"Directamente")),(COUNTIF(BH25:BH25,"No Disminuye"))&gt;(COUNTIF(BH25:BH25,"Indirectamente"))),"No Disminuye")</f>
        <v>Directamente</v>
      </c>
      <c r="BK25" s="245" t="str">
        <f t="shared" si="21"/>
        <v>0</v>
      </c>
      <c r="BL25" s="245">
        <f t="shared" si="22"/>
        <v>2</v>
      </c>
      <c r="BM25" s="21" t="s">
        <v>119</v>
      </c>
      <c r="BN25" s="26" t="s">
        <v>91</v>
      </c>
      <c r="BO25" s="21" t="str">
        <f t="shared" si="23"/>
        <v>Moderado</v>
      </c>
      <c r="BP25" s="254"/>
      <c r="BQ25" s="10"/>
      <c r="BR25" s="10"/>
      <c r="BS25" s="252"/>
      <c r="BT25" s="20"/>
      <c r="BU25" s="20"/>
      <c r="BV25" s="252"/>
      <c r="BW25" s="20"/>
      <c r="BX25" s="252"/>
      <c r="BY25" s="20"/>
      <c r="BZ25" s="252"/>
      <c r="CA25" s="252"/>
    </row>
    <row r="26" spans="2:79" ht="75.900000000000006" hidden="1" thickTop="1" thickBot="1">
      <c r="B26" s="253"/>
      <c r="C26" s="10"/>
      <c r="D26" s="10"/>
      <c r="E26" s="10"/>
      <c r="F26" s="10"/>
      <c r="G26" s="10"/>
      <c r="H26" s="10"/>
      <c r="I26" s="10"/>
      <c r="J26" s="15"/>
      <c r="K26" s="15"/>
      <c r="L26" s="15"/>
      <c r="M26" s="15"/>
      <c r="N26" s="15"/>
      <c r="O26" s="15"/>
      <c r="P26" s="15"/>
      <c r="Q26" s="15"/>
      <c r="R26" s="15"/>
      <c r="S26" s="15"/>
      <c r="T26" s="15"/>
      <c r="U26" s="15"/>
      <c r="V26" s="15"/>
      <c r="W26" s="15"/>
      <c r="X26" s="15"/>
      <c r="Y26" s="15"/>
      <c r="Z26" s="15"/>
      <c r="AA26" s="15"/>
      <c r="AB26" s="247"/>
      <c r="AC26" s="247">
        <f t="shared" si="16"/>
        <v>0</v>
      </c>
      <c r="AD26" s="21" t="s">
        <v>118</v>
      </c>
      <c r="AE26" s="22" t="str">
        <f t="shared" si="17"/>
        <v>Moderado</v>
      </c>
      <c r="AF26" s="23" t="str">
        <f t="shared" si="18"/>
        <v>Moderado</v>
      </c>
      <c r="AG26" s="10"/>
      <c r="AH26" s="11"/>
      <c r="AI26" s="247"/>
      <c r="AJ26" s="12" t="str">
        <f t="shared" si="24"/>
        <v/>
      </c>
      <c r="AK26" s="247"/>
      <c r="AL26" s="12" t="str">
        <f t="shared" si="25"/>
        <v/>
      </c>
      <c r="AM26" s="247"/>
      <c r="AN26" s="12" t="str">
        <f t="shared" si="26"/>
        <v/>
      </c>
      <c r="AO26" s="247"/>
      <c r="AP26" s="12" t="str">
        <f t="shared" si="27"/>
        <v/>
      </c>
      <c r="AQ26" s="247"/>
      <c r="AR26" s="12" t="str">
        <f t="shared" si="28"/>
        <v/>
      </c>
      <c r="AS26" s="247"/>
      <c r="AT26" s="12" t="str">
        <f t="shared" si="29"/>
        <v/>
      </c>
      <c r="AU26" s="247"/>
      <c r="AV26" s="12" t="str">
        <f t="shared" si="30"/>
        <v/>
      </c>
      <c r="AW26" s="12" t="str">
        <f t="shared" si="8"/>
        <v xml:space="preserve"> </v>
      </c>
      <c r="AX26" s="13" t="str">
        <f t="shared" si="9"/>
        <v>FUERTE</v>
      </c>
      <c r="AY26" s="14" t="s">
        <v>88</v>
      </c>
      <c r="AZ26" s="13" t="str">
        <f t="shared" si="10"/>
        <v>FUERTE</v>
      </c>
      <c r="BA26" s="250">
        <f t="shared" si="31"/>
        <v>100</v>
      </c>
      <c r="BB26" s="245" t="str">
        <f t="shared" si="12"/>
        <v>NO</v>
      </c>
      <c r="BC26" s="249" t="str">
        <f t="shared" si="13"/>
        <v>FUERTE</v>
      </c>
      <c r="BD26" s="24">
        <f t="shared" si="19"/>
        <v>100</v>
      </c>
      <c r="BE26" s="15"/>
      <c r="BF26" s="16">
        <f>IF(BE26="Directamente",100/COUNTA(#REF!),0)</f>
        <v>0</v>
      </c>
      <c r="BG26" s="25" t="str">
        <f t="shared" si="20"/>
        <v>No Disminuye</v>
      </c>
      <c r="BH26" s="15"/>
      <c r="BI26" s="17" t="str">
        <f t="shared" si="14"/>
        <v xml:space="preserve"> </v>
      </c>
      <c r="BJ26" s="248" t="str">
        <f>_xlfn.IFS(AND((COUNTIF($BH$5:BH26,"Directamente"))&gt;=(COUNTIF(BH26:BH26,"Indirectamente")),(COUNTIF(BH26:BH26,"Directamente"))&gt;=(COUNTIF(BH26:BH26,"No Disminuye"))),"Directamente",AND((COUNTIF(BH26:BH26,"Indirectamente"))&gt;(COUNTIF(BH26:BH26,"Directamente")),(COUNTIF(BH26:BH26,"Indirectamente"))&gt;(COUNTIF(BH26:BH26,"No Disminuye"))),"Indirectamente",SUM(COUNTIF(BH26:BH26,"Directamente"),COUNTIF(BH26:BH26,"Indirectamente"))&gt;=COUNTIF(BH26:BH26,"No Disminuye"),"Directamente",AND((COUNTIF(BH26:BH26,"No Disminuye"))&gt;(COUNTIF(BH26:BH26,"Directamente")),(COUNTIF(BH26:BH26,"No Disminuye"))&gt;(COUNTIF(BH26:BH26,"Indirectamente"))),"No Disminuye")</f>
        <v>Directamente</v>
      </c>
      <c r="BK26" s="245" t="str">
        <f t="shared" si="21"/>
        <v>0</v>
      </c>
      <c r="BL26" s="245">
        <f t="shared" si="22"/>
        <v>2</v>
      </c>
      <c r="BM26" s="21" t="s">
        <v>119</v>
      </c>
      <c r="BN26" s="26" t="s">
        <v>91</v>
      </c>
      <c r="BO26" s="21" t="str">
        <f t="shared" si="23"/>
        <v>Moderado</v>
      </c>
      <c r="BP26" s="254"/>
      <c r="BQ26" s="10"/>
      <c r="BR26" s="10"/>
      <c r="BS26" s="252"/>
      <c r="BT26" s="20"/>
      <c r="BU26" s="20"/>
      <c r="BV26" s="252"/>
      <c r="BW26" s="20"/>
      <c r="BX26" s="252"/>
      <c r="BY26" s="20"/>
      <c r="BZ26" s="252"/>
      <c r="CA26" s="252"/>
    </row>
    <row r="27" spans="2:79" ht="75.900000000000006" hidden="1" thickTop="1" thickBot="1">
      <c r="B27" s="253"/>
      <c r="C27" s="10"/>
      <c r="D27" s="10"/>
      <c r="E27" s="10"/>
      <c r="F27" s="10"/>
      <c r="G27" s="10"/>
      <c r="H27" s="10"/>
      <c r="I27" s="10"/>
      <c r="J27" s="15"/>
      <c r="K27" s="15"/>
      <c r="L27" s="15"/>
      <c r="M27" s="15"/>
      <c r="N27" s="15"/>
      <c r="O27" s="15"/>
      <c r="P27" s="15"/>
      <c r="Q27" s="15"/>
      <c r="R27" s="15"/>
      <c r="S27" s="15"/>
      <c r="T27" s="15"/>
      <c r="U27" s="15"/>
      <c r="V27" s="15"/>
      <c r="W27" s="15"/>
      <c r="X27" s="15"/>
      <c r="Y27" s="15"/>
      <c r="Z27" s="15"/>
      <c r="AA27" s="15"/>
      <c r="AB27" s="247"/>
      <c r="AC27" s="247">
        <f t="shared" si="16"/>
        <v>0</v>
      </c>
      <c r="AD27" s="21" t="s">
        <v>118</v>
      </c>
      <c r="AE27" s="22" t="str">
        <f t="shared" si="17"/>
        <v>Moderado</v>
      </c>
      <c r="AF27" s="23" t="str">
        <f t="shared" si="18"/>
        <v>Moderado</v>
      </c>
      <c r="AG27" s="10"/>
      <c r="AH27" s="11"/>
      <c r="AI27" s="247"/>
      <c r="AJ27" s="12" t="str">
        <f t="shared" si="24"/>
        <v/>
      </c>
      <c r="AK27" s="247"/>
      <c r="AL27" s="12" t="str">
        <f t="shared" si="25"/>
        <v/>
      </c>
      <c r="AM27" s="247"/>
      <c r="AN27" s="12" t="str">
        <f t="shared" si="26"/>
        <v/>
      </c>
      <c r="AO27" s="247"/>
      <c r="AP27" s="12" t="str">
        <f t="shared" si="27"/>
        <v/>
      </c>
      <c r="AQ27" s="247"/>
      <c r="AR27" s="12" t="str">
        <f t="shared" si="28"/>
        <v/>
      </c>
      <c r="AS27" s="247"/>
      <c r="AT27" s="12" t="str">
        <f t="shared" si="29"/>
        <v/>
      </c>
      <c r="AU27" s="247"/>
      <c r="AV27" s="12" t="str">
        <f t="shared" si="30"/>
        <v/>
      </c>
      <c r="AW27" s="12" t="str">
        <f t="shared" si="8"/>
        <v xml:space="preserve"> </v>
      </c>
      <c r="AX27" s="13" t="str">
        <f t="shared" si="9"/>
        <v>FUERTE</v>
      </c>
      <c r="AY27" s="14" t="s">
        <v>88</v>
      </c>
      <c r="AZ27" s="13" t="str">
        <f t="shared" si="10"/>
        <v>FUERTE</v>
      </c>
      <c r="BA27" s="250">
        <f t="shared" si="31"/>
        <v>100</v>
      </c>
      <c r="BB27" s="245" t="str">
        <f t="shared" si="12"/>
        <v>NO</v>
      </c>
      <c r="BC27" s="249" t="str">
        <f t="shared" si="13"/>
        <v>FUERTE</v>
      </c>
      <c r="BD27" s="24">
        <f t="shared" si="19"/>
        <v>100</v>
      </c>
      <c r="BE27" s="15"/>
      <c r="BF27" s="16">
        <f>IF(BE27="Directamente",100/COUNTA(#REF!),0)</f>
        <v>0</v>
      </c>
      <c r="BG27" s="25" t="str">
        <f t="shared" si="20"/>
        <v>No Disminuye</v>
      </c>
      <c r="BH27" s="15"/>
      <c r="BI27" s="17" t="str">
        <f t="shared" si="14"/>
        <v xml:space="preserve"> </v>
      </c>
      <c r="BJ27" s="248" t="str">
        <f>_xlfn.IFS(AND((COUNTIF($BH$5:BH27,"Directamente"))&gt;=(COUNTIF(BH27:BH27,"Indirectamente")),(COUNTIF(BH27:BH27,"Directamente"))&gt;=(COUNTIF(BH27:BH27,"No Disminuye"))),"Directamente",AND((COUNTIF(BH27:BH27,"Indirectamente"))&gt;(COUNTIF(BH27:BH27,"Directamente")),(COUNTIF(BH27:BH27,"Indirectamente"))&gt;(COUNTIF(BH27:BH27,"No Disminuye"))),"Indirectamente",SUM(COUNTIF(BH27:BH27,"Directamente"),COUNTIF(BH27:BH27,"Indirectamente"))&gt;=COUNTIF(BH27:BH27,"No Disminuye"),"Directamente",AND((COUNTIF(BH27:BH27,"No Disminuye"))&gt;(COUNTIF(BH27:BH27,"Directamente")),(COUNTIF(BH27:BH27,"No Disminuye"))&gt;(COUNTIF(BH27:BH27,"Indirectamente"))),"No Disminuye")</f>
        <v>Directamente</v>
      </c>
      <c r="BK27" s="245" t="str">
        <f t="shared" si="21"/>
        <v>0</v>
      </c>
      <c r="BL27" s="245">
        <f t="shared" si="22"/>
        <v>2</v>
      </c>
      <c r="BM27" s="21" t="s">
        <v>119</v>
      </c>
      <c r="BN27" s="26" t="s">
        <v>91</v>
      </c>
      <c r="BO27" s="21" t="str">
        <f t="shared" si="23"/>
        <v>Moderado</v>
      </c>
      <c r="BP27" s="254"/>
      <c r="BQ27" s="10"/>
      <c r="BR27" s="10"/>
      <c r="BS27" s="252"/>
      <c r="BT27" s="20"/>
      <c r="BU27" s="20"/>
      <c r="BV27" s="252"/>
      <c r="BW27" s="20"/>
      <c r="BX27" s="252"/>
      <c r="BY27" s="20"/>
      <c r="BZ27" s="252"/>
      <c r="CA27" s="252"/>
    </row>
    <row r="28" spans="2:79" ht="75.900000000000006" hidden="1" thickTop="1" thickBot="1">
      <c r="B28" s="253"/>
      <c r="C28" s="10"/>
      <c r="D28" s="10"/>
      <c r="E28" s="10"/>
      <c r="F28" s="10"/>
      <c r="G28" s="10"/>
      <c r="H28" s="10"/>
      <c r="I28" s="10"/>
      <c r="J28" s="15"/>
      <c r="K28" s="15"/>
      <c r="L28" s="15"/>
      <c r="M28" s="15"/>
      <c r="N28" s="15"/>
      <c r="O28" s="15"/>
      <c r="P28" s="15"/>
      <c r="Q28" s="15"/>
      <c r="R28" s="15"/>
      <c r="S28" s="15"/>
      <c r="T28" s="15"/>
      <c r="U28" s="15"/>
      <c r="V28" s="15"/>
      <c r="W28" s="15"/>
      <c r="X28" s="15"/>
      <c r="Y28" s="15"/>
      <c r="Z28" s="15"/>
      <c r="AA28" s="15"/>
      <c r="AB28" s="247"/>
      <c r="AC28" s="247">
        <f t="shared" si="16"/>
        <v>0</v>
      </c>
      <c r="AD28" s="21" t="s">
        <v>118</v>
      </c>
      <c r="AE28" s="22" t="str">
        <f t="shared" si="17"/>
        <v>Moderado</v>
      </c>
      <c r="AF28" s="23" t="str">
        <f t="shared" si="18"/>
        <v>Moderado</v>
      </c>
      <c r="AG28" s="10"/>
      <c r="AH28" s="11"/>
      <c r="AI28" s="247"/>
      <c r="AJ28" s="12" t="str">
        <f t="shared" si="24"/>
        <v/>
      </c>
      <c r="AK28" s="247"/>
      <c r="AL28" s="12" t="str">
        <f t="shared" si="25"/>
        <v/>
      </c>
      <c r="AM28" s="247"/>
      <c r="AN28" s="12" t="str">
        <f t="shared" si="26"/>
        <v/>
      </c>
      <c r="AO28" s="247"/>
      <c r="AP28" s="12" t="str">
        <f t="shared" si="27"/>
        <v/>
      </c>
      <c r="AQ28" s="247"/>
      <c r="AR28" s="12" t="str">
        <f t="shared" si="28"/>
        <v/>
      </c>
      <c r="AS28" s="247"/>
      <c r="AT28" s="12" t="str">
        <f t="shared" si="29"/>
        <v/>
      </c>
      <c r="AU28" s="247"/>
      <c r="AV28" s="12" t="str">
        <f t="shared" si="30"/>
        <v/>
      </c>
      <c r="AW28" s="12" t="str">
        <f t="shared" si="8"/>
        <v xml:space="preserve"> </v>
      </c>
      <c r="AX28" s="13" t="str">
        <f t="shared" si="9"/>
        <v>FUERTE</v>
      </c>
      <c r="AY28" s="14" t="s">
        <v>88</v>
      </c>
      <c r="AZ28" s="13" t="str">
        <f t="shared" si="10"/>
        <v>FUERTE</v>
      </c>
      <c r="BA28" s="250">
        <f t="shared" si="31"/>
        <v>100</v>
      </c>
      <c r="BB28" s="245" t="str">
        <f t="shared" si="12"/>
        <v>NO</v>
      </c>
      <c r="BC28" s="249" t="str">
        <f t="shared" si="13"/>
        <v>FUERTE</v>
      </c>
      <c r="BD28" s="24">
        <f t="shared" si="19"/>
        <v>100</v>
      </c>
      <c r="BE28" s="15"/>
      <c r="BF28" s="16">
        <f>IF(BE28="Directamente",100/COUNTA(#REF!),0)</f>
        <v>0</v>
      </c>
      <c r="BG28" s="25" t="str">
        <f t="shared" si="20"/>
        <v>No Disminuye</v>
      </c>
      <c r="BH28" s="15"/>
      <c r="BI28" s="17" t="str">
        <f t="shared" si="14"/>
        <v xml:space="preserve"> </v>
      </c>
      <c r="BJ28" s="248" t="str">
        <f>_xlfn.IFS(AND((COUNTIF($BH$5:BH28,"Directamente"))&gt;=(COUNTIF(BH28:BH28,"Indirectamente")),(COUNTIF(BH28:BH28,"Directamente"))&gt;=(COUNTIF(BH28:BH28,"No Disminuye"))),"Directamente",AND((COUNTIF(BH28:BH28,"Indirectamente"))&gt;(COUNTIF(BH28:BH28,"Directamente")),(COUNTIF(BH28:BH28,"Indirectamente"))&gt;(COUNTIF(BH28:BH28,"No Disminuye"))),"Indirectamente",SUM(COUNTIF(BH28:BH28,"Directamente"),COUNTIF(BH28:BH28,"Indirectamente"))&gt;=COUNTIF(BH28:BH28,"No Disminuye"),"Directamente",AND((COUNTIF(BH28:BH28,"No Disminuye"))&gt;(COUNTIF(BH28:BH28,"Directamente")),(COUNTIF(BH28:BH28,"No Disminuye"))&gt;(COUNTIF(BH28:BH28,"Indirectamente"))),"No Disminuye")</f>
        <v>Directamente</v>
      </c>
      <c r="BK28" s="245" t="str">
        <f t="shared" si="21"/>
        <v>0</v>
      </c>
      <c r="BL28" s="245">
        <f t="shared" si="22"/>
        <v>2</v>
      </c>
      <c r="BM28" s="21" t="s">
        <v>119</v>
      </c>
      <c r="BN28" s="26" t="s">
        <v>91</v>
      </c>
      <c r="BO28" s="21" t="str">
        <f t="shared" si="23"/>
        <v>Moderado</v>
      </c>
      <c r="BP28" s="254"/>
      <c r="BQ28" s="10"/>
      <c r="BR28" s="10"/>
      <c r="BS28" s="252"/>
      <c r="BT28" s="20"/>
      <c r="BU28" s="20"/>
      <c r="BV28" s="252"/>
      <c r="BW28" s="20"/>
      <c r="BX28" s="252"/>
      <c r="BY28" s="20"/>
      <c r="BZ28" s="252"/>
      <c r="CA28" s="252"/>
    </row>
    <row r="29" spans="2:79" ht="75.900000000000006" hidden="1" thickTop="1" thickBot="1">
      <c r="B29" s="253"/>
      <c r="C29" s="10"/>
      <c r="D29" s="10"/>
      <c r="E29" s="10"/>
      <c r="F29" s="10"/>
      <c r="G29" s="10"/>
      <c r="H29" s="10"/>
      <c r="I29" s="10"/>
      <c r="J29" s="15"/>
      <c r="K29" s="15"/>
      <c r="L29" s="15"/>
      <c r="M29" s="15"/>
      <c r="N29" s="15"/>
      <c r="O29" s="15"/>
      <c r="P29" s="15"/>
      <c r="Q29" s="15"/>
      <c r="R29" s="15"/>
      <c r="S29" s="15"/>
      <c r="T29" s="15"/>
      <c r="U29" s="15"/>
      <c r="V29" s="15"/>
      <c r="W29" s="15"/>
      <c r="X29" s="15"/>
      <c r="Y29" s="15"/>
      <c r="Z29" s="15"/>
      <c r="AA29" s="15"/>
      <c r="AB29" s="247"/>
      <c r="AC29" s="247">
        <f t="shared" si="16"/>
        <v>0</v>
      </c>
      <c r="AD29" s="21" t="s">
        <v>118</v>
      </c>
      <c r="AE29" s="22" t="str">
        <f t="shared" si="17"/>
        <v>Moderado</v>
      </c>
      <c r="AF29" s="23" t="str">
        <f t="shared" si="18"/>
        <v>Moderado</v>
      </c>
      <c r="AG29" s="10"/>
      <c r="AH29" s="11"/>
      <c r="AI29" s="247"/>
      <c r="AJ29" s="12" t="str">
        <f t="shared" si="24"/>
        <v/>
      </c>
      <c r="AK29" s="247"/>
      <c r="AL29" s="12" t="str">
        <f t="shared" si="25"/>
        <v/>
      </c>
      <c r="AM29" s="247"/>
      <c r="AN29" s="12" t="str">
        <f t="shared" si="26"/>
        <v/>
      </c>
      <c r="AO29" s="247"/>
      <c r="AP29" s="12" t="str">
        <f t="shared" si="27"/>
        <v/>
      </c>
      <c r="AQ29" s="247"/>
      <c r="AR29" s="12" t="str">
        <f t="shared" si="28"/>
        <v/>
      </c>
      <c r="AS29" s="247"/>
      <c r="AT29" s="12" t="str">
        <f t="shared" si="29"/>
        <v/>
      </c>
      <c r="AU29" s="247"/>
      <c r="AV29" s="12" t="str">
        <f t="shared" si="30"/>
        <v/>
      </c>
      <c r="AW29" s="12" t="str">
        <f t="shared" si="8"/>
        <v xml:space="preserve"> </v>
      </c>
      <c r="AX29" s="13" t="str">
        <f t="shared" si="9"/>
        <v>FUERTE</v>
      </c>
      <c r="AY29" s="14" t="s">
        <v>88</v>
      </c>
      <c r="AZ29" s="13" t="str">
        <f t="shared" si="10"/>
        <v>FUERTE</v>
      </c>
      <c r="BA29" s="250">
        <f t="shared" si="31"/>
        <v>100</v>
      </c>
      <c r="BB29" s="245" t="str">
        <f t="shared" si="12"/>
        <v>NO</v>
      </c>
      <c r="BC29" s="249" t="str">
        <f t="shared" si="13"/>
        <v>FUERTE</v>
      </c>
      <c r="BD29" s="24">
        <f t="shared" si="19"/>
        <v>100</v>
      </c>
      <c r="BE29" s="15"/>
      <c r="BF29" s="16">
        <f>IF(BE29="Directamente",100/COUNTA(#REF!),0)</f>
        <v>0</v>
      </c>
      <c r="BG29" s="25" t="str">
        <f t="shared" si="20"/>
        <v>No Disminuye</v>
      </c>
      <c r="BH29" s="15"/>
      <c r="BI29" s="17" t="str">
        <f t="shared" si="14"/>
        <v xml:space="preserve"> </v>
      </c>
      <c r="BJ29" s="248" t="str">
        <f>_xlfn.IFS(AND((COUNTIF($BH$5:BH29,"Directamente"))&gt;=(COUNTIF(BH29:BH29,"Indirectamente")),(COUNTIF(BH29:BH29,"Directamente"))&gt;=(COUNTIF(BH29:BH29,"No Disminuye"))),"Directamente",AND((COUNTIF(BH29:BH29,"Indirectamente"))&gt;(COUNTIF(BH29:BH29,"Directamente")),(COUNTIF(BH29:BH29,"Indirectamente"))&gt;(COUNTIF(BH29:BH29,"No Disminuye"))),"Indirectamente",SUM(COUNTIF(BH29:BH29,"Directamente"),COUNTIF(BH29:BH29,"Indirectamente"))&gt;=COUNTIF(BH29:BH29,"No Disminuye"),"Directamente",AND((COUNTIF(BH29:BH29,"No Disminuye"))&gt;(COUNTIF(BH29:BH29,"Directamente")),(COUNTIF(BH29:BH29,"No Disminuye"))&gt;(COUNTIF(BH29:BH29,"Indirectamente"))),"No Disminuye")</f>
        <v>Directamente</v>
      </c>
      <c r="BK29" s="245" t="str">
        <f t="shared" si="21"/>
        <v>0</v>
      </c>
      <c r="BL29" s="245">
        <f t="shared" si="22"/>
        <v>2</v>
      </c>
      <c r="BM29" s="21" t="s">
        <v>119</v>
      </c>
      <c r="BN29" s="26" t="s">
        <v>91</v>
      </c>
      <c r="BO29" s="21" t="str">
        <f t="shared" si="23"/>
        <v>Moderado</v>
      </c>
      <c r="BP29" s="254"/>
      <c r="BQ29" s="10"/>
      <c r="BR29" s="10"/>
      <c r="BS29" s="252"/>
      <c r="BT29" s="20"/>
      <c r="BU29" s="20"/>
      <c r="BV29" s="252"/>
      <c r="BW29" s="20"/>
      <c r="BX29" s="252"/>
      <c r="BY29" s="20"/>
      <c r="BZ29" s="252"/>
      <c r="CA29" s="252"/>
    </row>
    <row r="30" spans="2:79" ht="75.900000000000006" hidden="1" thickTop="1" thickBot="1">
      <c r="B30" s="253"/>
      <c r="C30" s="10"/>
      <c r="D30" s="10"/>
      <c r="E30" s="10"/>
      <c r="F30" s="10"/>
      <c r="G30" s="10"/>
      <c r="H30" s="10"/>
      <c r="I30" s="10"/>
      <c r="J30" s="15"/>
      <c r="K30" s="15"/>
      <c r="L30" s="15"/>
      <c r="M30" s="15"/>
      <c r="N30" s="15"/>
      <c r="O30" s="15"/>
      <c r="P30" s="15"/>
      <c r="Q30" s="15"/>
      <c r="R30" s="15"/>
      <c r="S30" s="15"/>
      <c r="T30" s="15"/>
      <c r="U30" s="15"/>
      <c r="V30" s="15"/>
      <c r="W30" s="15"/>
      <c r="X30" s="15"/>
      <c r="Y30" s="15"/>
      <c r="Z30" s="15"/>
      <c r="AA30" s="15"/>
      <c r="AB30" s="247"/>
      <c r="AC30" s="247">
        <f t="shared" si="16"/>
        <v>0</v>
      </c>
      <c r="AD30" s="21" t="s">
        <v>118</v>
      </c>
      <c r="AE30" s="22" t="str">
        <f t="shared" si="17"/>
        <v>Moderado</v>
      </c>
      <c r="AF30" s="23" t="str">
        <f t="shared" si="18"/>
        <v>Moderado</v>
      </c>
      <c r="AG30" s="10"/>
      <c r="AH30" s="11"/>
      <c r="AI30" s="247"/>
      <c r="AJ30" s="12" t="str">
        <f t="shared" si="24"/>
        <v/>
      </c>
      <c r="AK30" s="247"/>
      <c r="AL30" s="12" t="str">
        <f t="shared" si="25"/>
        <v/>
      </c>
      <c r="AM30" s="247"/>
      <c r="AN30" s="12" t="str">
        <f t="shared" si="26"/>
        <v/>
      </c>
      <c r="AO30" s="247"/>
      <c r="AP30" s="12" t="str">
        <f t="shared" si="27"/>
        <v/>
      </c>
      <c r="AQ30" s="247"/>
      <c r="AR30" s="12" t="str">
        <f t="shared" si="28"/>
        <v/>
      </c>
      <c r="AS30" s="247"/>
      <c r="AT30" s="12" t="str">
        <f t="shared" si="29"/>
        <v/>
      </c>
      <c r="AU30" s="247"/>
      <c r="AV30" s="12" t="str">
        <f t="shared" si="30"/>
        <v/>
      </c>
      <c r="AW30" s="12" t="str">
        <f t="shared" si="8"/>
        <v xml:space="preserve"> </v>
      </c>
      <c r="AX30" s="13" t="str">
        <f t="shared" si="9"/>
        <v>FUERTE</v>
      </c>
      <c r="AY30" s="14" t="s">
        <v>88</v>
      </c>
      <c r="AZ30" s="13" t="str">
        <f t="shared" si="10"/>
        <v>FUERTE</v>
      </c>
      <c r="BA30" s="250">
        <f t="shared" si="31"/>
        <v>100</v>
      </c>
      <c r="BB30" s="245" t="str">
        <f t="shared" si="12"/>
        <v>NO</v>
      </c>
      <c r="BC30" s="249" t="str">
        <f t="shared" si="13"/>
        <v>FUERTE</v>
      </c>
      <c r="BD30" s="24">
        <f t="shared" si="19"/>
        <v>100</v>
      </c>
      <c r="BE30" s="15"/>
      <c r="BF30" s="16">
        <f>IF(BE30="Directamente",100/COUNTA(#REF!),0)</f>
        <v>0</v>
      </c>
      <c r="BG30" s="25" t="str">
        <f t="shared" si="20"/>
        <v>No Disminuye</v>
      </c>
      <c r="BH30" s="15"/>
      <c r="BI30" s="17" t="str">
        <f t="shared" si="14"/>
        <v xml:space="preserve"> </v>
      </c>
      <c r="BJ30" s="248" t="str">
        <f>_xlfn.IFS(AND((COUNTIF($BH$5:BH30,"Directamente"))&gt;=(COUNTIF(BH30:BH30,"Indirectamente")),(COUNTIF(BH30:BH30,"Directamente"))&gt;=(COUNTIF(BH30:BH30,"No Disminuye"))),"Directamente",AND((COUNTIF(BH30:BH30,"Indirectamente"))&gt;(COUNTIF(BH30:BH30,"Directamente")),(COUNTIF(BH30:BH30,"Indirectamente"))&gt;(COUNTIF(BH30:BH30,"No Disminuye"))),"Indirectamente",SUM(COUNTIF(BH30:BH30,"Directamente"),COUNTIF(BH30:BH30,"Indirectamente"))&gt;=COUNTIF(BH30:BH30,"No Disminuye"),"Directamente",AND((COUNTIF(BH30:BH30,"No Disminuye"))&gt;(COUNTIF(BH30:BH30,"Directamente")),(COUNTIF(BH30:BH30,"No Disminuye"))&gt;(COUNTIF(BH30:BH30,"Indirectamente"))),"No Disminuye")</f>
        <v>Directamente</v>
      </c>
      <c r="BK30" s="245" t="str">
        <f t="shared" si="21"/>
        <v>0</v>
      </c>
      <c r="BL30" s="245">
        <f t="shared" si="22"/>
        <v>2</v>
      </c>
      <c r="BM30" s="21" t="s">
        <v>119</v>
      </c>
      <c r="BN30" s="26" t="s">
        <v>91</v>
      </c>
      <c r="BO30" s="21" t="str">
        <f t="shared" si="23"/>
        <v>Moderado</v>
      </c>
      <c r="BP30" s="254"/>
      <c r="BQ30" s="10"/>
      <c r="BR30" s="10"/>
      <c r="BS30" s="252"/>
      <c r="BT30" s="20"/>
      <c r="BU30" s="20"/>
      <c r="BV30" s="252"/>
      <c r="BW30" s="20"/>
      <c r="BX30" s="252"/>
      <c r="BY30" s="20"/>
      <c r="BZ30" s="252"/>
      <c r="CA30" s="252"/>
    </row>
    <row r="31" spans="2:79" ht="75.900000000000006" hidden="1" thickTop="1" thickBot="1">
      <c r="B31" s="253"/>
      <c r="C31" s="10"/>
      <c r="D31" s="10"/>
      <c r="E31" s="10"/>
      <c r="F31" s="10"/>
      <c r="G31" s="10"/>
      <c r="H31" s="10"/>
      <c r="I31" s="10"/>
      <c r="J31" s="15"/>
      <c r="K31" s="15"/>
      <c r="L31" s="15"/>
      <c r="M31" s="15"/>
      <c r="N31" s="15"/>
      <c r="O31" s="15"/>
      <c r="P31" s="15"/>
      <c r="Q31" s="15"/>
      <c r="R31" s="15"/>
      <c r="S31" s="15"/>
      <c r="T31" s="15"/>
      <c r="U31" s="15"/>
      <c r="V31" s="15"/>
      <c r="W31" s="15"/>
      <c r="X31" s="15"/>
      <c r="Y31" s="15"/>
      <c r="Z31" s="15"/>
      <c r="AA31" s="15"/>
      <c r="AB31" s="247"/>
      <c r="AC31" s="247">
        <f t="shared" si="16"/>
        <v>0</v>
      </c>
      <c r="AD31" s="21" t="s">
        <v>118</v>
      </c>
      <c r="AE31" s="22" t="str">
        <f t="shared" si="17"/>
        <v>Moderado</v>
      </c>
      <c r="AF31" s="23" t="str">
        <f t="shared" si="18"/>
        <v>Moderado</v>
      </c>
      <c r="AG31" s="10"/>
      <c r="AH31" s="11"/>
      <c r="AI31" s="247"/>
      <c r="AJ31" s="12" t="str">
        <f t="shared" si="24"/>
        <v/>
      </c>
      <c r="AK31" s="247"/>
      <c r="AL31" s="12" t="str">
        <f t="shared" si="25"/>
        <v/>
      </c>
      <c r="AM31" s="247"/>
      <c r="AN31" s="12" t="str">
        <f t="shared" si="26"/>
        <v/>
      </c>
      <c r="AO31" s="247"/>
      <c r="AP31" s="12" t="str">
        <f t="shared" si="27"/>
        <v/>
      </c>
      <c r="AQ31" s="247"/>
      <c r="AR31" s="12" t="str">
        <f t="shared" si="28"/>
        <v/>
      </c>
      <c r="AS31" s="247"/>
      <c r="AT31" s="12" t="str">
        <f t="shared" si="29"/>
        <v/>
      </c>
      <c r="AU31" s="247"/>
      <c r="AV31" s="12" t="str">
        <f t="shared" si="30"/>
        <v/>
      </c>
      <c r="AW31" s="12" t="str">
        <f t="shared" si="8"/>
        <v xml:space="preserve"> </v>
      </c>
      <c r="AX31" s="13" t="str">
        <f t="shared" si="9"/>
        <v>FUERTE</v>
      </c>
      <c r="AY31" s="14" t="s">
        <v>88</v>
      </c>
      <c r="AZ31" s="13" t="str">
        <f t="shared" si="10"/>
        <v>FUERTE</v>
      </c>
      <c r="BA31" s="250">
        <f t="shared" si="31"/>
        <v>100</v>
      </c>
      <c r="BB31" s="245" t="str">
        <f t="shared" si="12"/>
        <v>NO</v>
      </c>
      <c r="BC31" s="249" t="str">
        <f t="shared" si="13"/>
        <v>FUERTE</v>
      </c>
      <c r="BD31" s="24">
        <f t="shared" si="19"/>
        <v>100</v>
      </c>
      <c r="BE31" s="15"/>
      <c r="BF31" s="16">
        <f>IF(BE31="Directamente",100/COUNTA(#REF!),0)</f>
        <v>0</v>
      </c>
      <c r="BG31" s="25" t="str">
        <f t="shared" si="20"/>
        <v>No Disminuye</v>
      </c>
      <c r="BH31" s="15"/>
      <c r="BI31" s="17" t="str">
        <f t="shared" si="14"/>
        <v xml:space="preserve"> </v>
      </c>
      <c r="BJ31" s="248" t="str">
        <f>_xlfn.IFS(AND((COUNTIF($BH$5:BH31,"Directamente"))&gt;=(COUNTIF(BH31:BH31,"Indirectamente")),(COUNTIF(BH31:BH31,"Directamente"))&gt;=(COUNTIF(BH31:BH31,"No Disminuye"))),"Directamente",AND((COUNTIF(BH31:BH31,"Indirectamente"))&gt;(COUNTIF(BH31:BH31,"Directamente")),(COUNTIF(BH31:BH31,"Indirectamente"))&gt;(COUNTIF(BH31:BH31,"No Disminuye"))),"Indirectamente",SUM(COUNTIF(BH31:BH31,"Directamente"),COUNTIF(BH31:BH31,"Indirectamente"))&gt;=COUNTIF(BH31:BH31,"No Disminuye"),"Directamente",AND((COUNTIF(BH31:BH31,"No Disminuye"))&gt;(COUNTIF(BH31:BH31,"Directamente")),(COUNTIF(BH31:BH31,"No Disminuye"))&gt;(COUNTIF(BH31:BH31,"Indirectamente"))),"No Disminuye")</f>
        <v>Directamente</v>
      </c>
      <c r="BK31" s="245" t="str">
        <f t="shared" si="21"/>
        <v>0</v>
      </c>
      <c r="BL31" s="245">
        <f t="shared" si="22"/>
        <v>2</v>
      </c>
      <c r="BM31" s="21" t="s">
        <v>119</v>
      </c>
      <c r="BN31" s="26" t="s">
        <v>91</v>
      </c>
      <c r="BO31" s="21" t="str">
        <f t="shared" si="23"/>
        <v>Moderado</v>
      </c>
      <c r="BP31" s="254"/>
      <c r="BQ31" s="10"/>
      <c r="BR31" s="10"/>
      <c r="BS31" s="252"/>
      <c r="BT31" s="20"/>
      <c r="BU31" s="20"/>
      <c r="BV31" s="252"/>
      <c r="BW31" s="20"/>
      <c r="BX31" s="252"/>
      <c r="BY31" s="20"/>
      <c r="BZ31" s="252"/>
      <c r="CA31" s="252"/>
    </row>
    <row r="32" spans="2:79" hidden="1" thickTop="1" thickBot="1">
      <c r="AD32" s="246"/>
      <c r="BG32" s="28"/>
      <c r="BN32" s="29"/>
      <c r="BP32" s="30"/>
    </row>
    <row r="33" spans="30:68" hidden="1" thickTop="1" thickBot="1">
      <c r="AD33" s="246"/>
      <c r="BG33" s="28"/>
      <c r="BN33" s="29"/>
      <c r="BP33" s="30"/>
    </row>
    <row r="34" spans="30:68" hidden="1" thickTop="1" thickBot="1">
      <c r="AD34" s="246"/>
      <c r="BG34" s="28"/>
      <c r="BN34" s="29"/>
      <c r="BP34" s="30"/>
    </row>
    <row r="35" spans="30:68" hidden="1" thickTop="1" thickBot="1">
      <c r="AD35" s="246"/>
      <c r="BG35" s="28"/>
      <c r="BN35" s="29"/>
      <c r="BP35" s="30"/>
    </row>
    <row r="36" spans="30:68" hidden="1" thickTop="1" thickBot="1">
      <c r="AD36" s="246"/>
      <c r="BG36" s="28"/>
      <c r="BN36" s="29"/>
      <c r="BP36" s="30"/>
    </row>
    <row r="37" spans="30:68" hidden="1" thickTop="1" thickBot="1">
      <c r="AD37" s="246"/>
      <c r="BG37" s="28"/>
      <c r="BN37" s="29"/>
      <c r="BP37" s="30"/>
    </row>
    <row r="38" spans="30:68" hidden="1" thickTop="1" thickBot="1">
      <c r="AD38" s="246"/>
      <c r="BG38" s="28"/>
      <c r="BN38" s="29"/>
      <c r="BP38" s="30"/>
    </row>
    <row r="39" spans="30:68" hidden="1" thickTop="1" thickBot="1">
      <c r="AD39" s="246"/>
      <c r="BG39" s="28"/>
      <c r="BN39" s="29"/>
      <c r="BP39" s="30"/>
    </row>
    <row r="40" spans="30:68" hidden="1" thickTop="1" thickBot="1">
      <c r="AD40" s="246"/>
      <c r="BG40" s="28"/>
      <c r="BN40" s="29"/>
      <c r="BP40" s="30"/>
    </row>
    <row r="41" spans="30:68" hidden="1" thickTop="1" thickBot="1">
      <c r="AD41" s="246"/>
      <c r="BG41" s="28"/>
      <c r="BN41" s="29"/>
      <c r="BP41" s="30"/>
    </row>
    <row r="42" spans="30:68" hidden="1" thickTop="1" thickBot="1">
      <c r="AD42" s="246"/>
      <c r="BG42" s="28"/>
      <c r="BN42" s="29"/>
      <c r="BP42" s="30"/>
    </row>
    <row r="43" spans="30:68" hidden="1" thickTop="1" thickBot="1">
      <c r="AD43" s="246"/>
      <c r="BG43" s="28"/>
      <c r="BN43" s="29"/>
      <c r="BP43" s="30"/>
    </row>
    <row r="44" spans="30:68" hidden="1" thickTop="1" thickBot="1">
      <c r="AD44" s="246"/>
      <c r="BG44" s="28"/>
      <c r="BN44" s="29"/>
      <c r="BP44" s="30"/>
    </row>
    <row r="45" spans="30:68" hidden="1" thickTop="1" thickBot="1">
      <c r="AD45" s="246"/>
      <c r="BG45" s="28"/>
      <c r="BN45" s="29"/>
      <c r="BP45" s="30"/>
    </row>
    <row r="46" spans="30:68" hidden="1" thickTop="1" thickBot="1">
      <c r="AD46" s="246"/>
      <c r="BG46" s="28"/>
      <c r="BN46" s="29"/>
      <c r="BP46" s="30"/>
    </row>
    <row r="47" spans="30:68" hidden="1" thickTop="1" thickBot="1">
      <c r="AD47" s="246"/>
      <c r="BG47" s="28"/>
      <c r="BN47" s="29"/>
      <c r="BP47" s="30"/>
    </row>
    <row r="48" spans="30:68" hidden="1" thickTop="1" thickBot="1">
      <c r="AD48" s="246"/>
      <c r="BG48" s="28"/>
      <c r="BN48" s="29"/>
      <c r="BP48" s="30"/>
    </row>
    <row r="49" spans="30:68" hidden="1" thickTop="1" thickBot="1">
      <c r="AD49" s="246"/>
      <c r="BG49" s="28"/>
      <c r="BN49" s="29"/>
      <c r="BP49" s="30"/>
    </row>
    <row r="50" spans="30:68" hidden="1" thickTop="1" thickBot="1">
      <c r="AD50" s="246"/>
      <c r="BG50" s="28"/>
      <c r="BN50" s="29"/>
      <c r="BP50" s="30"/>
    </row>
    <row r="51" spans="30:68" hidden="1" thickTop="1" thickBot="1">
      <c r="AD51" s="246"/>
      <c r="BG51" s="28"/>
      <c r="BN51" s="29"/>
      <c r="BP51" s="30"/>
    </row>
    <row r="52" spans="30:68" hidden="1" thickTop="1" thickBot="1">
      <c r="AD52" s="246"/>
      <c r="BG52" s="28"/>
      <c r="BN52" s="29"/>
      <c r="BP52" s="30"/>
    </row>
    <row r="53" spans="30:68" hidden="1" thickTop="1" thickBot="1">
      <c r="AD53" s="246"/>
      <c r="BG53" s="28"/>
      <c r="BN53" s="29"/>
      <c r="BP53" s="30"/>
    </row>
    <row r="54" spans="30:68" hidden="1" thickTop="1" thickBot="1">
      <c r="AD54" s="246"/>
      <c r="BG54" s="28"/>
      <c r="BN54" s="29"/>
      <c r="BP54" s="30"/>
    </row>
    <row r="55" spans="30:68" hidden="1" thickTop="1" thickBot="1">
      <c r="AD55" s="246"/>
      <c r="BG55" s="28"/>
      <c r="BN55" s="29"/>
      <c r="BP55" s="30"/>
    </row>
    <row r="56" spans="30:68" hidden="1" thickTop="1" thickBot="1">
      <c r="AD56" s="246"/>
      <c r="BG56" s="28"/>
      <c r="BN56" s="29"/>
      <c r="BP56" s="30"/>
    </row>
    <row r="57" spans="30:68" hidden="1" thickTop="1" thickBot="1">
      <c r="AD57" s="246"/>
      <c r="BG57" s="28"/>
      <c r="BN57" s="29"/>
      <c r="BP57" s="30"/>
    </row>
    <row r="58" spans="30:68" hidden="1" thickTop="1" thickBot="1">
      <c r="AD58" s="246"/>
      <c r="BG58" s="28"/>
      <c r="BN58" s="29"/>
      <c r="BP58" s="30"/>
    </row>
    <row r="59" spans="30:68" hidden="1" thickTop="1" thickBot="1">
      <c r="AD59" s="246"/>
      <c r="BG59" s="28"/>
      <c r="BN59" s="29"/>
      <c r="BP59" s="30"/>
    </row>
    <row r="60" spans="30:68" hidden="1" thickTop="1" thickBot="1">
      <c r="AD60" s="246"/>
      <c r="BG60" s="28"/>
      <c r="BN60" s="29"/>
      <c r="BP60" s="30"/>
    </row>
    <row r="61" spans="30:68" hidden="1" thickTop="1" thickBot="1">
      <c r="AD61" s="246"/>
      <c r="BG61" s="28"/>
      <c r="BN61" s="29"/>
      <c r="BP61" s="30"/>
    </row>
    <row r="62" spans="30:68" hidden="1" thickTop="1" thickBot="1">
      <c r="AD62" s="246"/>
      <c r="BG62" s="28"/>
      <c r="BN62" s="29"/>
      <c r="BP62" s="30"/>
    </row>
    <row r="63" spans="30:68" hidden="1" thickTop="1" thickBot="1">
      <c r="AD63" s="246"/>
      <c r="BG63" s="28"/>
      <c r="BN63" s="29"/>
      <c r="BP63" s="30"/>
    </row>
    <row r="64" spans="30:68" hidden="1" thickTop="1" thickBot="1">
      <c r="AD64" s="246"/>
      <c r="BG64" s="28"/>
      <c r="BN64" s="29"/>
      <c r="BP64" s="30"/>
    </row>
    <row r="65" spans="30:68" hidden="1" thickTop="1" thickBot="1">
      <c r="AD65" s="246"/>
      <c r="BG65" s="28"/>
      <c r="BN65" s="29"/>
      <c r="BP65" s="30"/>
    </row>
    <row r="66" spans="30:68" hidden="1" thickTop="1" thickBot="1">
      <c r="AD66" s="246"/>
      <c r="BG66" s="28"/>
      <c r="BN66" s="29"/>
      <c r="BP66" s="30"/>
    </row>
    <row r="67" spans="30:68" hidden="1" thickTop="1" thickBot="1">
      <c r="AD67" s="246"/>
      <c r="BG67" s="28"/>
      <c r="BN67" s="29"/>
      <c r="BP67" s="30"/>
    </row>
    <row r="68" spans="30:68" hidden="1" thickTop="1" thickBot="1">
      <c r="AD68" s="246"/>
      <c r="BG68" s="28"/>
      <c r="BN68" s="29"/>
      <c r="BP68" s="30"/>
    </row>
    <row r="69" spans="30:68" hidden="1" thickTop="1" thickBot="1">
      <c r="AD69" s="246"/>
      <c r="BG69" s="28"/>
      <c r="BN69" s="29"/>
      <c r="BP69" s="30"/>
    </row>
    <row r="70" spans="30:68" hidden="1" thickTop="1" thickBot="1">
      <c r="AD70" s="246"/>
      <c r="BG70" s="28"/>
      <c r="BN70" s="29"/>
      <c r="BP70" s="30"/>
    </row>
    <row r="71" spans="30:68" hidden="1" thickTop="1" thickBot="1">
      <c r="AD71" s="246"/>
      <c r="BG71" s="28"/>
      <c r="BN71" s="29"/>
      <c r="BP71" s="30"/>
    </row>
    <row r="72" spans="30:68" hidden="1" thickTop="1" thickBot="1">
      <c r="AD72" s="246"/>
      <c r="BG72" s="28"/>
      <c r="BN72" s="29"/>
      <c r="BP72" s="30"/>
    </row>
    <row r="73" spans="30:68" hidden="1" thickTop="1" thickBot="1">
      <c r="AD73" s="246"/>
      <c r="BG73" s="28"/>
      <c r="BN73" s="29"/>
      <c r="BP73" s="30"/>
    </row>
    <row r="74" spans="30:68" hidden="1" thickTop="1" thickBot="1">
      <c r="AD74" s="246"/>
      <c r="BG74" s="28"/>
      <c r="BN74" s="29"/>
      <c r="BP74" s="30"/>
    </row>
    <row r="75" spans="30:68" hidden="1" thickTop="1" thickBot="1">
      <c r="AD75" s="246"/>
      <c r="BG75" s="28"/>
      <c r="BN75" s="29"/>
      <c r="BP75" s="30"/>
    </row>
    <row r="76" spans="30:68" hidden="1" thickTop="1" thickBot="1">
      <c r="AD76" s="246"/>
      <c r="BG76" s="28"/>
      <c r="BN76" s="29"/>
      <c r="BP76" s="30"/>
    </row>
    <row r="77" spans="30:68" hidden="1" thickTop="1" thickBot="1">
      <c r="AD77" s="246"/>
      <c r="BG77" s="28"/>
      <c r="BN77" s="29"/>
      <c r="BP77" s="30"/>
    </row>
    <row r="78" spans="30:68" hidden="1" thickTop="1" thickBot="1">
      <c r="AD78" s="246"/>
      <c r="BG78" s="28"/>
      <c r="BN78" s="29"/>
      <c r="BP78" s="30"/>
    </row>
    <row r="79" spans="30:68" hidden="1" thickTop="1" thickBot="1">
      <c r="AD79" s="246"/>
      <c r="BG79" s="28"/>
      <c r="BN79" s="29"/>
      <c r="BP79" s="30"/>
    </row>
    <row r="80" spans="30:68" hidden="1" thickTop="1" thickBot="1"/>
    <row r="83" spans="69:113" thickTop="1" thickBot="1">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row>
    <row r="84" spans="69:113" hidden="1" thickTop="1" thickBot="1"/>
    <row r="85" spans="69:113" ht="47.1" hidden="1" customHeight="1" thickTop="1" thickBot="1">
      <c r="BQ85" s="31" t="s">
        <v>10</v>
      </c>
      <c r="BR85" s="31" t="s">
        <v>120</v>
      </c>
      <c r="BS85" s="31" t="s">
        <v>14</v>
      </c>
      <c r="BT85" s="32" t="s">
        <v>37</v>
      </c>
      <c r="BU85" s="32" t="s">
        <v>38</v>
      </c>
      <c r="BV85" s="31" t="s">
        <v>121</v>
      </c>
      <c r="BW85" s="31" t="s">
        <v>10</v>
      </c>
      <c r="BX85" s="31" t="s">
        <v>120</v>
      </c>
      <c r="BY85" s="31" t="s">
        <v>14</v>
      </c>
      <c r="BZ85" s="32" t="s">
        <v>37</v>
      </c>
      <c r="CA85" s="32" t="s">
        <v>38</v>
      </c>
      <c r="CB85" s="32" t="s">
        <v>122</v>
      </c>
      <c r="CC85" s="32" t="s">
        <v>123</v>
      </c>
      <c r="CD85" s="32" t="s">
        <v>62</v>
      </c>
      <c r="CE85" s="32" t="s">
        <v>124</v>
      </c>
      <c r="CF85" s="32" t="s">
        <v>125</v>
      </c>
      <c r="CG85" s="32" t="s">
        <v>126</v>
      </c>
      <c r="CH85" s="32" t="s">
        <v>127</v>
      </c>
      <c r="CI85" s="32" t="s">
        <v>128</v>
      </c>
      <c r="CJ85" s="32" t="s">
        <v>129</v>
      </c>
      <c r="CK85" s="32" t="s">
        <v>130</v>
      </c>
      <c r="CL85" s="32" t="s">
        <v>131</v>
      </c>
      <c r="CM85" s="32" t="s">
        <v>132</v>
      </c>
      <c r="CN85" s="32" t="s">
        <v>133</v>
      </c>
      <c r="CO85" s="32" t="s">
        <v>134</v>
      </c>
      <c r="CP85" s="32" t="s">
        <v>135</v>
      </c>
      <c r="CQ85" s="32" t="s">
        <v>136</v>
      </c>
      <c r="CR85" s="32" t="s">
        <v>137</v>
      </c>
      <c r="CS85" s="32" t="s">
        <v>138</v>
      </c>
      <c r="CT85" s="32" t="s">
        <v>139</v>
      </c>
      <c r="CU85" s="32" t="s">
        <v>140</v>
      </c>
      <c r="CV85" s="32" t="s">
        <v>141</v>
      </c>
      <c r="CW85" s="32" t="s">
        <v>142</v>
      </c>
      <c r="CX85" s="32" t="s">
        <v>143</v>
      </c>
      <c r="CY85" s="32" t="s">
        <v>144</v>
      </c>
      <c r="CZ85" s="32" t="s">
        <v>145</v>
      </c>
      <c r="DA85" s="32" t="s">
        <v>146</v>
      </c>
      <c r="DB85" s="32" t="s">
        <v>147</v>
      </c>
      <c r="DC85" s="32" t="s">
        <v>88</v>
      </c>
      <c r="DD85" s="32" t="s">
        <v>148</v>
      </c>
      <c r="DE85" s="32" t="s">
        <v>149</v>
      </c>
      <c r="DF85" s="32" t="s">
        <v>150</v>
      </c>
      <c r="DG85" s="32" t="s">
        <v>151</v>
      </c>
      <c r="DH85" s="32" t="s">
        <v>152</v>
      </c>
      <c r="DI85" s="32" t="s">
        <v>153</v>
      </c>
    </row>
    <row r="86" spans="69:113" ht="27" hidden="1" customHeight="1" thickTop="1" thickBot="1">
      <c r="BQ86" s="33" t="s">
        <v>154</v>
      </c>
      <c r="BR86" s="33" t="s">
        <v>70</v>
      </c>
      <c r="BS86" s="33" t="s">
        <v>74</v>
      </c>
      <c r="BT86" s="34" t="s">
        <v>119</v>
      </c>
      <c r="BU86" s="34" t="s">
        <v>155</v>
      </c>
      <c r="BV86" s="33" t="s">
        <v>113</v>
      </c>
      <c r="BW86" s="33" t="s">
        <v>69</v>
      </c>
      <c r="BX86" s="33" t="s">
        <v>70</v>
      </c>
      <c r="BY86" s="33" t="s">
        <v>74</v>
      </c>
      <c r="BZ86" s="34" t="s">
        <v>119</v>
      </c>
      <c r="CA86" s="34" t="s">
        <v>155</v>
      </c>
      <c r="CB86" s="34" t="s">
        <v>156</v>
      </c>
      <c r="CC86" s="33" t="s">
        <v>80</v>
      </c>
      <c r="CD86" s="33" t="s">
        <v>81</v>
      </c>
      <c r="CE86" s="33">
        <v>15</v>
      </c>
      <c r="CF86" s="33">
        <v>0</v>
      </c>
      <c r="CG86" s="33" t="s">
        <v>82</v>
      </c>
      <c r="CH86" s="33">
        <v>15</v>
      </c>
      <c r="CI86" s="33">
        <v>0</v>
      </c>
      <c r="CJ86" s="33" t="s">
        <v>83</v>
      </c>
      <c r="CK86" s="33">
        <v>15</v>
      </c>
      <c r="CL86" s="33">
        <v>0</v>
      </c>
      <c r="CM86" s="33" t="s">
        <v>84</v>
      </c>
      <c r="CN86" s="33">
        <v>15</v>
      </c>
      <c r="CO86" s="33">
        <v>10</v>
      </c>
      <c r="CP86" s="33">
        <v>0</v>
      </c>
      <c r="CQ86" s="33" t="s">
        <v>85</v>
      </c>
      <c r="CR86" s="33">
        <v>15</v>
      </c>
      <c r="CS86" s="33">
        <v>0</v>
      </c>
      <c r="CT86" s="33" t="s">
        <v>86</v>
      </c>
      <c r="CU86" s="33">
        <v>15</v>
      </c>
      <c r="CV86" s="33">
        <v>0</v>
      </c>
      <c r="CW86" s="33" t="s">
        <v>87</v>
      </c>
      <c r="CX86" s="33">
        <v>10</v>
      </c>
      <c r="CY86" s="33">
        <v>5</v>
      </c>
      <c r="CZ86" s="33">
        <v>0</v>
      </c>
      <c r="DA86" s="33" t="s">
        <v>88</v>
      </c>
      <c r="DB86" s="33" t="s">
        <v>88</v>
      </c>
      <c r="DC86" s="33">
        <v>100</v>
      </c>
      <c r="DD86" s="33">
        <v>50</v>
      </c>
      <c r="DE86" s="33">
        <v>0</v>
      </c>
      <c r="DF86" s="33" t="s">
        <v>89</v>
      </c>
      <c r="DG86" s="33" t="s">
        <v>89</v>
      </c>
      <c r="DH86" s="33">
        <v>0</v>
      </c>
      <c r="DI86" s="33">
        <v>0</v>
      </c>
    </row>
    <row r="87" spans="69:113" ht="27" hidden="1" customHeight="1" thickTop="1" thickBot="1">
      <c r="BQ87" s="33" t="s">
        <v>157</v>
      </c>
      <c r="BR87" s="33" t="s">
        <v>158</v>
      </c>
      <c r="BS87" s="33" t="s">
        <v>159</v>
      </c>
      <c r="BT87" s="237" t="s">
        <v>118</v>
      </c>
      <c r="BU87" s="237" t="s">
        <v>160</v>
      </c>
      <c r="BV87" s="33" t="s">
        <v>114</v>
      </c>
      <c r="BW87" s="33" t="s">
        <v>161</v>
      </c>
      <c r="BX87" s="33" t="s">
        <v>158</v>
      </c>
      <c r="BY87" s="33" t="s">
        <v>159</v>
      </c>
      <c r="BZ87" s="237" t="s">
        <v>118</v>
      </c>
      <c r="CA87" s="237" t="s">
        <v>160</v>
      </c>
      <c r="CB87" s="238" t="s">
        <v>91</v>
      </c>
      <c r="CC87" s="239" t="s">
        <v>162</v>
      </c>
      <c r="CD87" s="239" t="s">
        <v>163</v>
      </c>
      <c r="CE87" s="239"/>
      <c r="CF87" s="239"/>
      <c r="CG87" s="239" t="s">
        <v>164</v>
      </c>
      <c r="CH87" s="239"/>
      <c r="CI87" s="239"/>
      <c r="CJ87" s="239" t="s">
        <v>165</v>
      </c>
      <c r="CK87" s="239"/>
      <c r="CL87" s="239"/>
      <c r="CM87" s="239" t="s">
        <v>166</v>
      </c>
      <c r="CN87" s="239"/>
      <c r="CO87" s="239"/>
      <c r="CP87" s="239"/>
      <c r="CQ87" s="239" t="s">
        <v>167</v>
      </c>
      <c r="CR87" s="239"/>
      <c r="CS87" s="239"/>
      <c r="CT87" s="239" t="s">
        <v>168</v>
      </c>
      <c r="CU87" s="239"/>
      <c r="CV87" s="239"/>
      <c r="CW87" s="239" t="s">
        <v>169</v>
      </c>
      <c r="CX87" s="239"/>
      <c r="CY87" s="239"/>
      <c r="CZ87" s="239"/>
      <c r="DA87" s="239" t="s">
        <v>148</v>
      </c>
      <c r="DB87" s="239" t="s">
        <v>148</v>
      </c>
      <c r="DC87" s="239"/>
      <c r="DD87" s="239"/>
      <c r="DE87" s="239"/>
      <c r="DF87" s="239" t="s">
        <v>170</v>
      </c>
      <c r="DG87" s="239" t="s">
        <v>171</v>
      </c>
      <c r="DH87" s="239">
        <v>1</v>
      </c>
      <c r="DI87" s="239">
        <v>1</v>
      </c>
    </row>
    <row r="88" spans="69:113" ht="27" hidden="1" customHeight="1" thickTop="1" thickBot="1">
      <c r="BQ88" s="33" t="s">
        <v>172</v>
      </c>
      <c r="BR88" s="33" t="s">
        <v>173</v>
      </c>
      <c r="BS88" s="33" t="s">
        <v>174</v>
      </c>
      <c r="BT88" s="239"/>
      <c r="BU88" s="239"/>
      <c r="BW88" s="33" t="s">
        <v>175</v>
      </c>
      <c r="BX88" s="33" t="s">
        <v>176</v>
      </c>
      <c r="BY88" s="33" t="s">
        <v>177</v>
      </c>
      <c r="BZ88" s="237" t="s">
        <v>90</v>
      </c>
      <c r="CA88" s="238" t="s">
        <v>91</v>
      </c>
      <c r="CB88" s="240" t="s">
        <v>178</v>
      </c>
      <c r="CC88" s="239"/>
      <c r="CD88" s="239"/>
      <c r="CE88" s="239"/>
      <c r="CF88" s="239"/>
      <c r="CG88" s="239"/>
      <c r="CH88" s="239"/>
      <c r="CI88" s="239"/>
      <c r="CJ88" s="239"/>
      <c r="CK88" s="239"/>
      <c r="CL88" s="239"/>
      <c r="CM88" s="239" t="s">
        <v>179</v>
      </c>
      <c r="CN88" s="239"/>
      <c r="CO88" s="239"/>
      <c r="CP88" s="239"/>
      <c r="CQ88" s="239"/>
      <c r="CR88" s="239"/>
      <c r="CS88" s="239"/>
      <c r="CT88" s="239"/>
      <c r="CU88" s="239"/>
      <c r="CV88" s="239"/>
      <c r="CW88" s="239" t="s">
        <v>180</v>
      </c>
      <c r="CX88" s="239"/>
      <c r="CY88" s="239"/>
      <c r="CZ88" s="239"/>
      <c r="DA88" s="239" t="s">
        <v>149</v>
      </c>
      <c r="DB88" s="239" t="s">
        <v>149</v>
      </c>
      <c r="DC88" s="239"/>
      <c r="DD88" s="239"/>
      <c r="DE88" s="239"/>
      <c r="DF88" s="239"/>
      <c r="DG88" s="239" t="s">
        <v>170</v>
      </c>
      <c r="DH88" s="239">
        <v>2</v>
      </c>
      <c r="DI88" s="239">
        <v>2</v>
      </c>
    </row>
    <row r="89" spans="69:113" ht="27" hidden="1" customHeight="1" thickTop="1" thickBot="1">
      <c r="BQ89" s="33" t="s">
        <v>181</v>
      </c>
      <c r="BR89" s="33" t="s">
        <v>182</v>
      </c>
      <c r="BS89" s="33" t="s">
        <v>110</v>
      </c>
      <c r="BT89" s="239"/>
      <c r="BU89" s="239"/>
      <c r="BW89" s="33" t="s">
        <v>183</v>
      </c>
      <c r="BX89" s="33" t="s">
        <v>184</v>
      </c>
      <c r="BY89" s="33" t="s">
        <v>185</v>
      </c>
      <c r="BZ89" s="238" t="s">
        <v>186</v>
      </c>
      <c r="CA89" s="240" t="s">
        <v>187</v>
      </c>
      <c r="CB89" s="35" t="s">
        <v>188</v>
      </c>
      <c r="CC89" s="239"/>
      <c r="CD89" s="239"/>
      <c r="CE89" s="239"/>
      <c r="CF89" s="239"/>
      <c r="CG89" s="239"/>
      <c r="CH89" s="239"/>
      <c r="CI89" s="239"/>
      <c r="CJ89" s="239"/>
      <c r="CK89" s="239"/>
      <c r="CL89" s="239"/>
      <c r="CM89" s="239"/>
      <c r="CN89" s="239"/>
      <c r="CO89" s="239"/>
      <c r="CP89" s="239"/>
      <c r="CQ89" s="239"/>
      <c r="CR89" s="239"/>
      <c r="CS89" s="239"/>
      <c r="CT89" s="239"/>
      <c r="CU89" s="239"/>
      <c r="CV89" s="239"/>
      <c r="CW89" s="239"/>
      <c r="CX89" s="239"/>
      <c r="CY89" s="239"/>
      <c r="CZ89" s="239"/>
      <c r="DA89" s="239"/>
      <c r="DB89" s="239"/>
      <c r="DC89" s="239"/>
      <c r="DD89" s="239"/>
      <c r="DE89" s="239"/>
      <c r="DF89" s="239"/>
      <c r="DG89" s="239"/>
      <c r="DH89" s="239"/>
      <c r="DI89" s="239"/>
    </row>
    <row r="90" spans="69:113" ht="27" hidden="1" customHeight="1" thickTop="1" thickBot="1">
      <c r="BQ90" s="33"/>
      <c r="BR90" s="33" t="s">
        <v>189</v>
      </c>
      <c r="BS90" s="33" t="s">
        <v>190</v>
      </c>
      <c r="BT90" s="239"/>
      <c r="BU90" s="239"/>
      <c r="BW90" s="33"/>
      <c r="BX90" s="33" t="s">
        <v>191</v>
      </c>
      <c r="BY90" s="33" t="s">
        <v>192</v>
      </c>
      <c r="BZ90" s="240" t="s">
        <v>77</v>
      </c>
      <c r="CA90" s="35" t="s">
        <v>78</v>
      </c>
      <c r="CB90" s="239"/>
      <c r="CC90" s="239"/>
      <c r="CD90" s="239"/>
      <c r="CE90" s="239"/>
      <c r="CF90" s="239"/>
      <c r="CG90" s="239"/>
      <c r="CH90" s="239"/>
      <c r="CI90" s="239"/>
      <c r="CJ90" s="239"/>
      <c r="CK90" s="239"/>
      <c r="CL90" s="239"/>
      <c r="CM90" s="239"/>
      <c r="CN90" s="239"/>
      <c r="CO90" s="239"/>
      <c r="CP90" s="239"/>
      <c r="CQ90" s="239"/>
      <c r="CR90" s="239"/>
      <c r="CS90" s="239"/>
      <c r="CT90" s="239"/>
      <c r="CU90" s="239"/>
      <c r="CV90" s="239"/>
      <c r="CW90" s="239"/>
      <c r="CX90" s="239"/>
      <c r="CY90" s="239"/>
      <c r="CZ90" s="239"/>
      <c r="DA90" s="239"/>
      <c r="DB90" s="239"/>
      <c r="DC90" s="239"/>
      <c r="DD90" s="239"/>
      <c r="DE90" s="239"/>
      <c r="DF90" s="239"/>
      <c r="DG90" s="239"/>
      <c r="DH90" s="239"/>
      <c r="DI90" s="239"/>
    </row>
    <row r="91" spans="69:113" ht="27" hidden="1" customHeight="1" thickTop="1" thickBot="1">
      <c r="BQ91" s="33"/>
      <c r="BR91" s="33" t="s">
        <v>193</v>
      </c>
      <c r="BS91" s="33"/>
      <c r="BT91" s="239"/>
      <c r="BU91" s="239"/>
      <c r="BW91" s="33"/>
      <c r="BX91" s="33" t="s">
        <v>194</v>
      </c>
      <c r="BY91" s="33" t="s">
        <v>195</v>
      </c>
      <c r="BZ91" s="239"/>
      <c r="CA91" s="239"/>
      <c r="CB91" s="239"/>
      <c r="CC91" s="239"/>
      <c r="CD91" s="239"/>
      <c r="CE91" s="239"/>
      <c r="CF91" s="239"/>
      <c r="CG91" s="239"/>
      <c r="CH91" s="239"/>
      <c r="CI91" s="239"/>
      <c r="CJ91" s="239"/>
      <c r="CK91" s="239"/>
      <c r="CL91" s="239"/>
      <c r="CM91" s="239"/>
      <c r="CN91" s="239"/>
      <c r="CO91" s="239"/>
      <c r="CP91" s="239"/>
      <c r="CQ91" s="239"/>
      <c r="CR91" s="239"/>
      <c r="CS91" s="239"/>
      <c r="CT91" s="239"/>
      <c r="CU91" s="239"/>
      <c r="CV91" s="239"/>
      <c r="CW91" s="239"/>
      <c r="CX91" s="239"/>
      <c r="CY91" s="239"/>
      <c r="CZ91" s="239"/>
      <c r="DA91" s="239"/>
      <c r="DB91" s="239"/>
      <c r="DC91" s="239"/>
      <c r="DD91" s="239"/>
      <c r="DE91" s="239"/>
      <c r="DF91" s="239"/>
      <c r="DG91" s="239"/>
      <c r="DH91" s="239"/>
      <c r="DI91" s="239"/>
    </row>
    <row r="92" spans="69:113" ht="27" hidden="1" customHeight="1" thickTop="1" thickBot="1">
      <c r="BQ92" s="33"/>
      <c r="BR92" s="33" t="s">
        <v>196</v>
      </c>
      <c r="BS92" s="33"/>
      <c r="BT92" s="239"/>
      <c r="BU92" s="239"/>
      <c r="BW92" s="33"/>
      <c r="BX92" s="33" t="s">
        <v>173</v>
      </c>
      <c r="BY92" s="33" t="s">
        <v>174</v>
      </c>
      <c r="BZ92" s="239"/>
      <c r="CA92" s="239"/>
      <c r="CB92" s="239"/>
      <c r="CC92" s="239"/>
      <c r="CD92" s="239"/>
      <c r="CE92" s="239"/>
      <c r="CF92" s="239"/>
      <c r="CG92" s="239"/>
      <c r="CH92" s="239"/>
      <c r="CI92" s="239"/>
      <c r="CJ92" s="239"/>
      <c r="CK92" s="239"/>
      <c r="CL92" s="239"/>
      <c r="CM92" s="239"/>
      <c r="CN92" s="239"/>
      <c r="CO92" s="239"/>
      <c r="CP92" s="239"/>
      <c r="CQ92" s="239"/>
      <c r="CR92" s="239"/>
      <c r="CS92" s="239"/>
      <c r="CT92" s="239"/>
      <c r="CU92" s="239"/>
      <c r="CV92" s="239"/>
      <c r="CW92" s="239"/>
      <c r="CX92" s="239"/>
      <c r="CY92" s="239"/>
      <c r="CZ92" s="239"/>
      <c r="DA92" s="239"/>
      <c r="DB92" s="239"/>
      <c r="DC92" s="239"/>
      <c r="DD92" s="239"/>
      <c r="DE92" s="239"/>
      <c r="DF92" s="239"/>
      <c r="DG92" s="239"/>
      <c r="DH92" s="239"/>
      <c r="DI92" s="239"/>
    </row>
    <row r="93" spans="69:113" ht="27" hidden="1" customHeight="1" thickTop="1" thickBot="1">
      <c r="BQ93" s="33"/>
      <c r="BR93" s="33" t="s">
        <v>197</v>
      </c>
      <c r="BS93" s="33"/>
      <c r="BT93" s="239"/>
      <c r="BU93" s="239"/>
      <c r="BW93" s="33"/>
      <c r="BX93" s="33" t="s">
        <v>182</v>
      </c>
      <c r="BY93" s="33" t="s">
        <v>110</v>
      </c>
      <c r="BZ93" s="239"/>
      <c r="CA93" s="239"/>
      <c r="CB93" s="239"/>
      <c r="CC93" s="239"/>
      <c r="CD93" s="239"/>
      <c r="CE93" s="239"/>
      <c r="CF93" s="239"/>
      <c r="CG93" s="239"/>
      <c r="CH93" s="239"/>
      <c r="CI93" s="239"/>
      <c r="CJ93" s="239"/>
      <c r="CK93" s="239"/>
      <c r="CL93" s="239"/>
      <c r="CM93" s="239"/>
      <c r="CN93" s="239"/>
      <c r="CO93" s="239"/>
      <c r="CP93" s="239"/>
      <c r="CQ93" s="239"/>
      <c r="CR93" s="239"/>
      <c r="CS93" s="239"/>
      <c r="CT93" s="239"/>
      <c r="CU93" s="239"/>
      <c r="CV93" s="239"/>
      <c r="CW93" s="239"/>
      <c r="CX93" s="239"/>
      <c r="CY93" s="239"/>
      <c r="CZ93" s="239"/>
      <c r="DA93" s="239"/>
      <c r="DB93" s="239"/>
      <c r="DC93" s="239"/>
      <c r="DD93" s="239"/>
      <c r="DE93" s="239"/>
      <c r="DF93" s="239"/>
      <c r="DG93" s="239"/>
      <c r="DH93" s="239"/>
      <c r="DI93" s="239"/>
    </row>
    <row r="94" spans="69:113" ht="27" hidden="1" customHeight="1" thickTop="1" thickBot="1">
      <c r="BQ94" s="33"/>
      <c r="BR94" s="33" t="s">
        <v>198</v>
      </c>
      <c r="BS94" s="33"/>
      <c r="BT94" s="239"/>
      <c r="BU94" s="239"/>
      <c r="BW94" s="33"/>
      <c r="BX94" s="33" t="s">
        <v>189</v>
      </c>
      <c r="BY94" s="33" t="s">
        <v>190</v>
      </c>
      <c r="BZ94" s="239"/>
      <c r="CA94" s="239"/>
      <c r="CB94" s="239"/>
      <c r="CC94" s="239"/>
      <c r="CD94" s="239"/>
      <c r="CE94" s="239"/>
      <c r="CF94" s="239"/>
      <c r="CG94" s="239"/>
      <c r="CH94" s="239"/>
      <c r="CI94" s="239"/>
      <c r="CJ94" s="239"/>
      <c r="CK94" s="239"/>
      <c r="CL94" s="239"/>
      <c r="CM94" s="239"/>
      <c r="CN94" s="239"/>
      <c r="CO94" s="239"/>
      <c r="CP94" s="239"/>
      <c r="CQ94" s="239"/>
      <c r="CR94" s="239"/>
      <c r="CS94" s="239"/>
      <c r="CT94" s="239"/>
      <c r="CU94" s="239"/>
      <c r="CV94" s="239"/>
      <c r="CW94" s="239"/>
      <c r="CX94" s="239"/>
      <c r="CY94" s="239"/>
      <c r="CZ94" s="239"/>
      <c r="DA94" s="239"/>
      <c r="DB94" s="239"/>
      <c r="DC94" s="239"/>
      <c r="DD94" s="239"/>
      <c r="DE94" s="239"/>
      <c r="DF94" s="239"/>
      <c r="DG94" s="239"/>
      <c r="DH94" s="239"/>
      <c r="DI94" s="239"/>
    </row>
    <row r="95" spans="69:113" ht="27" hidden="1" customHeight="1" thickTop="1" thickBot="1">
      <c r="BQ95" s="33"/>
      <c r="BR95" s="33" t="s">
        <v>199</v>
      </c>
      <c r="BS95" s="33"/>
      <c r="BT95" s="239"/>
      <c r="BU95" s="239"/>
      <c r="BW95" s="33"/>
      <c r="BX95" s="33" t="s">
        <v>193</v>
      </c>
      <c r="BY95" s="33"/>
      <c r="BZ95" s="239"/>
      <c r="CA95" s="239"/>
      <c r="CB95" s="239"/>
      <c r="CC95" s="239"/>
      <c r="CD95" s="239"/>
      <c r="CE95" s="239"/>
      <c r="CF95" s="239"/>
      <c r="CG95" s="239"/>
      <c r="CH95" s="239"/>
      <c r="CI95" s="239"/>
      <c r="CJ95" s="239"/>
      <c r="CK95" s="239"/>
      <c r="CL95" s="239"/>
      <c r="CM95" s="239"/>
      <c r="CN95" s="239"/>
      <c r="CO95" s="239"/>
      <c r="CP95" s="239"/>
      <c r="CQ95" s="239"/>
      <c r="CR95" s="239"/>
      <c r="CS95" s="239"/>
      <c r="CT95" s="239"/>
      <c r="CU95" s="239"/>
      <c r="CV95" s="239"/>
      <c r="CW95" s="239"/>
      <c r="CX95" s="239"/>
      <c r="CY95" s="239"/>
      <c r="CZ95" s="239"/>
      <c r="DA95" s="239"/>
      <c r="DB95" s="239"/>
      <c r="DC95" s="239"/>
      <c r="DD95" s="239"/>
      <c r="DE95" s="239"/>
      <c r="DF95" s="239"/>
      <c r="DG95" s="239"/>
      <c r="DH95" s="239"/>
      <c r="DI95" s="239"/>
    </row>
    <row r="96" spans="69:113" ht="27" hidden="1" customHeight="1" thickTop="1" thickBot="1">
      <c r="BQ96" s="33"/>
      <c r="BR96" s="33" t="s">
        <v>200</v>
      </c>
      <c r="BS96" s="33"/>
      <c r="BT96" s="239"/>
      <c r="BU96" s="239"/>
      <c r="BW96" s="33"/>
      <c r="BX96" s="33" t="s">
        <v>196</v>
      </c>
      <c r="BY96" s="33"/>
      <c r="BZ96" s="239"/>
      <c r="CA96" s="239"/>
      <c r="CB96" s="239"/>
      <c r="CC96" s="239"/>
      <c r="CD96" s="239"/>
      <c r="CE96" s="239"/>
      <c r="CF96" s="239"/>
      <c r="CG96" s="239"/>
      <c r="CH96" s="239"/>
      <c r="CI96" s="239"/>
      <c r="CJ96" s="239"/>
      <c r="CK96" s="239"/>
      <c r="CL96" s="239"/>
      <c r="CM96" s="239"/>
      <c r="CN96" s="239"/>
      <c r="CO96" s="239"/>
      <c r="CP96" s="239"/>
      <c r="CQ96" s="239"/>
      <c r="CR96" s="239"/>
      <c r="CS96" s="239"/>
      <c r="CT96" s="239"/>
      <c r="CU96" s="239"/>
      <c r="CV96" s="239"/>
      <c r="CW96" s="239"/>
      <c r="CX96" s="239"/>
      <c r="CY96" s="239"/>
      <c r="CZ96" s="239"/>
      <c r="DA96" s="239"/>
      <c r="DB96" s="239"/>
      <c r="DC96" s="239"/>
      <c r="DD96" s="239"/>
      <c r="DE96" s="239"/>
      <c r="DF96" s="239"/>
      <c r="DG96" s="239"/>
      <c r="DH96" s="239"/>
      <c r="DI96" s="239"/>
    </row>
    <row r="97" spans="75:113" ht="27" hidden="1" customHeight="1" thickTop="1" thickBot="1">
      <c r="BW97" s="33"/>
      <c r="BX97" s="33" t="s">
        <v>197</v>
      </c>
      <c r="BY97" s="33"/>
      <c r="BZ97" s="239"/>
      <c r="CA97" s="239"/>
      <c r="CB97" s="239"/>
      <c r="CC97" s="239"/>
      <c r="CD97" s="239"/>
      <c r="CE97" s="239"/>
      <c r="CF97" s="239"/>
      <c r="CG97" s="239"/>
      <c r="CH97" s="239"/>
      <c r="CI97" s="239"/>
      <c r="CJ97" s="239"/>
      <c r="CK97" s="239"/>
      <c r="CL97" s="239"/>
      <c r="CM97" s="239"/>
      <c r="CN97" s="239"/>
      <c r="CO97" s="239"/>
      <c r="CP97" s="239"/>
      <c r="CQ97" s="239"/>
      <c r="CR97" s="239"/>
      <c r="CS97" s="239"/>
      <c r="CT97" s="239"/>
      <c r="CU97" s="239"/>
      <c r="CV97" s="239"/>
      <c r="CW97" s="239"/>
      <c r="CX97" s="239"/>
      <c r="CY97" s="239"/>
      <c r="CZ97" s="239"/>
      <c r="DA97" s="239"/>
      <c r="DB97" s="239"/>
      <c r="DC97" s="239"/>
      <c r="DD97" s="239"/>
      <c r="DE97" s="239"/>
      <c r="DF97" s="239"/>
      <c r="DG97" s="239"/>
      <c r="DH97" s="239"/>
      <c r="DI97" s="239"/>
    </row>
    <row r="98" spans="75:113" ht="27" hidden="1" customHeight="1" thickTop="1" thickBot="1">
      <c r="BW98" s="33"/>
      <c r="BX98" s="33" t="s">
        <v>198</v>
      </c>
      <c r="BY98" s="33"/>
      <c r="BZ98" s="239"/>
      <c r="CA98" s="239"/>
      <c r="CB98" s="239"/>
      <c r="CC98" s="239"/>
      <c r="CD98" s="239"/>
      <c r="CE98" s="239"/>
      <c r="CF98" s="239"/>
      <c r="CG98" s="239"/>
      <c r="CH98" s="239"/>
      <c r="CI98" s="239"/>
      <c r="CJ98" s="239"/>
      <c r="CK98" s="239"/>
      <c r="CL98" s="239"/>
      <c r="CM98" s="239"/>
      <c r="CN98" s="239"/>
      <c r="CO98" s="239"/>
      <c r="CP98" s="239"/>
      <c r="CQ98" s="239"/>
      <c r="CR98" s="239"/>
      <c r="CS98" s="239"/>
      <c r="CT98" s="239"/>
      <c r="CU98" s="239"/>
      <c r="CV98" s="239"/>
      <c r="CW98" s="239"/>
      <c r="CX98" s="239"/>
      <c r="CY98" s="239"/>
      <c r="CZ98" s="239"/>
      <c r="DA98" s="239"/>
      <c r="DB98" s="239"/>
      <c r="DC98" s="239"/>
      <c r="DD98" s="239"/>
      <c r="DE98" s="239"/>
      <c r="DF98" s="239"/>
      <c r="DG98" s="239"/>
      <c r="DH98" s="239"/>
      <c r="DI98" s="239"/>
    </row>
    <row r="99" spans="75:113" ht="27" hidden="1" customHeight="1" thickTop="1" thickBot="1">
      <c r="BW99" s="33"/>
      <c r="BX99" s="33" t="s">
        <v>199</v>
      </c>
      <c r="BY99" s="33"/>
      <c r="BZ99" s="239"/>
      <c r="CA99" s="239"/>
      <c r="CB99" s="239"/>
      <c r="CC99" s="239"/>
      <c r="CD99" s="239"/>
      <c r="CE99" s="239"/>
      <c r="CF99" s="239"/>
      <c r="CG99" s="239"/>
      <c r="CH99" s="239"/>
      <c r="CI99" s="239"/>
      <c r="CJ99" s="239"/>
      <c r="CK99" s="239"/>
      <c r="CL99" s="239"/>
      <c r="CM99" s="239"/>
      <c r="CN99" s="239"/>
      <c r="CO99" s="239"/>
      <c r="CP99" s="239"/>
      <c r="CQ99" s="239"/>
      <c r="CR99" s="239"/>
      <c r="CS99" s="239"/>
      <c r="CT99" s="239"/>
      <c r="CU99" s="239"/>
      <c r="CV99" s="239"/>
      <c r="CW99" s="239"/>
      <c r="CX99" s="239"/>
      <c r="CY99" s="239"/>
      <c r="CZ99" s="239"/>
      <c r="DA99" s="239"/>
      <c r="DB99" s="239"/>
      <c r="DC99" s="239"/>
      <c r="DD99" s="239"/>
      <c r="DE99" s="239"/>
      <c r="DF99" s="239"/>
      <c r="DG99" s="239"/>
      <c r="DH99" s="239"/>
      <c r="DI99" s="239"/>
    </row>
    <row r="100" spans="75:113" ht="27" hidden="1" customHeight="1" thickTop="1" thickBot="1">
      <c r="BW100" s="33"/>
      <c r="BX100" s="33" t="s">
        <v>201</v>
      </c>
      <c r="BY100" s="33"/>
      <c r="BZ100" s="239"/>
      <c r="CA100" s="239"/>
      <c r="CB100" s="239"/>
      <c r="CC100" s="239"/>
      <c r="CD100" s="239"/>
      <c r="CE100" s="239"/>
      <c r="CF100" s="239"/>
      <c r="CG100" s="239"/>
      <c r="CH100" s="239"/>
      <c r="CI100" s="239"/>
      <c r="CJ100" s="239"/>
      <c r="CK100" s="239"/>
      <c r="CL100" s="239"/>
      <c r="CM100" s="239"/>
      <c r="CN100" s="239"/>
      <c r="CO100" s="239"/>
      <c r="CP100" s="239"/>
      <c r="CQ100" s="239"/>
      <c r="CR100" s="239"/>
      <c r="CS100" s="239"/>
      <c r="CT100" s="239"/>
      <c r="CU100" s="239"/>
      <c r="CV100" s="239"/>
      <c r="CW100" s="239"/>
      <c r="CX100" s="239"/>
      <c r="CY100" s="239"/>
      <c r="CZ100" s="239"/>
      <c r="DA100" s="239"/>
      <c r="DB100" s="239"/>
      <c r="DC100" s="239"/>
      <c r="DD100" s="239"/>
      <c r="DE100" s="239"/>
      <c r="DF100" s="239"/>
      <c r="DG100" s="239"/>
      <c r="DH100" s="239"/>
      <c r="DI100" s="239"/>
    </row>
    <row r="101" spans="75:113" hidden="1" thickTop="1" thickBot="1"/>
    <row r="102" spans="75:113" hidden="1" thickTop="1" thickBot="1"/>
    <row r="103" spans="75:113" hidden="1" thickTop="1" thickBot="1"/>
    <row r="104" spans="75:113" hidden="1" thickTop="1" thickBot="1"/>
    <row r="105" spans="75:113" hidden="1" thickTop="1" thickBot="1"/>
    <row r="106" spans="75:113" hidden="1" thickTop="1" thickBot="1"/>
    <row r="107" spans="75:113" hidden="1" thickTop="1" thickBot="1"/>
    <row r="108" spans="75:113" hidden="1" thickTop="1" thickBot="1"/>
    <row r="109" spans="75:113" hidden="1" thickTop="1" thickBot="1"/>
    <row r="110" spans="75:113" hidden="1" thickTop="1" thickBot="1"/>
    <row r="111" spans="75:113" hidden="1" thickTop="1" thickBot="1"/>
    <row r="112" spans="75:113" hidden="1" thickTop="1" thickBot="1"/>
    <row r="113" hidden="1" thickTop="1" thickBot="1"/>
    <row r="114" hidden="1" thickTop="1" thickBot="1"/>
    <row r="115" hidden="1" thickTop="1" thickBot="1"/>
    <row r="116" hidden="1" thickTop="1" thickBot="1"/>
    <row r="117" hidden="1" thickTop="1" thickBot="1"/>
    <row r="118" hidden="1" thickTop="1" thickBot="1"/>
    <row r="119" hidden="1" thickTop="1" thickBot="1"/>
    <row r="120" hidden="1" thickTop="1" thickBot="1"/>
    <row r="887" spans="30:32" ht="47.4" thickTop="1" thickBot="1">
      <c r="AD887" s="32" t="s">
        <v>37</v>
      </c>
      <c r="AE887" s="32" t="s">
        <v>38</v>
      </c>
      <c r="AF887" s="32" t="s">
        <v>122</v>
      </c>
    </row>
    <row r="888" spans="30:32" ht="29.4" thickTop="1" thickBot="1">
      <c r="AD888" s="237" t="s">
        <v>119</v>
      </c>
      <c r="AE888" s="237" t="s">
        <v>155</v>
      </c>
      <c r="AF888" s="237" t="s">
        <v>156</v>
      </c>
    </row>
    <row r="889" spans="30:32" ht="29.4" thickTop="1" thickBot="1">
      <c r="AD889" s="237" t="s">
        <v>118</v>
      </c>
      <c r="AE889" s="237" t="s">
        <v>160</v>
      </c>
      <c r="AF889" s="238" t="s">
        <v>91</v>
      </c>
    </row>
    <row r="890" spans="30:32" ht="29.4" thickTop="1" thickBot="1">
      <c r="AD890" s="237" t="s">
        <v>90</v>
      </c>
      <c r="AE890" s="238" t="s">
        <v>91</v>
      </c>
      <c r="AF890" s="240" t="s">
        <v>178</v>
      </c>
    </row>
    <row r="891" spans="30:32" thickTop="1" thickBot="1">
      <c r="AD891" s="238" t="s">
        <v>186</v>
      </c>
      <c r="AE891" s="240" t="s">
        <v>187</v>
      </c>
      <c r="AF891" s="35" t="s">
        <v>188</v>
      </c>
    </row>
    <row r="892" spans="30:32" ht="31.8" thickTop="1" thickBot="1">
      <c r="AD892" s="240" t="s">
        <v>77</v>
      </c>
      <c r="AE892" s="35" t="s">
        <v>78</v>
      </c>
    </row>
  </sheetData>
  <mergeCells count="101">
    <mergeCell ref="BY10:BY11"/>
    <mergeCell ref="BZ10:BZ11"/>
    <mergeCell ref="CA10:CA11"/>
    <mergeCell ref="BX10:BX11"/>
    <mergeCell ref="BK9:BK11"/>
    <mergeCell ref="BL9:BL11"/>
    <mergeCell ref="BM9:BM11"/>
    <mergeCell ref="BN9:BN11"/>
    <mergeCell ref="BO9:BO11"/>
    <mergeCell ref="BP9:BP11"/>
    <mergeCell ref="BQ10:BQ11"/>
    <mergeCell ref="BR10:BR11"/>
    <mergeCell ref="BS10:BS11"/>
    <mergeCell ref="BV10:BV11"/>
    <mergeCell ref="BW10:BW11"/>
    <mergeCell ref="BM5:BM8"/>
    <mergeCell ref="M5:M8"/>
    <mergeCell ref="N5:N8"/>
    <mergeCell ref="O5:O8"/>
    <mergeCell ref="L5:L8"/>
    <mergeCell ref="X9:X11"/>
    <mergeCell ref="M9:M11"/>
    <mergeCell ref="N9:N11"/>
    <mergeCell ref="O9:O11"/>
    <mergeCell ref="P9:P11"/>
    <mergeCell ref="Q9:Q11"/>
    <mergeCell ref="R9:R11"/>
    <mergeCell ref="S9:S11"/>
    <mergeCell ref="T9:T11"/>
    <mergeCell ref="U9:U11"/>
    <mergeCell ref="V9:V11"/>
    <mergeCell ref="W9:W11"/>
    <mergeCell ref="BJ9:BJ11"/>
    <mergeCell ref="Y9:Y11"/>
    <mergeCell ref="Z9:Z11"/>
    <mergeCell ref="AA9:AA11"/>
    <mergeCell ref="AB9:AB11"/>
    <mergeCell ref="AC9:AC11"/>
    <mergeCell ref="AD9:AD11"/>
    <mergeCell ref="X5:X8"/>
    <mergeCell ref="G9:G11"/>
    <mergeCell ref="H9:H11"/>
    <mergeCell ref="I9:I11"/>
    <mergeCell ref="J9:J11"/>
    <mergeCell ref="K9:K11"/>
    <mergeCell ref="L9:L11"/>
    <mergeCell ref="BK5:BK8"/>
    <mergeCell ref="BL5:BL8"/>
    <mergeCell ref="AE9:AE11"/>
    <mergeCell ref="AF9:AF11"/>
    <mergeCell ref="BC9:BC11"/>
    <mergeCell ref="BD9:BD11"/>
    <mergeCell ref="BG9:BG11"/>
    <mergeCell ref="B9:B11"/>
    <mergeCell ref="C9:C11"/>
    <mergeCell ref="D9:D11"/>
    <mergeCell ref="E9:E11"/>
    <mergeCell ref="F9:F11"/>
    <mergeCell ref="AE5:AE8"/>
    <mergeCell ref="AF5:AF8"/>
    <mergeCell ref="BC5:BC8"/>
    <mergeCell ref="BD5:BD8"/>
    <mergeCell ref="Y5:Y8"/>
    <mergeCell ref="Z5:Z8"/>
    <mergeCell ref="AA5:AA8"/>
    <mergeCell ref="AB5:AB8"/>
    <mergeCell ref="P5:P8"/>
    <mergeCell ref="Q5:Q8"/>
    <mergeCell ref="R5:R8"/>
    <mergeCell ref="G5:G8"/>
    <mergeCell ref="H5:H8"/>
    <mergeCell ref="I5:I8"/>
    <mergeCell ref="J5:J8"/>
    <mergeCell ref="K5:K8"/>
    <mergeCell ref="AC5:AC8"/>
    <mergeCell ref="AD5:AD8"/>
    <mergeCell ref="S5:S8"/>
    <mergeCell ref="BM2:BO2"/>
    <mergeCell ref="BP2:BS2"/>
    <mergeCell ref="BT2:BV2"/>
    <mergeCell ref="BW2:BX2"/>
    <mergeCell ref="BY2:CA2"/>
    <mergeCell ref="B5:B8"/>
    <mergeCell ref="C5:C8"/>
    <mergeCell ref="D5:D8"/>
    <mergeCell ref="E5:E8"/>
    <mergeCell ref="F5:F8"/>
    <mergeCell ref="AX2:BL2"/>
    <mergeCell ref="B2:D2"/>
    <mergeCell ref="E2:I2"/>
    <mergeCell ref="J2:AC2"/>
    <mergeCell ref="AD2:AF2"/>
    <mergeCell ref="AG2:AW2"/>
    <mergeCell ref="BO5:BO8"/>
    <mergeCell ref="BG5:BG8"/>
    <mergeCell ref="BJ5:BJ8"/>
    <mergeCell ref="BN5:BN8"/>
    <mergeCell ref="T5:T8"/>
    <mergeCell ref="U5:U8"/>
    <mergeCell ref="V5:V8"/>
    <mergeCell ref="W5:W8"/>
  </mergeCells>
  <conditionalFormatting sqref="BC5 BC9 BB5:BB11 BB12:BC31 AX5:AZ31">
    <cfRule type="containsText" dxfId="722" priority="87" operator="containsText" text="DEBIL">
      <formula>NOT(ISERROR(SEARCH("DEBIL",AX5)))</formula>
    </cfRule>
    <cfRule type="containsText" dxfId="721" priority="88" operator="containsText" text="MODERADO">
      <formula>NOT(ISERROR(SEARCH("MODERADO",AX5)))</formula>
    </cfRule>
    <cfRule type="containsText" dxfId="720" priority="89" operator="containsText" text="FUERTE">
      <formula>NOT(ISERROR(SEARCH("FUERTE",AX5)))</formula>
    </cfRule>
  </conditionalFormatting>
  <conditionalFormatting sqref="BM9 BM12:BM31">
    <cfRule type="containsText" dxfId="719" priority="77" operator="containsText" text="casi seguro">
      <formula>NOT(ISERROR(SEARCH("casi seguro",BM9)))</formula>
    </cfRule>
    <cfRule type="containsText" dxfId="718" priority="78" operator="containsText" text="PROBABLE">
      <formula>NOT(ISERROR(SEARCH("PROBABLE",BM9)))</formula>
    </cfRule>
    <cfRule type="containsText" dxfId="717" priority="79" operator="containsText" text="posible">
      <formula>NOT(ISERROR(SEARCH("posible",BM9)))</formula>
    </cfRule>
    <cfRule type="containsText" dxfId="716" priority="80" operator="containsText" text="Improbable">
      <formula>NOT(ISERROR(SEARCH("Improbable",BM9)))</formula>
    </cfRule>
    <cfRule type="containsText" dxfId="715" priority="81" operator="containsText" text="Rara vez">
      <formula>NOT(ISERROR(SEARCH("Rara vez",BM9)))</formula>
    </cfRule>
  </conditionalFormatting>
  <conditionalFormatting sqref="BN9 BN12:BN31">
    <cfRule type="containsText" dxfId="714" priority="72" operator="containsText" text="Catastrófico">
      <formula>NOT(ISERROR(SEARCH("Catastrófico",BN9)))</formula>
    </cfRule>
    <cfRule type="containsText" dxfId="713" priority="73" operator="containsText" text="Mayor">
      <formula>NOT(ISERROR(SEARCH("Mayor",BN9)))</formula>
    </cfRule>
    <cfRule type="containsText" dxfId="712" priority="74" operator="containsText" text="Moderado">
      <formula>NOT(ISERROR(SEARCH("Moderado",BN9)))</formula>
    </cfRule>
    <cfRule type="containsText" dxfId="711" priority="75" operator="containsText" text="Menor">
      <formula>NOT(ISERROR(SEARCH("Menor",BN9)))</formula>
    </cfRule>
    <cfRule type="containsText" dxfId="710" priority="76" operator="containsText" text="Insignificante">
      <formula>NOT(ISERROR(SEARCH("Insignificante",BN9)))</formula>
    </cfRule>
  </conditionalFormatting>
  <conditionalFormatting sqref="BO9 BO12:BO31">
    <cfRule type="containsText" dxfId="709" priority="68" operator="containsText" text="Extremo">
      <formula>NOT(ISERROR(SEARCH("Extremo",BO9)))</formula>
    </cfRule>
    <cfRule type="containsText" dxfId="708" priority="69" operator="containsText" text="Alto">
      <formula>NOT(ISERROR(SEARCH("Alto",BO9)))</formula>
    </cfRule>
    <cfRule type="containsText" dxfId="707" priority="70" operator="containsText" text="Moderado">
      <formula>NOT(ISERROR(SEARCH("Moderado",BO9)))</formula>
    </cfRule>
    <cfRule type="containsText" dxfId="706" priority="71" operator="containsText" text="bajo">
      <formula>NOT(ISERROR(SEARCH("bajo",BO9)))</formula>
    </cfRule>
  </conditionalFormatting>
  <conditionalFormatting sqref="BN9 BN12:BN31">
    <cfRule type="containsText" dxfId="705" priority="63" operator="containsText" text="Catastrófico">
      <formula>NOT(ISERROR(SEARCH("Catastrófico",BN9)))</formula>
    </cfRule>
    <cfRule type="containsText" dxfId="704" priority="64" operator="containsText" text="Mayor">
      <formula>NOT(ISERROR(SEARCH("Mayor",BN9)))</formula>
    </cfRule>
    <cfRule type="containsText" dxfId="703" priority="65" operator="containsText" text="Moderado">
      <formula>NOT(ISERROR(SEARCH("Moderado",BN9)))</formula>
    </cfRule>
    <cfRule type="containsText" dxfId="702" priority="66" operator="containsText" text="Menor">
      <formula>NOT(ISERROR(SEARCH("Menor",BN9)))</formula>
    </cfRule>
    <cfRule type="containsText" dxfId="701" priority="67" operator="containsText" text="Insignificante">
      <formula>NOT(ISERROR(SEARCH("Insignificante",BN9)))</formula>
    </cfRule>
  </conditionalFormatting>
  <conditionalFormatting sqref="BM5">
    <cfRule type="containsText" dxfId="700" priority="44" operator="containsText" text="casi seguro">
      <formula>NOT(ISERROR(SEARCH("casi seguro",BM5)))</formula>
    </cfRule>
    <cfRule type="containsText" dxfId="699" priority="45" operator="containsText" text="PROBABLE">
      <formula>NOT(ISERROR(SEARCH("PROBABLE",BM5)))</formula>
    </cfRule>
    <cfRule type="containsText" dxfId="698" priority="46" operator="containsText" text="posible">
      <formula>NOT(ISERROR(SEARCH("posible",BM5)))</formula>
    </cfRule>
    <cfRule type="containsText" dxfId="697" priority="47" operator="containsText" text="Improbable">
      <formula>NOT(ISERROR(SEARCH("Improbable",BM5)))</formula>
    </cfRule>
    <cfRule type="containsText" dxfId="696" priority="48" operator="containsText" text="Rara vez">
      <formula>NOT(ISERROR(SEARCH("Rara vez",BM5)))</formula>
    </cfRule>
  </conditionalFormatting>
  <conditionalFormatting sqref="BN5">
    <cfRule type="containsText" dxfId="695" priority="39" operator="containsText" text="Catastrófico">
      <formula>NOT(ISERROR(SEARCH("Catastrófico",BN5)))</formula>
    </cfRule>
    <cfRule type="containsText" dxfId="694" priority="40" operator="containsText" text="Mayor">
      <formula>NOT(ISERROR(SEARCH("Mayor",BN5)))</formula>
    </cfRule>
    <cfRule type="containsText" dxfId="693" priority="41" operator="containsText" text="Moderado">
      <formula>NOT(ISERROR(SEARCH("Moderado",BN5)))</formula>
    </cfRule>
    <cfRule type="containsText" dxfId="692" priority="42" operator="containsText" text="Menor">
      <formula>NOT(ISERROR(SEARCH("Menor",BN5)))</formula>
    </cfRule>
    <cfRule type="containsText" dxfId="691" priority="43" operator="containsText" text="Insignificante">
      <formula>NOT(ISERROR(SEARCH("Insignificante",BN5)))</formula>
    </cfRule>
  </conditionalFormatting>
  <conditionalFormatting sqref="BO5">
    <cfRule type="containsText" dxfId="690" priority="35" operator="containsText" text="Extremo">
      <formula>NOT(ISERROR(SEARCH("Extremo",BO5)))</formula>
    </cfRule>
    <cfRule type="containsText" dxfId="689" priority="36" operator="containsText" text="Alto">
      <formula>NOT(ISERROR(SEARCH("Alto",BO5)))</formula>
    </cfRule>
    <cfRule type="containsText" dxfId="688" priority="37" operator="containsText" text="Moderado">
      <formula>NOT(ISERROR(SEARCH("Moderado",BO5)))</formula>
    </cfRule>
    <cfRule type="containsText" dxfId="687" priority="38" operator="containsText" text="bajo">
      <formula>NOT(ISERROR(SEARCH("bajo",BO5)))</formula>
    </cfRule>
  </conditionalFormatting>
  <conditionalFormatting sqref="BN5">
    <cfRule type="containsText" dxfId="686" priority="30" operator="containsText" text="Catastrófico">
      <formula>NOT(ISERROR(SEARCH("Catastrófico",BN5)))</formula>
    </cfRule>
    <cfRule type="containsText" dxfId="685" priority="31" operator="containsText" text="Mayor">
      <formula>NOT(ISERROR(SEARCH("Mayor",BN5)))</formula>
    </cfRule>
    <cfRule type="containsText" dxfId="684" priority="32" operator="containsText" text="Moderado">
      <formula>NOT(ISERROR(SEARCH("Moderado",BN5)))</formula>
    </cfRule>
    <cfRule type="containsText" dxfId="683" priority="33" operator="containsText" text="Menor">
      <formula>NOT(ISERROR(SEARCH("Menor",BN5)))</formula>
    </cfRule>
    <cfRule type="containsText" dxfId="682" priority="34" operator="containsText" text="Insignificante">
      <formula>NOT(ISERROR(SEARCH("Insignificante",BN5)))</formula>
    </cfRule>
  </conditionalFormatting>
  <conditionalFormatting sqref="AE5">
    <cfRule type="containsText" dxfId="681" priority="11" operator="containsText" text="Catastrófico">
      <formula>NOT(ISERROR(SEARCH("Catastrófico",AE5)))</formula>
    </cfRule>
    <cfRule type="containsText" dxfId="680" priority="12" operator="containsText" text="Mayor">
      <formula>NOT(ISERROR(SEARCH("Mayor",AE5)))</formula>
    </cfRule>
    <cfRule type="containsText" dxfId="679" priority="13" operator="containsText" text="Moderado">
      <formula>NOT(ISERROR(SEARCH("Moderado",AE5)))</formula>
    </cfRule>
    <cfRule type="containsText" dxfId="678" priority="14" operator="containsText" text="Menor">
      <formula>NOT(ISERROR(SEARCH("Menor",AE5)))</formula>
    </cfRule>
    <cfRule type="containsText" dxfId="677" priority="15" operator="containsText" text="Insignificante">
      <formula>NOT(ISERROR(SEARCH("Insignificante",AE5)))</formula>
    </cfRule>
  </conditionalFormatting>
  <conditionalFormatting sqref="AE5">
    <cfRule type="containsText" dxfId="676" priority="6" operator="containsText" text="Catastrófico">
      <formula>NOT(ISERROR(SEARCH("Catastrófico",AE5)))</formula>
    </cfRule>
    <cfRule type="containsText" dxfId="675" priority="7" operator="containsText" text="Mayor">
      <formula>NOT(ISERROR(SEARCH("Mayor",AE5)))</formula>
    </cfRule>
    <cfRule type="containsText" dxfId="674" priority="8" operator="containsText" text="Moderado">
      <formula>NOT(ISERROR(SEARCH("Moderado",AE5)))</formula>
    </cfRule>
    <cfRule type="containsText" dxfId="673" priority="9" operator="containsText" text="Menor">
      <formula>NOT(ISERROR(SEARCH("Menor",AE5)))</formula>
    </cfRule>
    <cfRule type="containsText" dxfId="672" priority="10" operator="containsText" text="Insignificante">
      <formula>NOT(ISERROR(SEARCH("Insignificante",AE5)))</formula>
    </cfRule>
  </conditionalFormatting>
  <dataValidations count="19">
    <dataValidation allowBlank="1" showInputMessage="1" showErrorMessage="1" prompt="Definir la evidencia de la ejecución del control, que demuestre:_x000a__x000a_a. Fue realizado por el responsable que se definió. _x000a__x000a_b. Se realizó de acuerdo con la periodicidad definida. _x000a__x000a_c. Se cumplió con el propósito del control. _x000a__x000a_d. Se dejó la fuente de informac" sqref="BR8" xr:uid="{00000000-0002-0000-0100-000000000000}"/>
    <dataValidation type="list" allowBlank="1" showInputMessage="1" showErrorMessage="1" sqref="B12:B31 B5 B9" xr:uid="{00000000-0002-0000-0100-000001000000}">
      <formula1>$BW$86:$BW$89</formula1>
    </dataValidation>
    <dataValidation type="list" allowBlank="1" showInputMessage="1" showErrorMessage="1" sqref="C12:C31 C5 C9" xr:uid="{00000000-0002-0000-0100-000002000000}">
      <formula1>$BX$86:$BX$100</formula1>
    </dataValidation>
    <dataValidation type="list" allowBlank="1" showInputMessage="1" showErrorMessage="1" sqref="G5 G9 G12:G31" xr:uid="{00000000-0002-0000-0100-000003000000}">
      <formula1>$BY$86:$BY$94</formula1>
    </dataValidation>
    <dataValidation type="list" allowBlank="1" showInputMessage="1" showErrorMessage="1" sqref="K5:AB9 J5 J9 J12:AB31" xr:uid="{00000000-0002-0000-0100-000004000000}">
      <formula1>$BV$86:$BV$87</formula1>
    </dataValidation>
    <dataValidation type="list" allowBlank="1" showInputMessage="1" showErrorMessage="1" sqref="AE32:AE79 BN9 BN5 BN12:BN31 AE5" xr:uid="{00000000-0002-0000-0100-000005000000}">
      <formula1>$CA$86:$CA$90</formula1>
    </dataValidation>
    <dataValidation type="list" allowBlank="1" showInputMessage="1" showErrorMessage="1" sqref="AD12:AD79 BM9 AD9 AD5 BM5 BM12:BM31" xr:uid="{00000000-0002-0000-0100-000006000000}">
      <formula1>$BZ$86:$BZ$90</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31" xr:uid="{00000000-0002-0000-0100-000007000000}">
      <formula1>$CM$86:$CM$88</formula1>
    </dataValidation>
    <dataValidation type="list" allowBlank="1" showInputMessage="1" showErrorMessage="1" sqref="AH5:AH31" xr:uid="{00000000-0002-0000-0100-000008000000}">
      <formula1>$CC$86:$CC$87</formula1>
    </dataValidation>
    <dataValidation type="list" allowBlank="1" showInputMessage="1" showErrorMessage="1" sqref="BE5:BE31" xr:uid="{00000000-0002-0000-0100-000009000000}">
      <formula1>$DF$86:$DF$87</formula1>
    </dataValidation>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AZ5:AZ31" xr:uid="{00000000-0002-0000-0100-00000A000000}"/>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5:AY31" xr:uid="{00000000-0002-0000-0100-00000B000000}">
      <formula1>$DA$86:$DA$88</formula1>
    </dataValidation>
    <dataValidation type="list" allowBlank="1" showInputMessage="1" showErrorMessage="1" sqref="BH5:BH31" xr:uid="{00000000-0002-0000-0100-00000C000000}">
      <formula1>$DG$86:$DG$88</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31" xr:uid="{00000000-0002-0000-0100-00000D000000}">
      <formula1>$CQ$86:$CQ$87</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31" xr:uid="{00000000-0002-0000-0100-00000E000000}">
      <formula1>$CJ$86:$CJ$87</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31" xr:uid="{00000000-0002-0000-0100-00000F000000}">
      <formula1>EVIDENCIAS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31" xr:uid="{00000000-0002-0000-0100-000010000000}">
      <formula1>DESVIACIONES</formula1>
    </dataValidation>
    <dataValidation type="list" allowBlank="1" showInputMessage="1" showErrorMessage="1" promptTitle="FUNCIONES Y RESPONSABILIDAD" prompt="¿El responsable tiene la autoridad y adecuada segregación de funciones en la ejecución del control?_x000d__x000a_" sqref="AK5:AK31" xr:uid="{00000000-0002-0000-0100-000011000000}">
      <formula1>FUNCIONES</formula1>
    </dataValidation>
    <dataValidation type="list" allowBlank="1" showInputMessage="1" showErrorMessage="1" promptTitle="Responsable" prompt="¿Existe un responsable asignado a la ejecución del control?" sqref="AI5:AI31" xr:uid="{00000000-0002-0000-0100-000012000000}">
      <formula1>RESPONSABLE</formula1>
    </dataValidation>
  </dataValidations>
  <pageMargins left="0.70866141732283472" right="0.70866141732283472" top="0.74803149606299213" bottom="0.74803149606299213" header="0.31496062992125984" footer="0.31496062992125984"/>
  <pageSetup paperSize="9" scale="20" orientation="landscape" r:id="rId1"/>
  <headerFooter>
    <oddHeader>&amp;L&amp;G&amp;CMapa de Riesgos</oddHeader>
    <oddFooter>&amp;L&amp;G&amp;C&amp;N&amp;RDES-FM-12
V9</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lfo="3"/>
    </mc:Fallback>
  </mc:AlternateContent>
  <controls>
    <control shapeId="4097" r:id="rId6" name="Button 1">
      <controlPr defaultSize="0" print="0" autoFill="0" autoPict="0" macro="[8]!Macro1">
        <anchor moveWithCells="1" sizeWithCells="1">
          <from>
            <xdr:col>5</xdr:col>
            <xdr:colOff>1363980</xdr:colOff>
            <xdr:row>0</xdr:row>
            <xdr:rowOff>106680</xdr:rowOff>
          </from>
          <to>
            <xdr:col>7</xdr:col>
            <xdr:colOff>266700</xdr:colOff>
            <xdr:row>1</xdr:row>
            <xdr:rowOff>335280</xdr:rowOff>
          </to>
        </anchor>
      </controlPr>
    </control>
    <control shapeId="4098" r:id="rId7" name="Button 2">
      <controlPr defaultSize="0" print="0" autoFill="0" autoPict="0" macro="[8]!Macro2">
        <anchor moveWithCells="1" sizeWithCells="1">
          <from>
            <xdr:col>32</xdr:col>
            <xdr:colOff>152400</xdr:colOff>
            <xdr:row>0</xdr:row>
            <xdr:rowOff>182880</xdr:rowOff>
          </from>
          <to>
            <xdr:col>32</xdr:col>
            <xdr:colOff>2545080</xdr:colOff>
            <xdr:row>1</xdr:row>
            <xdr:rowOff>259080</xdr:rowOff>
          </to>
        </anchor>
      </controlPr>
    </control>
  </controls>
  <extLst>
    <ext xmlns:x14="http://schemas.microsoft.com/office/spreadsheetml/2009/9/main" uri="{78C0D931-6437-407d-A8EE-F0AAD7539E65}">
      <x14:conditionalFormattings>
        <x14:conditionalFormatting xmlns:xm="http://schemas.microsoft.com/office/excel/2006/main">
          <x14:cfRule type="containsText" priority="82" operator="containsText" id="{F0BD534B-B860-4065-A051-599AAABB0BDA}">
            <xm:f>NOT(ISERROR(SEARCH($CA$86,AE9)))</xm:f>
            <xm:f>$CA$86</xm:f>
            <x14:dxf>
              <fill>
                <gradientFill degree="180">
                  <stop position="0">
                    <color rgb="FF008744"/>
                  </stop>
                  <stop position="1">
                    <color theme="0"/>
                  </stop>
                </gradientFill>
              </fill>
            </x14:dxf>
          </x14:cfRule>
          <x14:cfRule type="containsText" priority="83" operator="containsText" id="{DD6BA8E7-8C61-4015-AED3-473D0D8ABFC5}">
            <xm:f>NOT(ISERROR(SEARCH($CA$87,AE9)))</xm:f>
            <xm:f>$CA$87</xm:f>
            <x14:dxf>
              <fill>
                <gradientFill degree="180">
                  <stop position="0">
                    <color rgb="FF008744"/>
                  </stop>
                  <stop position="1">
                    <color theme="0"/>
                  </stop>
                </gradientFill>
              </fill>
            </x14:dxf>
          </x14:cfRule>
          <x14:cfRule type="containsText" priority="84" operator="containsText" id="{89823AED-84AE-41F6-B7F6-4B0DD1DB07C8}">
            <xm:f>NOT(ISERROR(SEARCH($CA$88,AE9)))</xm:f>
            <xm:f>$CA$88</xm:f>
            <x14:dxf>
              <fill>
                <gradientFill>
                  <stop position="0">
                    <color theme="0"/>
                  </stop>
                  <stop position="1">
                    <color rgb="FFFFFF00"/>
                  </stop>
                </gradientFill>
              </fill>
            </x14:dxf>
          </x14:cfRule>
          <x14:cfRule type="containsText" priority="85" operator="containsText" id="{AC260B38-7E43-48A6-B0C1-BC41F83C9BBC}">
            <xm:f>NOT(ISERROR(SEARCH($CA$89,AE9)))</xm:f>
            <xm:f>$CA$89</xm:f>
            <x14:dxf>
              <fill>
                <gradientFill>
                  <stop position="0">
                    <color theme="0"/>
                  </stop>
                  <stop position="1">
                    <color rgb="FFFFC000"/>
                  </stop>
                </gradientFill>
              </fill>
            </x14:dxf>
          </x14:cfRule>
          <x14:cfRule type="containsText" priority="86" operator="containsText" id="{10077328-8F13-45F2-ACAA-4ADE3DFD07FF}">
            <xm:f>NOT(ISERROR(SEARCH($CA$90,AE9)))</xm:f>
            <xm:f>$CA$90</xm:f>
            <x14:dxf>
              <fill>
                <gradientFill>
                  <stop position="0">
                    <color theme="0"/>
                  </stop>
                  <stop position="1">
                    <color rgb="FFFF0000"/>
                  </stop>
                </gradientFill>
              </fill>
            </x14:dxf>
          </x14:cfRule>
          <xm:sqref>BN80:BN91 AE9 AE12:AE91 BN12:BN31</xm:sqref>
        </x14:conditionalFormatting>
        <x14:conditionalFormatting xmlns:xm="http://schemas.microsoft.com/office/excel/2006/main">
          <x14:cfRule type="containsText" priority="90" operator="containsText" id="{4C8B9D03-EE12-4C7C-AB9D-CF53DBABE49E}">
            <xm:f>NOT(ISERROR(SEARCH($BZ$86,AD5)))</xm:f>
            <xm:f>$BZ$86</xm:f>
            <x14:dxf>
              <fill>
                <gradientFill degree="180">
                  <stop position="0">
                    <color rgb="FF008744"/>
                  </stop>
                  <stop position="1">
                    <color theme="0"/>
                  </stop>
                </gradientFill>
              </fill>
            </x14:dxf>
          </x14:cfRule>
          <x14:cfRule type="containsText" priority="91" operator="containsText" id="{7CCF6B1D-B594-475B-BF35-073E4092B538}">
            <xm:f>NOT(ISERROR(SEARCH($BZ$87,AD5)))</xm:f>
            <xm:f>$BZ$87</xm:f>
            <x14:dxf>
              <fill>
                <gradientFill degree="180">
                  <stop position="0">
                    <color rgb="FF008744"/>
                  </stop>
                  <stop position="1">
                    <color theme="0"/>
                  </stop>
                </gradientFill>
              </fill>
            </x14:dxf>
          </x14:cfRule>
          <x14:cfRule type="containsText" priority="92" operator="containsText" id="{F35689B7-F100-4994-BE9E-996F68206EA6}">
            <xm:f>NOT(ISERROR(SEARCH($BZ$88,AD5)))</xm:f>
            <xm:f>$BZ$88</xm:f>
            <x14:dxf>
              <fill>
                <gradientFill degree="180">
                  <stop position="0">
                    <color rgb="FF008744"/>
                  </stop>
                  <stop position="1">
                    <color rgb="FFFFFFFF"/>
                  </stop>
                </gradientFill>
              </fill>
            </x14:dxf>
          </x14:cfRule>
          <x14:cfRule type="containsText" priority="93" operator="containsText" id="{229B1ED8-F246-4A38-AF29-947A4470376F}">
            <xm:f>NOT(ISERROR(SEARCH($BZ$89,AD5)))</xm:f>
            <xm:f>$BZ$89</xm:f>
            <x14:dxf>
              <fill>
                <gradientFill>
                  <stop position="0">
                    <color theme="0"/>
                  </stop>
                  <stop position="1">
                    <color rgb="FFFFFF00"/>
                  </stop>
                </gradientFill>
              </fill>
            </x14:dxf>
          </x14:cfRule>
          <x14:cfRule type="containsText" priority="94" operator="containsText" id="{0BB67C7F-6F98-42FB-BCD6-3C864732157F}">
            <xm:f>NOT(ISERROR(SEARCH($BZ$90,AD5)))</xm:f>
            <xm:f>$BZ$90</xm:f>
            <x14:dxf>
              <fill>
                <gradientFill degree="180">
                  <stop position="0">
                    <color rgb="FFFFA700"/>
                  </stop>
                  <stop position="1">
                    <color theme="0"/>
                  </stop>
                </gradientFill>
              </fill>
            </x14:dxf>
          </x14:cfRule>
          <xm:sqref>AD5 AD9 AD12:AD91 BM12:BM91</xm:sqref>
        </x14:conditionalFormatting>
        <x14:conditionalFormatting xmlns:xm="http://schemas.microsoft.com/office/excel/2006/main">
          <x14:cfRule type="containsText" priority="95" operator="containsText" id="{A2BB556C-61AA-476C-9CD3-569BFEF9545A}">
            <xm:f>NOT(ISERROR(SEARCH($CB$86,AF5)))</xm:f>
            <xm:f>$CB$86</xm:f>
            <x14:dxf>
              <fill>
                <gradientFill>
                  <stop position="0">
                    <color theme="0"/>
                  </stop>
                  <stop position="1">
                    <color rgb="FF008744"/>
                  </stop>
                </gradientFill>
              </fill>
            </x14:dxf>
          </x14:cfRule>
          <x14:cfRule type="containsText" priority="96" operator="containsText" id="{E8958EC5-A9EC-4950-AD48-478D62D3FC5D}">
            <xm:f>NOT(ISERROR(SEARCH($CB$87,AF5)))</xm:f>
            <xm:f>$CB$87</xm:f>
            <x14:dxf>
              <fill>
                <gradientFill>
                  <stop position="0">
                    <color theme="0"/>
                  </stop>
                  <stop position="1">
                    <color rgb="FFFACC06"/>
                  </stop>
                </gradientFill>
              </fill>
            </x14:dxf>
          </x14:cfRule>
          <x14:cfRule type="containsText" priority="97" operator="containsText" id="{48B9E5FD-5FFB-44BF-B74C-E1C04C9219CA}">
            <xm:f>NOT(ISERROR(SEARCH($CB$88,AF5)))</xm:f>
            <xm:f>$CB$88</xm:f>
            <x14:dxf>
              <fill>
                <gradientFill>
                  <stop position="0">
                    <color theme="0"/>
                  </stop>
                  <stop position="1">
                    <color rgb="FFFF0000"/>
                  </stop>
                </gradientFill>
              </fill>
            </x14:dxf>
          </x14:cfRule>
          <x14:cfRule type="containsText" priority="98" operator="containsText" id="{CF442BD9-5ED3-4E89-A4EE-F403BC85A31D}">
            <xm:f>NOT(ISERROR(SEARCH($CB$89,AF5)))</xm:f>
            <xm:f>$CB$89</xm:f>
            <x14:dxf>
              <fill>
                <gradientFill>
                  <stop position="0">
                    <color theme="0"/>
                  </stop>
                  <stop position="1">
                    <color rgb="FFC00000"/>
                  </stop>
                </gradientFill>
              </fill>
            </x14:dxf>
          </x14:cfRule>
          <xm:sqref>AF5 AF9 AF12:AF91 BO12:BO91</xm:sqref>
        </x14:conditionalFormatting>
        <x14:conditionalFormatting xmlns:xm="http://schemas.microsoft.com/office/excel/2006/main">
          <x14:cfRule type="containsText" priority="49" operator="containsText" id="{951E2FCC-27A3-45F1-8175-65E3AB6B5E37}">
            <xm:f>NOT(ISERROR(SEARCH($CB$86,BO9)))</xm:f>
            <xm:f>$CB$86</xm:f>
            <x14:dxf>
              <fill>
                <gradientFill>
                  <stop position="0">
                    <color theme="0"/>
                  </stop>
                  <stop position="1">
                    <color rgb="FF008744"/>
                  </stop>
                </gradientFill>
              </fill>
            </x14:dxf>
          </x14:cfRule>
          <x14:cfRule type="containsText" priority="50" operator="containsText" id="{25F22B72-1B78-4E79-92AB-9DF04E69F4DD}">
            <xm:f>NOT(ISERROR(SEARCH($CB$87,BO9)))</xm:f>
            <xm:f>$CB$87</xm:f>
            <x14:dxf>
              <fill>
                <gradientFill>
                  <stop position="0">
                    <color theme="0"/>
                  </stop>
                  <stop position="1">
                    <color rgb="FFFACC06"/>
                  </stop>
                </gradientFill>
              </fill>
            </x14:dxf>
          </x14:cfRule>
          <x14:cfRule type="containsText" priority="51" operator="containsText" id="{64E30654-7B48-4F67-B4EE-B9709D374F4F}">
            <xm:f>NOT(ISERROR(SEARCH($CB$88,BO9)))</xm:f>
            <xm:f>$CB$88</xm:f>
            <x14:dxf>
              <fill>
                <gradientFill>
                  <stop position="0">
                    <color theme="0"/>
                  </stop>
                  <stop position="1">
                    <color rgb="FFFF0000"/>
                  </stop>
                </gradientFill>
              </fill>
            </x14:dxf>
          </x14:cfRule>
          <x14:cfRule type="containsText" priority="52" operator="containsText" id="{F560EAA5-5A45-452A-B28A-05041A46B202}">
            <xm:f>NOT(ISERROR(SEARCH($CB$89,BO9)))</xm:f>
            <xm:f>$CB$89</xm:f>
            <x14:dxf>
              <fill>
                <gradientFill>
                  <stop position="0">
                    <color theme="0"/>
                  </stop>
                  <stop position="1">
                    <color rgb="FFC00000"/>
                  </stop>
                </gradientFill>
              </fill>
            </x14:dxf>
          </x14:cfRule>
          <xm:sqref>BO9</xm:sqref>
        </x14:conditionalFormatting>
        <x14:conditionalFormatting xmlns:xm="http://schemas.microsoft.com/office/excel/2006/main">
          <x14:cfRule type="containsText" priority="58" operator="containsText" id="{0EE2DF08-F55E-4F39-A92E-7DC1115F6898}">
            <xm:f>NOT(ISERROR(SEARCH($BZ$86,BM9)))</xm:f>
            <xm:f>$BZ$86</xm:f>
            <x14:dxf>
              <fill>
                <gradientFill degree="180">
                  <stop position="0">
                    <color rgb="FF008744"/>
                  </stop>
                  <stop position="1">
                    <color theme="0"/>
                  </stop>
                </gradientFill>
              </fill>
            </x14:dxf>
          </x14:cfRule>
          <x14:cfRule type="containsText" priority="59" operator="containsText" id="{A1BEA09D-1B59-45B9-970A-6FC3BF64BEFF}">
            <xm:f>NOT(ISERROR(SEARCH($BZ$87,BM9)))</xm:f>
            <xm:f>$BZ$87</xm:f>
            <x14:dxf>
              <fill>
                <gradientFill degree="180">
                  <stop position="0">
                    <color rgb="FF008744"/>
                  </stop>
                  <stop position="1">
                    <color theme="0"/>
                  </stop>
                </gradientFill>
              </fill>
            </x14:dxf>
          </x14:cfRule>
          <x14:cfRule type="containsText" priority="60" operator="containsText" id="{CB15DF8E-C2EA-4CCB-B9AF-A47ACD114F50}">
            <xm:f>NOT(ISERROR(SEARCH($BZ$88,BM9)))</xm:f>
            <xm:f>$BZ$88</xm:f>
            <x14:dxf>
              <fill>
                <gradientFill degree="180">
                  <stop position="0">
                    <color rgb="FF008744"/>
                  </stop>
                  <stop position="1">
                    <color rgb="FFFFFFFF"/>
                  </stop>
                </gradientFill>
              </fill>
            </x14:dxf>
          </x14:cfRule>
          <x14:cfRule type="containsText" priority="61" operator="containsText" id="{642B104D-544B-4F11-810B-7CAEF734AB1B}">
            <xm:f>NOT(ISERROR(SEARCH($BZ$89,BM9)))</xm:f>
            <xm:f>$BZ$89</xm:f>
            <x14:dxf>
              <fill>
                <gradientFill>
                  <stop position="0">
                    <color theme="0"/>
                  </stop>
                  <stop position="1">
                    <color rgb="FFFFFF00"/>
                  </stop>
                </gradientFill>
              </fill>
            </x14:dxf>
          </x14:cfRule>
          <x14:cfRule type="containsText" priority="62" operator="containsText" id="{26D16A26-5FA0-46FC-AFB1-A22F67A7D872}">
            <xm:f>NOT(ISERROR(SEARCH($BZ$90,BM9)))</xm:f>
            <xm:f>$BZ$90</xm:f>
            <x14:dxf>
              <fill>
                <gradientFill degree="180">
                  <stop position="0">
                    <color rgb="FFFFA700"/>
                  </stop>
                  <stop position="1">
                    <color theme="0"/>
                  </stop>
                </gradientFill>
              </fill>
            </x14:dxf>
          </x14:cfRule>
          <xm:sqref>BM9</xm:sqref>
        </x14:conditionalFormatting>
        <x14:conditionalFormatting xmlns:xm="http://schemas.microsoft.com/office/excel/2006/main">
          <x14:cfRule type="containsText" priority="53" operator="containsText" id="{F545BC2E-75B2-4F0C-83F5-6FEBA8D3377A}">
            <xm:f>NOT(ISERROR(SEARCH($CA$86,BN9)))</xm:f>
            <xm:f>$CA$86</xm:f>
            <x14:dxf>
              <fill>
                <gradientFill degree="180">
                  <stop position="0">
                    <color rgb="FF008744"/>
                  </stop>
                  <stop position="1">
                    <color theme="0"/>
                  </stop>
                </gradientFill>
              </fill>
            </x14:dxf>
          </x14:cfRule>
          <x14:cfRule type="containsText" priority="54" operator="containsText" id="{C012477D-387D-432A-BB0E-6299009075A8}">
            <xm:f>NOT(ISERROR(SEARCH($CA$87,BN9)))</xm:f>
            <xm:f>$CA$87</xm:f>
            <x14:dxf>
              <fill>
                <gradientFill degree="180">
                  <stop position="0">
                    <color rgb="FF008744"/>
                  </stop>
                  <stop position="1">
                    <color theme="0"/>
                  </stop>
                </gradientFill>
              </fill>
            </x14:dxf>
          </x14:cfRule>
          <x14:cfRule type="containsText" priority="55" operator="containsText" id="{895ACF4A-4660-4EEF-A620-B88A1250C0D5}">
            <xm:f>NOT(ISERROR(SEARCH($CA$88,BN9)))</xm:f>
            <xm:f>$CA$88</xm:f>
            <x14:dxf>
              <fill>
                <gradientFill>
                  <stop position="0">
                    <color theme="0"/>
                  </stop>
                  <stop position="1">
                    <color rgb="FFFFFF00"/>
                  </stop>
                </gradientFill>
              </fill>
            </x14:dxf>
          </x14:cfRule>
          <x14:cfRule type="containsText" priority="56" operator="containsText" id="{F9D74D7A-B1D9-49B5-937D-B0B935CBFF30}">
            <xm:f>NOT(ISERROR(SEARCH($CA$89,BN9)))</xm:f>
            <xm:f>$CA$89</xm:f>
            <x14:dxf>
              <fill>
                <gradientFill>
                  <stop position="0">
                    <color theme="0"/>
                  </stop>
                  <stop position="1">
                    <color rgb="FFFFC000"/>
                  </stop>
                </gradientFill>
              </fill>
            </x14:dxf>
          </x14:cfRule>
          <x14:cfRule type="containsText" priority="57" operator="containsText" id="{A062837C-7CEE-4971-BFF0-A63B505F637B}">
            <xm:f>NOT(ISERROR(SEARCH($CA$90,BN9)))</xm:f>
            <xm:f>$CA$90</xm:f>
            <x14:dxf>
              <fill>
                <gradientFill>
                  <stop position="0">
                    <color theme="0"/>
                  </stop>
                  <stop position="1">
                    <color rgb="FFFF0000"/>
                  </stop>
                </gradientFill>
              </fill>
            </x14:dxf>
          </x14:cfRule>
          <xm:sqref>BN9</xm:sqref>
        </x14:conditionalFormatting>
        <x14:conditionalFormatting xmlns:xm="http://schemas.microsoft.com/office/excel/2006/main">
          <x14:cfRule type="containsText" priority="16" operator="containsText" id="{726A00B6-C3E3-4D64-80C0-DCACF93DE545}">
            <xm:f>NOT(ISERROR(SEARCH($CB$86,BO5)))</xm:f>
            <xm:f>$CB$86</xm:f>
            <x14:dxf>
              <fill>
                <gradientFill>
                  <stop position="0">
                    <color theme="0"/>
                  </stop>
                  <stop position="1">
                    <color rgb="FF008744"/>
                  </stop>
                </gradientFill>
              </fill>
            </x14:dxf>
          </x14:cfRule>
          <x14:cfRule type="containsText" priority="17" operator="containsText" id="{F68098BD-75D9-4FE1-8C17-DF3EA541257A}">
            <xm:f>NOT(ISERROR(SEARCH($CB$87,BO5)))</xm:f>
            <xm:f>$CB$87</xm:f>
            <x14:dxf>
              <fill>
                <gradientFill>
                  <stop position="0">
                    <color theme="0"/>
                  </stop>
                  <stop position="1">
                    <color rgb="FFFACC06"/>
                  </stop>
                </gradientFill>
              </fill>
            </x14:dxf>
          </x14:cfRule>
          <x14:cfRule type="containsText" priority="18" operator="containsText" id="{35F9D49C-180B-41E5-86D1-76B3D8F9DEC0}">
            <xm:f>NOT(ISERROR(SEARCH($CB$88,BO5)))</xm:f>
            <xm:f>$CB$88</xm:f>
            <x14:dxf>
              <fill>
                <gradientFill>
                  <stop position="0">
                    <color theme="0"/>
                  </stop>
                  <stop position="1">
                    <color rgb="FFFF0000"/>
                  </stop>
                </gradientFill>
              </fill>
            </x14:dxf>
          </x14:cfRule>
          <x14:cfRule type="containsText" priority="19" operator="containsText" id="{5C84CA2C-71B5-433C-960D-CDBC9E3AF25D}">
            <xm:f>NOT(ISERROR(SEARCH($CB$89,BO5)))</xm:f>
            <xm:f>$CB$89</xm:f>
            <x14:dxf>
              <fill>
                <gradientFill>
                  <stop position="0">
                    <color theme="0"/>
                  </stop>
                  <stop position="1">
                    <color rgb="FFC00000"/>
                  </stop>
                </gradientFill>
              </fill>
            </x14:dxf>
          </x14:cfRule>
          <xm:sqref>BO5</xm:sqref>
        </x14:conditionalFormatting>
        <x14:conditionalFormatting xmlns:xm="http://schemas.microsoft.com/office/excel/2006/main">
          <x14:cfRule type="containsText" priority="25" operator="containsText" id="{4EEA56A6-8A56-4942-8BC1-CD9C551BF30E}">
            <xm:f>NOT(ISERROR(SEARCH($BZ$86,BM5)))</xm:f>
            <xm:f>$BZ$86</xm:f>
            <x14:dxf>
              <fill>
                <gradientFill degree="180">
                  <stop position="0">
                    <color rgb="FF008744"/>
                  </stop>
                  <stop position="1">
                    <color theme="0"/>
                  </stop>
                </gradientFill>
              </fill>
            </x14:dxf>
          </x14:cfRule>
          <x14:cfRule type="containsText" priority="26" operator="containsText" id="{BB3D9580-BCC3-47AC-89B0-A4052E87BD8D}">
            <xm:f>NOT(ISERROR(SEARCH($BZ$87,BM5)))</xm:f>
            <xm:f>$BZ$87</xm:f>
            <x14:dxf>
              <fill>
                <gradientFill degree="180">
                  <stop position="0">
                    <color rgb="FF008744"/>
                  </stop>
                  <stop position="1">
                    <color theme="0"/>
                  </stop>
                </gradientFill>
              </fill>
            </x14:dxf>
          </x14:cfRule>
          <x14:cfRule type="containsText" priority="27" operator="containsText" id="{B2FA1857-E78F-4CC8-A400-893F90FAE247}">
            <xm:f>NOT(ISERROR(SEARCH($BZ$88,BM5)))</xm:f>
            <xm:f>$BZ$88</xm:f>
            <x14:dxf>
              <fill>
                <gradientFill degree="180">
                  <stop position="0">
                    <color rgb="FF008744"/>
                  </stop>
                  <stop position="1">
                    <color rgb="FFFFFFFF"/>
                  </stop>
                </gradientFill>
              </fill>
            </x14:dxf>
          </x14:cfRule>
          <x14:cfRule type="containsText" priority="28" operator="containsText" id="{89D7D233-E696-482A-B13D-F00E4E982E4D}">
            <xm:f>NOT(ISERROR(SEARCH($BZ$89,BM5)))</xm:f>
            <xm:f>$BZ$89</xm:f>
            <x14:dxf>
              <fill>
                <gradientFill>
                  <stop position="0">
                    <color theme="0"/>
                  </stop>
                  <stop position="1">
                    <color rgb="FFFFFF00"/>
                  </stop>
                </gradientFill>
              </fill>
            </x14:dxf>
          </x14:cfRule>
          <x14:cfRule type="containsText" priority="29" operator="containsText" id="{B96CDBF7-D629-41C6-B846-269BB6510DBC}">
            <xm:f>NOT(ISERROR(SEARCH($BZ$90,BM5)))</xm:f>
            <xm:f>$BZ$90</xm:f>
            <x14:dxf>
              <fill>
                <gradientFill degree="180">
                  <stop position="0">
                    <color rgb="FFFFA700"/>
                  </stop>
                  <stop position="1">
                    <color theme="0"/>
                  </stop>
                </gradientFill>
              </fill>
            </x14:dxf>
          </x14:cfRule>
          <xm:sqref>BM5</xm:sqref>
        </x14:conditionalFormatting>
        <x14:conditionalFormatting xmlns:xm="http://schemas.microsoft.com/office/excel/2006/main">
          <x14:cfRule type="containsText" priority="20" operator="containsText" id="{7B33F157-F016-4389-A614-916B7CB24699}">
            <xm:f>NOT(ISERROR(SEARCH($CA$86,BN5)))</xm:f>
            <xm:f>$CA$86</xm:f>
            <x14:dxf>
              <fill>
                <gradientFill degree="180">
                  <stop position="0">
                    <color rgb="FF008744"/>
                  </stop>
                  <stop position="1">
                    <color theme="0"/>
                  </stop>
                </gradientFill>
              </fill>
            </x14:dxf>
          </x14:cfRule>
          <x14:cfRule type="containsText" priority="21" operator="containsText" id="{061A9378-41A3-4A84-957F-34841CF4D531}">
            <xm:f>NOT(ISERROR(SEARCH($CA$87,BN5)))</xm:f>
            <xm:f>$CA$87</xm:f>
            <x14:dxf>
              <fill>
                <gradientFill degree="180">
                  <stop position="0">
                    <color rgb="FF008744"/>
                  </stop>
                  <stop position="1">
                    <color theme="0"/>
                  </stop>
                </gradientFill>
              </fill>
            </x14:dxf>
          </x14:cfRule>
          <x14:cfRule type="containsText" priority="22" operator="containsText" id="{D89C3E76-BD8C-4188-AA2C-FB3D627FB8B8}">
            <xm:f>NOT(ISERROR(SEARCH($CA$88,BN5)))</xm:f>
            <xm:f>$CA$88</xm:f>
            <x14:dxf>
              <fill>
                <gradientFill>
                  <stop position="0">
                    <color theme="0"/>
                  </stop>
                  <stop position="1">
                    <color rgb="FFFFFF00"/>
                  </stop>
                </gradientFill>
              </fill>
            </x14:dxf>
          </x14:cfRule>
          <x14:cfRule type="containsText" priority="23" operator="containsText" id="{D8059169-C4BF-441A-86FD-73C31E6F3B3F}">
            <xm:f>NOT(ISERROR(SEARCH($CA$89,BN5)))</xm:f>
            <xm:f>$CA$89</xm:f>
            <x14:dxf>
              <fill>
                <gradientFill>
                  <stop position="0">
                    <color theme="0"/>
                  </stop>
                  <stop position="1">
                    <color rgb="FFFFC000"/>
                  </stop>
                </gradientFill>
              </fill>
            </x14:dxf>
          </x14:cfRule>
          <x14:cfRule type="containsText" priority="24" operator="containsText" id="{A2F14E22-3DD8-49B0-90EE-1ADFF9587376}">
            <xm:f>NOT(ISERROR(SEARCH($CA$90,BN5)))</xm:f>
            <xm:f>$CA$90</xm:f>
            <x14:dxf>
              <fill>
                <gradientFill>
                  <stop position="0">
                    <color theme="0"/>
                  </stop>
                  <stop position="1">
                    <color rgb="FFFF0000"/>
                  </stop>
                </gradientFill>
              </fill>
            </x14:dxf>
          </x14:cfRule>
          <xm:sqref>BN5</xm:sqref>
        </x14:conditionalFormatting>
        <x14:conditionalFormatting xmlns:xm="http://schemas.microsoft.com/office/excel/2006/main">
          <x14:cfRule type="containsText" priority="1" operator="containsText" id="{E32CB5D4-4E64-4408-A1E2-B3106CC80B02}">
            <xm:f>NOT(ISERROR(SEARCH($CA$86,AE5)))</xm:f>
            <xm:f>$CA$86</xm:f>
            <x14:dxf>
              <fill>
                <gradientFill degree="180">
                  <stop position="0">
                    <color rgb="FF008744"/>
                  </stop>
                  <stop position="1">
                    <color theme="0"/>
                  </stop>
                </gradientFill>
              </fill>
            </x14:dxf>
          </x14:cfRule>
          <x14:cfRule type="containsText" priority="2" operator="containsText" id="{FCCEAB5C-BCD8-468E-8720-4A22FA7D3B3F}">
            <xm:f>NOT(ISERROR(SEARCH($CA$87,AE5)))</xm:f>
            <xm:f>$CA$87</xm:f>
            <x14:dxf>
              <fill>
                <gradientFill degree="180">
                  <stop position="0">
                    <color rgb="FF008744"/>
                  </stop>
                  <stop position="1">
                    <color theme="0"/>
                  </stop>
                </gradientFill>
              </fill>
            </x14:dxf>
          </x14:cfRule>
          <x14:cfRule type="containsText" priority="3" operator="containsText" id="{A883D5AE-DF32-44E9-91D4-83A175545ACF}">
            <xm:f>NOT(ISERROR(SEARCH($CA$88,AE5)))</xm:f>
            <xm:f>$CA$88</xm:f>
            <x14:dxf>
              <fill>
                <gradientFill>
                  <stop position="0">
                    <color theme="0"/>
                  </stop>
                  <stop position="1">
                    <color rgb="FFFFFF00"/>
                  </stop>
                </gradientFill>
              </fill>
            </x14:dxf>
          </x14:cfRule>
          <x14:cfRule type="containsText" priority="4" operator="containsText" id="{C0568AB8-AC68-4AC2-8E7D-8C7086C1919E}">
            <xm:f>NOT(ISERROR(SEARCH($CA$89,AE5)))</xm:f>
            <xm:f>$CA$89</xm:f>
            <x14:dxf>
              <fill>
                <gradientFill>
                  <stop position="0">
                    <color theme="0"/>
                  </stop>
                  <stop position="1">
                    <color rgb="FFFFC000"/>
                  </stop>
                </gradientFill>
              </fill>
            </x14:dxf>
          </x14:cfRule>
          <x14:cfRule type="containsText" priority="5" operator="containsText" id="{655E6B4A-D61D-4D99-98CF-B30D32D9C662}">
            <xm:f>NOT(ISERROR(SEARCH($CA$90,AE5)))</xm:f>
            <xm:f>$CA$90</xm:f>
            <x14:dxf>
              <fill>
                <gradientFill>
                  <stop position="0">
                    <color theme="0"/>
                  </stop>
                  <stop position="1">
                    <color rgb="FFFF0000"/>
                  </stop>
                </gradientFill>
              </fill>
            </x14:dxf>
          </x14:cfRule>
          <xm:sqref>AE5</xm:sqref>
        </x14:conditionalFormatting>
      </x14:conditionalFormattings>
    </ext>
  </extLst>
</worksheet>
</file>

<file path=xl/worksheets/sheet3.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B2:DI889"/>
  <sheetViews>
    <sheetView showGridLines="0" topLeftCell="BY4" zoomScale="70" zoomScaleNormal="70" workbookViewId="0">
      <selection activeCell="BZ5" sqref="BZ5"/>
    </sheetView>
  </sheetViews>
  <sheetFormatPr baseColWidth="10" defaultColWidth="10.59765625" defaultRowHeight="13.2" thickTop="1" thickBottom="1"/>
  <cols>
    <col min="1" max="1" width="3" style="92" customWidth="1"/>
    <col min="2" max="2" width="17.09765625" style="92" customWidth="1"/>
    <col min="3" max="3" width="15.5" style="92" customWidth="1"/>
    <col min="4" max="4" width="32.5" style="92" customWidth="1"/>
    <col min="5" max="5" width="24.09765625" style="92" customWidth="1"/>
    <col min="6" max="6" width="29.09765625" style="92" customWidth="1"/>
    <col min="7" max="7" width="12.5" style="92" customWidth="1"/>
    <col min="8" max="8" width="34.34765625" style="92" customWidth="1"/>
    <col min="9" max="9" width="29.84765625" style="92" customWidth="1"/>
    <col min="10" max="27" width="41.09765625" style="92" hidden="1" customWidth="1"/>
    <col min="28" max="29" width="41.09765625" style="93" hidden="1" customWidth="1"/>
    <col min="30" max="31" width="7.59765625" style="92" customWidth="1"/>
    <col min="32" max="32" width="8.5" style="92" customWidth="1"/>
    <col min="33" max="33" width="46.59765625" style="92" customWidth="1"/>
    <col min="34" max="34" width="10.5" style="92" customWidth="1"/>
    <col min="35" max="35" width="11.59765625" style="92" customWidth="1"/>
    <col min="36" max="36" width="3" style="92" customWidth="1"/>
    <col min="37" max="37" width="10.59765625" style="92" customWidth="1"/>
    <col min="38" max="38" width="2.59765625" style="92" customWidth="1"/>
    <col min="39" max="39" width="10.59765625" style="92" customWidth="1"/>
    <col min="40" max="40" width="2.59765625" style="92" customWidth="1"/>
    <col min="41" max="41" width="10.59765625" style="92" customWidth="1"/>
    <col min="42" max="42" width="3.59765625" style="92" customWidth="1"/>
    <col min="43" max="43" width="10.59765625" style="92" customWidth="1"/>
    <col min="44" max="44" width="2.59765625" style="92" customWidth="1"/>
    <col min="45" max="45" width="11.84765625" style="92" customWidth="1"/>
    <col min="46" max="46" width="2.59765625" style="92" customWidth="1"/>
    <col min="47" max="47" width="11.84765625" style="92" customWidth="1"/>
    <col min="48" max="48" width="2.59765625" style="92" customWidth="1"/>
    <col min="49" max="49" width="8.5" style="92" customWidth="1"/>
    <col min="50" max="51" width="14.59765625" style="92" customWidth="1"/>
    <col min="52" max="52" width="13.5" style="92" customWidth="1"/>
    <col min="53" max="53" width="4" style="92" customWidth="1"/>
    <col min="54" max="54" width="14.84765625" style="92" customWidth="1"/>
    <col min="55" max="55" width="12.84765625" style="92" customWidth="1"/>
    <col min="56" max="56" width="3.34765625" style="92" customWidth="1"/>
    <col min="57" max="57" width="15" style="92" customWidth="1"/>
    <col min="58" max="58" width="5.34765625" style="92" customWidth="1"/>
    <col min="59" max="59" width="3.59765625" style="92" customWidth="1"/>
    <col min="60" max="60" width="15" style="92" customWidth="1"/>
    <col min="61" max="61" width="6.59765625" style="92" customWidth="1"/>
    <col min="62" max="62" width="5.59765625" style="92" customWidth="1"/>
    <col min="63" max="63" width="13.34765625" style="92" customWidth="1"/>
    <col min="64" max="64" width="13.5" style="92" customWidth="1"/>
    <col min="65" max="66" width="7.59765625" style="92" customWidth="1"/>
    <col min="67" max="67" width="8.5" style="92" customWidth="1"/>
    <col min="68" max="68" width="10.84765625" style="92" customWidth="1"/>
    <col min="69" max="69" width="23" style="92" customWidth="1"/>
    <col min="70" max="70" width="13.59765625" style="92" customWidth="1"/>
    <col min="71" max="71" width="14.5" style="92" customWidth="1"/>
    <col min="72" max="72" width="12" style="92" customWidth="1"/>
    <col min="73" max="73" width="13.5" style="92" customWidth="1"/>
    <col min="74" max="74" width="19.34765625" style="92" customWidth="1"/>
    <col min="75" max="75" width="16.09765625" style="92" customWidth="1"/>
    <col min="76" max="76" width="77.34765625" style="92" customWidth="1"/>
    <col min="77" max="77" width="20.34765625" style="92" customWidth="1"/>
    <col min="78" max="78" width="49.34765625" style="92" customWidth="1"/>
    <col min="79" max="79" width="66.5" style="92" customWidth="1"/>
    <col min="80" max="81" width="10.59765625" style="92" customWidth="1"/>
    <col min="82" max="82" width="14" style="92" customWidth="1"/>
    <col min="83" max="87" width="10.59765625" style="92"/>
    <col min="88" max="88" width="13.5" style="92" customWidth="1"/>
    <col min="89" max="90" width="10.59765625" style="92"/>
    <col min="91" max="91" width="13.5" style="92" customWidth="1"/>
    <col min="92" max="104" width="10.59765625" style="92"/>
    <col min="105" max="105" width="13.34765625" style="92" customWidth="1"/>
    <col min="106" max="106" width="19.84765625" style="92" customWidth="1"/>
    <col min="107" max="110" width="10.59765625" style="92"/>
    <col min="111" max="111" width="15" style="92" customWidth="1"/>
    <col min="112" max="112" width="13.59765625" style="92" customWidth="1"/>
    <col min="113" max="16384" width="10.59765625" style="92"/>
  </cols>
  <sheetData>
    <row r="2" spans="2:80" s="91" customFormat="1" ht="29.1" customHeight="1" thickTop="1" thickBot="1">
      <c r="B2" s="351" t="s">
        <v>0</v>
      </c>
      <c r="C2" s="351"/>
      <c r="D2" s="351"/>
      <c r="E2" s="351" t="s">
        <v>1</v>
      </c>
      <c r="F2" s="351"/>
      <c r="G2" s="351"/>
      <c r="H2" s="351"/>
      <c r="I2" s="351"/>
      <c r="J2" s="351" t="s">
        <v>2</v>
      </c>
      <c r="K2" s="351"/>
      <c r="L2" s="351"/>
      <c r="M2" s="351"/>
      <c r="N2" s="351"/>
      <c r="O2" s="351"/>
      <c r="P2" s="351"/>
      <c r="Q2" s="351"/>
      <c r="R2" s="351"/>
      <c r="S2" s="351"/>
      <c r="T2" s="351"/>
      <c r="U2" s="351"/>
      <c r="V2" s="351"/>
      <c r="W2" s="351"/>
      <c r="X2" s="351"/>
      <c r="Y2" s="351"/>
      <c r="Z2" s="351"/>
      <c r="AA2" s="351"/>
      <c r="AB2" s="351"/>
      <c r="AC2" s="351"/>
      <c r="AD2" s="351" t="s">
        <v>3</v>
      </c>
      <c r="AE2" s="351"/>
      <c r="AF2" s="351"/>
      <c r="AG2" s="351" t="s">
        <v>4</v>
      </c>
      <c r="AH2" s="351"/>
      <c r="AI2" s="351"/>
      <c r="AJ2" s="351"/>
      <c r="AK2" s="351"/>
      <c r="AL2" s="351"/>
      <c r="AM2" s="351"/>
      <c r="AN2" s="351"/>
      <c r="AO2" s="351"/>
      <c r="AP2" s="351"/>
      <c r="AQ2" s="351"/>
      <c r="AR2" s="351"/>
      <c r="AS2" s="351"/>
      <c r="AT2" s="351"/>
      <c r="AU2" s="351"/>
      <c r="AV2" s="351"/>
      <c r="AW2" s="351"/>
      <c r="AX2" s="351" t="s">
        <v>5</v>
      </c>
      <c r="AY2" s="351"/>
      <c r="AZ2" s="351"/>
      <c r="BA2" s="351"/>
      <c r="BB2" s="351"/>
      <c r="BC2" s="351"/>
      <c r="BD2" s="351"/>
      <c r="BE2" s="351"/>
      <c r="BF2" s="351"/>
      <c r="BG2" s="351"/>
      <c r="BH2" s="351"/>
      <c r="BI2" s="351"/>
      <c r="BJ2" s="351"/>
      <c r="BK2" s="351"/>
      <c r="BL2" s="351"/>
      <c r="BM2" s="351" t="s">
        <v>3</v>
      </c>
      <c r="BN2" s="351"/>
      <c r="BO2" s="351"/>
      <c r="BP2" s="352" t="s">
        <v>6</v>
      </c>
      <c r="BQ2" s="352"/>
      <c r="BR2" s="352"/>
      <c r="BS2" s="352"/>
      <c r="BT2" s="352" t="s">
        <v>7</v>
      </c>
      <c r="BU2" s="352"/>
      <c r="BV2" s="352"/>
      <c r="BW2" s="353" t="s">
        <v>8</v>
      </c>
      <c r="BX2" s="353"/>
      <c r="BY2" s="353" t="s">
        <v>9</v>
      </c>
      <c r="BZ2" s="353"/>
      <c r="CA2" s="353"/>
    </row>
    <row r="3" spans="2:80" ht="3" customHeight="1" thickTop="1" thickBot="1"/>
    <row r="4" spans="2:80" s="95" customFormat="1" ht="46" customHeight="1" thickTop="1" thickBot="1">
      <c r="B4" s="258" t="s">
        <v>10</v>
      </c>
      <c r="C4" s="258" t="s">
        <v>11</v>
      </c>
      <c r="D4" s="258" t="s">
        <v>12</v>
      </c>
      <c r="E4" s="258" t="s">
        <v>13</v>
      </c>
      <c r="F4" s="258" t="s">
        <v>1</v>
      </c>
      <c r="G4" s="258" t="s">
        <v>14</v>
      </c>
      <c r="H4" s="258" t="s">
        <v>15</v>
      </c>
      <c r="I4" s="258" t="s">
        <v>16</v>
      </c>
      <c r="J4" s="258" t="s">
        <v>17</v>
      </c>
      <c r="K4" s="258" t="s">
        <v>18</v>
      </c>
      <c r="L4" s="258" t="s">
        <v>19</v>
      </c>
      <c r="M4" s="258" t="s">
        <v>20</v>
      </c>
      <c r="N4" s="258" t="s">
        <v>21</v>
      </c>
      <c r="O4" s="258" t="s">
        <v>22</v>
      </c>
      <c r="P4" s="258" t="s">
        <v>23</v>
      </c>
      <c r="Q4" s="258" t="s">
        <v>24</v>
      </c>
      <c r="R4" s="258" t="s">
        <v>25</v>
      </c>
      <c r="S4" s="258" t="s">
        <v>26</v>
      </c>
      <c r="T4" s="258" t="s">
        <v>27</v>
      </c>
      <c r="U4" s="258" t="s">
        <v>28</v>
      </c>
      <c r="V4" s="258" t="s">
        <v>29</v>
      </c>
      <c r="W4" s="258" t="s">
        <v>30</v>
      </c>
      <c r="X4" s="258" t="s">
        <v>31</v>
      </c>
      <c r="Y4" s="258" t="s">
        <v>32</v>
      </c>
      <c r="Z4" s="258" t="s">
        <v>33</v>
      </c>
      <c r="AA4" s="258" t="s">
        <v>34</v>
      </c>
      <c r="AB4" s="258" t="s">
        <v>35</v>
      </c>
      <c r="AC4" s="258" t="s">
        <v>36</v>
      </c>
      <c r="AD4" s="258" t="s">
        <v>37</v>
      </c>
      <c r="AE4" s="258" t="s">
        <v>38</v>
      </c>
      <c r="AF4" s="258" t="s">
        <v>39</v>
      </c>
      <c r="AG4" s="258" t="s">
        <v>40</v>
      </c>
      <c r="AH4" s="258" t="s">
        <v>41</v>
      </c>
      <c r="AI4" s="258" t="s">
        <v>42</v>
      </c>
      <c r="AJ4" s="258"/>
      <c r="AK4" s="258" t="s">
        <v>42</v>
      </c>
      <c r="AL4" s="258"/>
      <c r="AM4" s="258" t="s">
        <v>43</v>
      </c>
      <c r="AN4" s="258"/>
      <c r="AO4" s="258" t="s">
        <v>44</v>
      </c>
      <c r="AP4" s="258"/>
      <c r="AQ4" s="258" t="s">
        <v>45</v>
      </c>
      <c r="AR4" s="258"/>
      <c r="AS4" s="258" t="s">
        <v>46</v>
      </c>
      <c r="AT4" s="258"/>
      <c r="AU4" s="258" t="s">
        <v>47</v>
      </c>
      <c r="AV4" s="258"/>
      <c r="AW4" s="258" t="s">
        <v>48</v>
      </c>
      <c r="AX4" s="258" t="s">
        <v>49</v>
      </c>
      <c r="AY4" s="94" t="s">
        <v>50</v>
      </c>
      <c r="AZ4" s="94" t="s">
        <v>51</v>
      </c>
      <c r="BA4" s="258"/>
      <c r="BB4" s="258" t="s">
        <v>52</v>
      </c>
      <c r="BC4" s="94" t="s">
        <v>53</v>
      </c>
      <c r="BD4" s="258"/>
      <c r="BE4" s="94" t="s">
        <v>54</v>
      </c>
      <c r="BF4" s="94"/>
      <c r="BG4" s="94"/>
      <c r="BH4" s="94" t="s">
        <v>55</v>
      </c>
      <c r="BI4" s="94"/>
      <c r="BJ4" s="94"/>
      <c r="BK4" s="258" t="s">
        <v>56</v>
      </c>
      <c r="BL4" s="258" t="s">
        <v>57</v>
      </c>
      <c r="BM4" s="258" t="s">
        <v>37</v>
      </c>
      <c r="BN4" s="258" t="s">
        <v>38</v>
      </c>
      <c r="BO4" s="258" t="s">
        <v>58</v>
      </c>
      <c r="BP4" s="94" t="s">
        <v>59</v>
      </c>
      <c r="BQ4" s="94" t="s">
        <v>60</v>
      </c>
      <c r="BR4" s="94" t="s">
        <v>61</v>
      </c>
      <c r="BS4" s="94" t="s">
        <v>62</v>
      </c>
      <c r="BT4" s="94" t="s">
        <v>63</v>
      </c>
      <c r="BU4" s="94" t="s">
        <v>64</v>
      </c>
      <c r="BV4" s="94" t="s">
        <v>65</v>
      </c>
      <c r="BW4" s="259" t="s">
        <v>66</v>
      </c>
      <c r="BX4" s="259" t="s">
        <v>67</v>
      </c>
      <c r="BY4" s="259" t="s">
        <v>66</v>
      </c>
      <c r="BZ4" s="259" t="s">
        <v>67</v>
      </c>
      <c r="CA4" s="259" t="s">
        <v>68</v>
      </c>
    </row>
    <row r="5" spans="2:80" ht="316.2" customHeight="1" thickTop="1" thickBot="1">
      <c r="B5" s="96" t="s">
        <v>161</v>
      </c>
      <c r="C5" s="97" t="s">
        <v>173</v>
      </c>
      <c r="D5" s="97" t="s">
        <v>235</v>
      </c>
      <c r="E5" s="97" t="s">
        <v>236</v>
      </c>
      <c r="F5" s="97" t="s">
        <v>237</v>
      </c>
      <c r="G5" s="98" t="s">
        <v>110</v>
      </c>
      <c r="H5" s="99" t="s">
        <v>238</v>
      </c>
      <c r="I5" s="97" t="s">
        <v>239</v>
      </c>
      <c r="J5" s="100" t="s">
        <v>113</v>
      </c>
      <c r="K5" s="100" t="s">
        <v>113</v>
      </c>
      <c r="L5" s="100" t="s">
        <v>113</v>
      </c>
      <c r="M5" s="100" t="s">
        <v>114</v>
      </c>
      <c r="N5" s="100" t="s">
        <v>113</v>
      </c>
      <c r="O5" s="100" t="s">
        <v>113</v>
      </c>
      <c r="P5" s="100" t="s">
        <v>113</v>
      </c>
      <c r="Q5" s="100" t="s">
        <v>113</v>
      </c>
      <c r="R5" s="100" t="s">
        <v>114</v>
      </c>
      <c r="S5" s="100" t="s">
        <v>113</v>
      </c>
      <c r="T5" s="100" t="s">
        <v>113</v>
      </c>
      <c r="U5" s="100" t="s">
        <v>113</v>
      </c>
      <c r="V5" s="100" t="s">
        <v>113</v>
      </c>
      <c r="W5" s="100" t="s">
        <v>113</v>
      </c>
      <c r="X5" s="100" t="s">
        <v>114</v>
      </c>
      <c r="Y5" s="100" t="s">
        <v>114</v>
      </c>
      <c r="Z5" s="100" t="s">
        <v>240</v>
      </c>
      <c r="AA5" s="100" t="s">
        <v>240</v>
      </c>
      <c r="AB5" s="101" t="s">
        <v>113</v>
      </c>
      <c r="AC5" s="101">
        <f>COUNTIF(J5:AB5,"Si")</f>
        <v>13</v>
      </c>
      <c r="AD5" s="102" t="s">
        <v>186</v>
      </c>
      <c r="AE5" s="103" t="str">
        <f>_xlfn.IFS(AC5&lt;=5,$CA$85,AND(AC5&gt;5,AC5&lt;=11),$CA$86,AC5&gt;11,$CA$87)</f>
        <v>Catastrófico</v>
      </c>
      <c r="AF5" s="104" t="str">
        <f>_xlfn.IFS(AND(AD5=$BZ$83,AE5=$CA$83),$CB$83,AND(AD5=$BZ$83,AE5=$CA$84),$CB$83,AND(AD5=$BZ$83,AE5=$CA$85),$CB$84,AND(AD5=$BZ$83,AE5=$CA$86),$CB$85,AND(AD5=$BZ$83,AE5=$CA$87),$CB$86,AND(AD5=$BZ$84,AE5=$CA$83),$CB$83,AND(AD5=$BZ$84,AE5=$CA$84),$CB$83,AND(AD5=$BZ$84,AE5=$CA$85),$CB$84,AND(AD5=$BZ$84,AE5=$CA$86),$CB$85,AND(AD5=$BZ$84,AE5=$CA$87),$CB$86,AND(AD5=$BZ$85,AE5=$CA$83),$CB$83,AND(AD5=$BZ$85,AE5=$CA$84),$CB$84,AND(AD5=$BZ$85,AE5=$CA$85),$CB$85,AND(AD5=$BZ$85,AE5=$CA$86),$CB$86,AND(AD5=$BZ$85,AE5=$CA$87),$CB$86,AND(AD5=$BZ$86,AE5=$CA$83),$CB$84,AND(AD5=$BZ$86,AE5=$CA$84),$CB$85,AND(AD5=$BZ$86,AE5=$CA$85),$CB$85,AND(AD5=$BZ$86,AE5=$CA$86),$CB$86,AND(AD5=$BZ$86,AE5=$CA$87),$CB$86,AND(AD5=$BZ$87,AE5=$CA$83),$CB$85,AND(AD5=$BZ$87,AE5=$CA$84),$CB$85,AND(AD5=$BZ$87,AE5=$CA$85),$CB$86,AND(AD5=$BZ$87,AE5=$CA$86),$CB$86,AND(AD5=$BZ$87,AE5=$CA$87),$CB$86)</f>
        <v>Extremo</v>
      </c>
      <c r="AG5" s="97" t="s">
        <v>241</v>
      </c>
      <c r="AH5" s="101" t="s">
        <v>242</v>
      </c>
      <c r="AI5" s="101" t="s">
        <v>81</v>
      </c>
      <c r="AJ5" s="264">
        <f t="shared" ref="AJ5:AJ19" si="0">IF(AI5=$CD$83,ASIGNADO,IF(AI5=$CD$84,NO_ASIGNADO,""))</f>
        <v>15</v>
      </c>
      <c r="AK5" s="101" t="s">
        <v>82</v>
      </c>
      <c r="AL5" s="264">
        <f t="shared" ref="AL5:AL19" si="1">IF(AK5=$CG$83,ADECUADO,IF(AK5=$CG$84,INADECUADO,""))</f>
        <v>15</v>
      </c>
      <c r="AM5" s="101" t="s">
        <v>83</v>
      </c>
      <c r="AN5" s="264">
        <f t="shared" ref="AN5:AN19" si="2">IF(AM5=$CJ$83,ASIGNADO,IF(AM5=$CJ$84,NO_ASIGNADO,""))</f>
        <v>15</v>
      </c>
      <c r="AO5" s="101" t="s">
        <v>84</v>
      </c>
      <c r="AP5" s="264">
        <f t="shared" ref="AP5:AP19" si="3">IF(AO5=$CM$83,PREVENIR,IF(AO5=$CM$84,DETECTAR,IF(AO5=$CM$85,NO_ES_CONTROL,"")))</f>
        <v>15</v>
      </c>
      <c r="AQ5" s="101" t="s">
        <v>85</v>
      </c>
      <c r="AR5" s="264">
        <f t="shared" ref="AR5:AR19" si="4">IF(AQ5=$CQ$83,CONFIABLE,IF(AQ5=$CQ$84,NO_CONFIABLE,""))</f>
        <v>15</v>
      </c>
      <c r="AS5" s="101" t="s">
        <v>86</v>
      </c>
      <c r="AT5" s="264">
        <f t="shared" ref="AT5:AT19" si="5">IF(AS5=$CT$83,SE_INVESTIGAN,IF(AS5=$CT$84,NO_SE_INVESTIGAN,""))</f>
        <v>15</v>
      </c>
      <c r="AU5" s="101" t="s">
        <v>87</v>
      </c>
      <c r="AV5" s="264">
        <f t="shared" ref="AV5:AV19" si="6">IF(AU5=$CW$83,COMPLETA,IF(AU5=$CW$84,INCOMPLETA,IF(AU5=$CW$85,NO_EXISTE,"")))</f>
        <v>10</v>
      </c>
      <c r="AW5" s="264">
        <f t="shared" ref="AW5:AW28" si="7">IFERROR(AJ5+AL5+AN5+AP5+AR5+AT5+AV5," ")</f>
        <v>100</v>
      </c>
      <c r="AX5" s="105" t="str">
        <f t="shared" ref="AX5:AX28" si="8">IF(AND(AW5&gt;=86,AW5&lt;=95),"MODERADO",IF(AND(AW5&gt;=96), "FUERTE",IF(AND(AW5&lt;=85), "DEBIL")))</f>
        <v>FUERTE</v>
      </c>
      <c r="AY5" s="106" t="s">
        <v>88</v>
      </c>
      <c r="AZ5" s="105" t="str">
        <f t="shared" ref="AZ5:AZ28" si="9">IFERROR((_xlfn.IFS(AND(AX5=$DA$83,AY5=$DA$83),$DA$83,AND(AX5=$DA$83,AY5=$DA$84),$DA$84,AND(AX5=$DA$83,AY5=$DA$85),$DA$85,AND(AX5=$DA$84,AY5=$DA$83),$DA$84,AND(AX5=$DA$84,AY5=$DA$84),$DA$84,AND(AX5=$DA$84,AY5=$DA$85),$DA$85,AND(AX5=$DA$85,AY5=$DA$83),$DA$85,AND(AX5=$DA$85,AY5=$DA$84),$DA$85,AND(AX5=$DA$85,AY5=$DA$85),$DA$85)),"")</f>
        <v>FUERTE</v>
      </c>
      <c r="BA5" s="264">
        <f t="shared" ref="BA5:BA19" si="10">_xlfn.IFS(AZ5=$DB$83,FUERTE,AZ5=$DB$84,MODERADO,AZ5=$DB$85,DEBIL)</f>
        <v>100</v>
      </c>
      <c r="BB5" s="264" t="str">
        <f t="shared" ref="BB5:BB28" si="11">IF(AND(BA5=100),"NO",IF(AND(BA5&lt;100), "SI",0))</f>
        <v>NO</v>
      </c>
      <c r="BC5" s="107" t="str">
        <f t="shared" ref="BC5:BC28" si="12">IF(AND(BD5&gt;=50,BD5&lt;=99),"MODERADO",IF(AND(BD5=100), "FUERTE",IF(AND(BD5&lt;50), "DEBIL")))</f>
        <v>FUERTE</v>
      </c>
      <c r="BD5" s="108">
        <f>+SUM(BA5:BA5)/(COUNT(BA5:BA5))</f>
        <v>100</v>
      </c>
      <c r="BE5" s="100" t="s">
        <v>89</v>
      </c>
      <c r="BF5" s="109">
        <f>IF(BE5="Directamente",100/COUNTA($BE$5:$BE$5),0)</f>
        <v>100</v>
      </c>
      <c r="BG5" s="110" t="str">
        <f>IF(SUM(BF5:BF5)&gt;67,"Directamente","No Disminuye")</f>
        <v>Directamente</v>
      </c>
      <c r="BH5" s="100" t="s">
        <v>89</v>
      </c>
      <c r="BI5" s="108">
        <f t="shared" ref="BI5:BI28" si="13">IFERROR(_xlfn.IFS(BH5="Directamente",100,BH5="Indirectamente",99,BH5="No Disminuye",98)," ")</f>
        <v>100</v>
      </c>
      <c r="BJ5" s="111" t="str">
        <f>_xlfn.IFS(AND((COUNTIF($BH$5:BH5,"Directamente"))&gt;=(COUNTIF(BH5:BH5,"Indirectamente")),(COUNTIF(BH5:BH5,"Directamente"))&gt;=(COUNTIF(BH5:BH5,"No Disminuye"))),"Directamente",AND((COUNTIF(BH5:BH5,"Indirectamente"))&gt;(COUNTIF(BH5:BH5,"Directamente")),(COUNTIF(BH5:BH5,"Indirectamente"))&gt;(COUNTIF(BH5:BH5,"No Disminuye"))),"Indirectamente",SUM(COUNTIF(BH5:BH5,"Directamente"),COUNTIF(BH5:BH5,"Indirectamente"))&gt;=COUNTIF(BH5:BH5,"No Disminuye"),"Directamente",AND((COUNTIF(BH5:BH5,"No Disminuye"))&gt;(COUNTIF(BH5:BH5,"Directamente")),(COUNTIF(BH5:BH5,"No Disminuye"))&gt;(COUNTIF(BH5:BH5,"Indirectamente"))),"No Disminuye")</f>
        <v>Directamente</v>
      </c>
      <c r="BK5" s="264">
        <f t="shared" ref="BK5:BK28" si="14">IFERROR(_xlfn.IFS(AND(BC5="MODERADO",BG5="Directamente"),1,AND(BC5="FUERTE",BG5="Directamente"),2),"0")</f>
        <v>2</v>
      </c>
      <c r="BL5" s="264">
        <f t="shared" ref="BL5:BL28" si="15">IFERROR(_xlfn.IFS(BJ5="Directamente",2,BJ5="Indirectamente",1),"0")</f>
        <v>2</v>
      </c>
      <c r="BM5" s="102" t="s">
        <v>119</v>
      </c>
      <c r="BN5" s="112" t="s">
        <v>91</v>
      </c>
      <c r="BO5" s="113" t="str">
        <f>_xlfn.IFS(AND(BM5=$BZ$83,BN5=$CA$83),$CB$83,AND(BM5=$BZ$83,BN5=$CA$84),$CB$83,AND(BM5=$BZ$83,BN5=$CA$85),$CB$84,AND(BM5=$BZ$83,BN5=$CA$86),$CB$85,AND(BM5=$BZ$83,BN5=$CA$87),$CB$86,AND(BM5=$BZ$84,BN5=$CA$83),$CB$83,AND(BM5=$BZ$84,BN5=$CA$84),$CB$83,AND(BM5=$BZ$84,BN5=$CA$85),$CB$84,AND(BM5=$BZ$84,BN5=$CA$86),$CB$85,AND(BM5=$BZ$84,BN5=$CA$87),$CB$86,AND(BM5=$BZ$85,BN5=$CA$83),$CB$83,AND(BM5=$BZ$85,BN5=$CA$84),$CB$84,AND(BM5=$BZ$85,BN5=$CA$85),$CB$85,AND(BM5=$BZ$85,BN5=$CA$86),$CB$86,AND(BM5=$BZ$85,BN5=$CA$87),$CB$86,AND(BM5=$BZ$86,BN5=$CA$83),$CB$84,AND(BM5=$BZ$86,BN5=$CA$84),$CB$85,AND(BM5=$BZ$86,BN5=$CA$85),$CB$85,AND(BM5=$BZ$86,BN5=$CA$86),$CB$86,AND(BM5=$BZ$86,BN5=$CA$87),$CB$86,AND(BM5=$BZ$87,BN5=$CA$83),$CB$85,AND(BM5=$BZ$87,BN5=$CA$84),$CB$85,AND(BM5=$BZ$87,BN5=$CA$85),$CB$86,AND(BM5=$BZ$87,BN5=$CA$86),$CB$86,AND(BM5=$BZ$87,BN5=$CA$87),$CB$86)</f>
        <v>Moderado</v>
      </c>
      <c r="BP5" s="114" t="s">
        <v>92</v>
      </c>
      <c r="BQ5" s="115" t="s">
        <v>243</v>
      </c>
      <c r="BR5" s="116" t="s">
        <v>244</v>
      </c>
      <c r="BS5" s="117" t="s">
        <v>245</v>
      </c>
      <c r="BT5" s="118" t="d">
        <v>2021-01-02</v>
      </c>
      <c r="BU5" s="118" t="d">
        <v>2021-12-31</v>
      </c>
      <c r="BV5" s="116" t="s">
        <v>246</v>
      </c>
      <c r="BW5" s="226" t="s">
        <v>807</v>
      </c>
      <c r="BX5" s="225" t="s">
        <v>808</v>
      </c>
      <c r="BY5" s="227" t="s">
        <v>811</v>
      </c>
      <c r="BZ5" s="220" t="s">
        <v>809</v>
      </c>
      <c r="CA5" s="220" t="s">
        <v>810</v>
      </c>
    </row>
    <row r="6" spans="2:80" ht="95.25" hidden="1" customHeight="1" thickTop="1" thickBot="1">
      <c r="B6" s="354" t="s">
        <v>161</v>
      </c>
      <c r="C6" s="357" t="s">
        <v>173</v>
      </c>
      <c r="D6" s="350" t="s">
        <v>235</v>
      </c>
      <c r="E6" s="350" t="s">
        <v>247</v>
      </c>
      <c r="F6" s="350" t="s">
        <v>248</v>
      </c>
      <c r="G6" s="347" t="s">
        <v>177</v>
      </c>
      <c r="H6" s="350" t="s">
        <v>249</v>
      </c>
      <c r="I6" s="350" t="s">
        <v>250</v>
      </c>
      <c r="J6" s="344"/>
      <c r="K6" s="344"/>
      <c r="L6" s="344"/>
      <c r="M6" s="344"/>
      <c r="N6" s="344"/>
      <c r="O6" s="344"/>
      <c r="P6" s="344"/>
      <c r="Q6" s="344"/>
      <c r="R6" s="344"/>
      <c r="S6" s="344"/>
      <c r="T6" s="344"/>
      <c r="U6" s="344"/>
      <c r="V6" s="344"/>
      <c r="W6" s="344"/>
      <c r="X6" s="344"/>
      <c r="Y6" s="344"/>
      <c r="Z6" s="344"/>
      <c r="AA6" s="344"/>
      <c r="AB6" s="344"/>
      <c r="AC6" s="101">
        <f t="shared" ref="AC6:AC28" si="16">COUNTIF(J6:AB6,"Si")</f>
        <v>0</v>
      </c>
      <c r="AD6" s="336" t="s">
        <v>186</v>
      </c>
      <c r="AE6" s="339" t="s">
        <v>78</v>
      </c>
      <c r="AF6" s="321" t="str">
        <f>_xlfn.IFS(AND(AD6=$BZ$83,AE6=$CA$83),$CB$83,AND(AD6=$BZ$83,AE6=$CA$84),$CB$83,AND(AD6=$BZ$83,AE6=$CA$85),$CB$84,AND(AD6=$BZ$83,AE6=$CA$86),$CB$85,AND(AD6=$BZ$83,AE6=$CA$87),$CB$86,AND(AD6=$BZ$84,AE6=$CA$83),$CB$83,AND(AD6=$BZ$84,AE6=$CA$84),$CB$83,AND(AD6=$BZ$84,AE6=$CA$85),$CB$84,AND(AD6=$BZ$84,AE6=$CA$86),$CB$85,AND(AD6=$BZ$84,AE6=$CA$87),$CB$86,AND(AD6=$BZ$85,AE6=$CA$83),$CB$83,AND(AD6=$BZ$85,AE6=$CA$84),$CB$84,AND(AD6=$BZ$85,AE6=$CA$85),$CB$85,AND(AD6=$BZ$85,AE6=$CA$86),$CB$86,AND(AD6=$BZ$85,AE6=$CA$87),$CB$86,AND(AD6=$BZ$86,AE6=$CA$83),$CB$84,AND(AD6=$BZ$86,AE6=$CA$84),$CB$85,AND(AD6=$BZ$86,AE6=$CA$85),$CB$85,AND(AD6=$BZ$86,AE6=$CA$86),$CB$86,AND(AD6=$BZ$86,AE6=$CA$87),$CB$86,AND(AD6=$BZ$87,AE6=$CA$83),$CB$85,AND(AD6=$BZ$87,AE6=$CA$84),$CB$85,AND(AD6=$BZ$87,AE6=$CA$85),$CB$86,AND(AD6=$BZ$87,AE6=$CA$86),$CB$86,AND(AD6=$BZ$87,AE6=$CA$87),$CB$86)</f>
        <v>Extremo</v>
      </c>
      <c r="AG6" s="120" t="s">
        <v>251</v>
      </c>
      <c r="AH6" s="101" t="s">
        <v>242</v>
      </c>
      <c r="AI6" s="101" t="s">
        <v>81</v>
      </c>
      <c r="AJ6" s="264">
        <f t="shared" si="0"/>
        <v>15</v>
      </c>
      <c r="AK6" s="101" t="s">
        <v>82</v>
      </c>
      <c r="AL6" s="264">
        <f t="shared" si="1"/>
        <v>15</v>
      </c>
      <c r="AM6" s="101" t="s">
        <v>83</v>
      </c>
      <c r="AN6" s="264">
        <f t="shared" si="2"/>
        <v>15</v>
      </c>
      <c r="AO6" s="101" t="s">
        <v>84</v>
      </c>
      <c r="AP6" s="264">
        <f t="shared" si="3"/>
        <v>15</v>
      </c>
      <c r="AQ6" s="101" t="s">
        <v>85</v>
      </c>
      <c r="AR6" s="264">
        <f t="shared" si="4"/>
        <v>15</v>
      </c>
      <c r="AS6" s="101" t="s">
        <v>86</v>
      </c>
      <c r="AT6" s="264">
        <f t="shared" si="5"/>
        <v>15</v>
      </c>
      <c r="AU6" s="101" t="s">
        <v>87</v>
      </c>
      <c r="AV6" s="264">
        <f t="shared" si="6"/>
        <v>10</v>
      </c>
      <c r="AW6" s="264">
        <f t="shared" si="7"/>
        <v>100</v>
      </c>
      <c r="AX6" s="105" t="str">
        <f t="shared" si="8"/>
        <v>FUERTE</v>
      </c>
      <c r="AY6" s="106" t="s">
        <v>88</v>
      </c>
      <c r="AZ6" s="105" t="str">
        <f t="shared" si="9"/>
        <v>FUERTE</v>
      </c>
      <c r="BA6" s="264">
        <f t="shared" si="10"/>
        <v>100</v>
      </c>
      <c r="BB6" s="264" t="str">
        <f t="shared" si="11"/>
        <v>NO</v>
      </c>
      <c r="BC6" s="324" t="str">
        <f t="shared" si="12"/>
        <v>FUERTE</v>
      </c>
      <c r="BD6" s="327">
        <f t="shared" ref="BD6" si="17">+SUM(BA6:BA7)/(COUNT(BA6:BA7))</f>
        <v>100</v>
      </c>
      <c r="BE6" s="100" t="s">
        <v>89</v>
      </c>
      <c r="BF6" s="109">
        <f>IF(BE6="Directamente",100/COUNTA($BE$6:$BE$9),0)</f>
        <v>25</v>
      </c>
      <c r="BG6" s="330" t="str">
        <f>IF(SUM(BF6:BF9)&gt;67,"Directamente","No Disminuye")</f>
        <v>Directamente</v>
      </c>
      <c r="BH6" s="100" t="s">
        <v>89</v>
      </c>
      <c r="BI6" s="108">
        <f t="shared" si="13"/>
        <v>100</v>
      </c>
      <c r="BJ6" s="333" t="str">
        <f>_xlfn.IFS(AND((COUNTIF($BH$6:BH9,"Directamente"))&gt;=(COUNTIF(BH6:BH9,"Indirectamente")),(COUNTIF(BH6:BH9,"Directamente"))&gt;=(COUNTIF(BH6:BH9,"No Disminuye"))),"Directamente",AND((COUNTIF(BH6:BH9,"Indirectamente"))&gt;(COUNTIF(BH6:BH9,"Directamente")),(COUNTIF(BH6:BH9,"Indirectamente"))&gt;(COUNTIF(BH6:BH9,"No Disminuye"))),"Indirectamente",SUM(COUNTIF(BH6:BH9,"Directamente"),COUNTIF(BH6:BH9,"Indirectamente"))&gt;=COUNTIF(BH6:BH9,"No Disminuye"),"Directamente",AND((COUNTIF(BH6:BH9,"No Disminuye"))&gt;(COUNTIF(BH6:BH9,"Directamente")),(COUNTIF(BH6:BH9,"No Disminuye"))&gt;(COUNTIF(BH6:BH9,"Indirectamente"))),"No Disminuye")</f>
        <v>Directamente</v>
      </c>
      <c r="BK6" s="327">
        <f t="shared" si="14"/>
        <v>2</v>
      </c>
      <c r="BL6" s="327">
        <f t="shared" si="15"/>
        <v>2</v>
      </c>
      <c r="BM6" s="336" t="s">
        <v>118</v>
      </c>
      <c r="BN6" s="339" t="s">
        <v>91</v>
      </c>
      <c r="BO6" s="336" t="str">
        <f>_xlfn.IFS(AND(BM6=$BZ$83,BN6=$CA$83),$CB$83,AND(BM6=$BZ$83,BN6=$CA$84),$CB$83,AND(BM6=$BZ$83,BN6=$CA$85),$CB$84,AND(BM6=$BZ$83,BN6=$CA$86),$CB$85,AND(BM6=$BZ$83,BN6=$CA$87),$CB$86,AND(BM6=$BZ$84,BN6=$CA$83),$CB$83,AND(BM6=$BZ$84,BN6=$CA$84),$CB$83,AND(BM6=$BZ$84,BN6=$CA$85),$CB$84,AND(BM6=$BZ$84,BN6=$CA$86),$CB$85,AND(BM6=$BZ$84,BN6=$CA$87),$CB$86,AND(BM6=$BZ$85,BN6=$CA$83),$CB$83,AND(BM6=$BZ$85,BN6=$CA$84),$CB$84,AND(BM6=$BZ$85,BN6=$CA$85),$CB$85,AND(BM6=$BZ$85,BN6=$CA$86),$CB$86,AND(BM6=$BZ$85,BN6=$CA$87),$CB$86,AND(BM6=$BZ$86,BN6=$CA$83),$CB$84,AND(BM6=$BZ$86,BN6=$CA$84),$CB$85,AND(BM6=$BZ$86,BN6=$CA$85),$CB$85,AND(BM6=$BZ$86,BN6=$CA$86),$CB$86,AND(BM6=$BZ$86,BN6=$CA$87),$CB$86,AND(BM6=$BZ$87,BN6=$CA$83),$CB$85,AND(BM6=$BZ$87,BN6=$CA$84),$CB$85,AND(BM6=$BZ$87,BN6=$CA$85),$CB$86,AND(BM6=$BZ$87,BN6=$CA$86),$CB$86,AND(BM6=$BZ$87,BN6=$CA$87),$CB$86)</f>
        <v>Moderado</v>
      </c>
      <c r="BP6" s="114" t="s">
        <v>92</v>
      </c>
      <c r="BQ6" s="121" t="str">
        <f t="shared" ref="BQ6:BQ9" si="18">AG6</f>
        <v xml:space="preserve">C:1 Seguimiento a los planes de acción institucional por dependencia asociadas al proceso (CA:1 / CA-:3)
</v>
      </c>
      <c r="BR6" s="257" t="s">
        <v>252</v>
      </c>
      <c r="BS6" s="117" t="s">
        <v>253</v>
      </c>
      <c r="BT6" s="263" t="d">
        <v>2021-01-02</v>
      </c>
      <c r="BU6" s="263" t="d">
        <v>2021-12-31</v>
      </c>
      <c r="BV6" s="257" t="s">
        <v>254</v>
      </c>
      <c r="BW6" s="342"/>
      <c r="BX6" s="319"/>
      <c r="BY6" s="119"/>
      <c r="BZ6" s="122"/>
      <c r="CA6" s="123"/>
      <c r="CB6" s="124"/>
    </row>
    <row r="7" spans="2:80" ht="75" hidden="1" customHeight="1" thickTop="1" thickBot="1">
      <c r="B7" s="355"/>
      <c r="C7" s="358"/>
      <c r="D7" s="320"/>
      <c r="E7" s="320"/>
      <c r="F7" s="320"/>
      <c r="G7" s="348"/>
      <c r="H7" s="320"/>
      <c r="I7" s="320"/>
      <c r="J7" s="345"/>
      <c r="K7" s="345"/>
      <c r="L7" s="345"/>
      <c r="M7" s="345"/>
      <c r="N7" s="345"/>
      <c r="O7" s="345"/>
      <c r="P7" s="345"/>
      <c r="Q7" s="345"/>
      <c r="R7" s="345"/>
      <c r="S7" s="345"/>
      <c r="T7" s="345"/>
      <c r="U7" s="345"/>
      <c r="V7" s="345"/>
      <c r="W7" s="345"/>
      <c r="X7" s="345"/>
      <c r="Y7" s="345"/>
      <c r="Z7" s="345"/>
      <c r="AA7" s="345"/>
      <c r="AB7" s="345"/>
      <c r="AC7" s="101">
        <f t="shared" si="16"/>
        <v>0</v>
      </c>
      <c r="AD7" s="337"/>
      <c r="AE7" s="340"/>
      <c r="AF7" s="322"/>
      <c r="AG7" s="120" t="s">
        <v>255</v>
      </c>
      <c r="AH7" s="101" t="s">
        <v>162</v>
      </c>
      <c r="AI7" s="101" t="s">
        <v>81</v>
      </c>
      <c r="AJ7" s="264">
        <f t="shared" si="0"/>
        <v>15</v>
      </c>
      <c r="AK7" s="101" t="s">
        <v>82</v>
      </c>
      <c r="AL7" s="264">
        <f t="shared" si="1"/>
        <v>15</v>
      </c>
      <c r="AM7" s="101" t="s">
        <v>83</v>
      </c>
      <c r="AN7" s="264">
        <f t="shared" si="2"/>
        <v>15</v>
      </c>
      <c r="AO7" s="101" t="s">
        <v>84</v>
      </c>
      <c r="AP7" s="264">
        <f t="shared" si="3"/>
        <v>15</v>
      </c>
      <c r="AQ7" s="101" t="s">
        <v>85</v>
      </c>
      <c r="AR7" s="264">
        <f t="shared" si="4"/>
        <v>15</v>
      </c>
      <c r="AS7" s="101" t="s">
        <v>86</v>
      </c>
      <c r="AT7" s="264">
        <f t="shared" si="5"/>
        <v>15</v>
      </c>
      <c r="AU7" s="101" t="s">
        <v>87</v>
      </c>
      <c r="AV7" s="264">
        <f t="shared" si="6"/>
        <v>10</v>
      </c>
      <c r="AW7" s="264">
        <f t="shared" si="7"/>
        <v>100</v>
      </c>
      <c r="AX7" s="105" t="str">
        <f t="shared" si="8"/>
        <v>FUERTE</v>
      </c>
      <c r="AY7" s="106" t="s">
        <v>88</v>
      </c>
      <c r="AZ7" s="105" t="str">
        <f t="shared" si="9"/>
        <v>FUERTE</v>
      </c>
      <c r="BA7" s="264">
        <f t="shared" si="10"/>
        <v>100</v>
      </c>
      <c r="BB7" s="264" t="str">
        <f t="shared" si="11"/>
        <v>NO</v>
      </c>
      <c r="BC7" s="325"/>
      <c r="BD7" s="328"/>
      <c r="BE7" s="100" t="s">
        <v>89</v>
      </c>
      <c r="BF7" s="109">
        <f>IF(BE7="Directamente",100/COUNTA($BE$6:$BE$9),0)</f>
        <v>25</v>
      </c>
      <c r="BG7" s="331"/>
      <c r="BH7" s="100" t="s">
        <v>171</v>
      </c>
      <c r="BI7" s="108">
        <f t="shared" si="13"/>
        <v>99</v>
      </c>
      <c r="BJ7" s="334"/>
      <c r="BK7" s="328"/>
      <c r="BL7" s="328"/>
      <c r="BM7" s="337"/>
      <c r="BN7" s="340"/>
      <c r="BO7" s="337"/>
      <c r="BP7" s="114" t="s">
        <v>92</v>
      </c>
      <c r="BQ7" s="121" t="str">
        <f t="shared" si="18"/>
        <v>C:2 Seguimiento al Plan de supervisión y control de las dependencias asociadas al proceso  (CA:1 / CA:3)</v>
      </c>
      <c r="BR7" s="257" t="s">
        <v>256</v>
      </c>
      <c r="BS7" s="117" t="s">
        <v>245</v>
      </c>
      <c r="BT7" s="263" t="d">
        <v>2021-01-02</v>
      </c>
      <c r="BU7" s="263" t="d">
        <v>2021-12-31</v>
      </c>
      <c r="BV7" s="257" t="s">
        <v>257</v>
      </c>
      <c r="BW7" s="343"/>
      <c r="BX7" s="320"/>
      <c r="BY7" s="125"/>
      <c r="BZ7" s="98"/>
      <c r="CA7" s="98"/>
    </row>
    <row r="8" spans="2:80" ht="75" hidden="1" customHeight="1" thickTop="1" thickBot="1">
      <c r="B8" s="355"/>
      <c r="C8" s="358"/>
      <c r="D8" s="320"/>
      <c r="E8" s="320"/>
      <c r="F8" s="320"/>
      <c r="G8" s="348"/>
      <c r="H8" s="320"/>
      <c r="I8" s="320"/>
      <c r="J8" s="345"/>
      <c r="K8" s="345"/>
      <c r="L8" s="345"/>
      <c r="M8" s="345"/>
      <c r="N8" s="345"/>
      <c r="O8" s="345"/>
      <c r="P8" s="345"/>
      <c r="Q8" s="345"/>
      <c r="R8" s="345"/>
      <c r="S8" s="345"/>
      <c r="T8" s="345"/>
      <c r="U8" s="345"/>
      <c r="V8" s="345"/>
      <c r="W8" s="345"/>
      <c r="X8" s="345"/>
      <c r="Y8" s="345"/>
      <c r="Z8" s="345"/>
      <c r="AA8" s="345"/>
      <c r="AB8" s="345"/>
      <c r="AC8" s="101">
        <f t="shared" si="16"/>
        <v>0</v>
      </c>
      <c r="AD8" s="337"/>
      <c r="AE8" s="340"/>
      <c r="AF8" s="322"/>
      <c r="AG8" s="120" t="s">
        <v>258</v>
      </c>
      <c r="AH8" s="101" t="s">
        <v>80</v>
      </c>
      <c r="AI8" s="101" t="s">
        <v>81</v>
      </c>
      <c r="AJ8" s="264">
        <f t="shared" si="0"/>
        <v>15</v>
      </c>
      <c r="AK8" s="101" t="s">
        <v>82</v>
      </c>
      <c r="AL8" s="264">
        <f t="shared" si="1"/>
        <v>15</v>
      </c>
      <c r="AM8" s="101" t="s">
        <v>83</v>
      </c>
      <c r="AN8" s="264">
        <f t="shared" si="2"/>
        <v>15</v>
      </c>
      <c r="AO8" s="101" t="s">
        <v>84</v>
      </c>
      <c r="AP8" s="264">
        <f t="shared" si="3"/>
        <v>15</v>
      </c>
      <c r="AQ8" s="101" t="s">
        <v>85</v>
      </c>
      <c r="AR8" s="264">
        <f t="shared" si="4"/>
        <v>15</v>
      </c>
      <c r="AS8" s="101" t="s">
        <v>86</v>
      </c>
      <c r="AT8" s="264">
        <f t="shared" si="5"/>
        <v>15</v>
      </c>
      <c r="AU8" s="101" t="s">
        <v>87</v>
      </c>
      <c r="AV8" s="264">
        <f t="shared" si="6"/>
        <v>10</v>
      </c>
      <c r="AW8" s="264">
        <f t="shared" si="7"/>
        <v>100</v>
      </c>
      <c r="AX8" s="105" t="str">
        <f t="shared" si="8"/>
        <v>FUERTE</v>
      </c>
      <c r="AY8" s="106" t="s">
        <v>88</v>
      </c>
      <c r="AZ8" s="105" t="str">
        <f t="shared" si="9"/>
        <v>FUERTE</v>
      </c>
      <c r="BA8" s="264">
        <f t="shared" si="10"/>
        <v>100</v>
      </c>
      <c r="BB8" s="264" t="str">
        <f t="shared" si="11"/>
        <v>NO</v>
      </c>
      <c r="BC8" s="325"/>
      <c r="BD8" s="328"/>
      <c r="BE8" s="100" t="s">
        <v>89</v>
      </c>
      <c r="BF8" s="109">
        <f>IF(BE8="Directamente",100/COUNTA($BE$6:$BE$9),0)</f>
        <v>25</v>
      </c>
      <c r="BG8" s="331"/>
      <c r="BH8" s="100" t="s">
        <v>89</v>
      </c>
      <c r="BI8" s="108">
        <f t="shared" si="13"/>
        <v>100</v>
      </c>
      <c r="BJ8" s="334"/>
      <c r="BK8" s="328"/>
      <c r="BL8" s="328"/>
      <c r="BM8" s="337"/>
      <c r="BN8" s="340"/>
      <c r="BO8" s="337"/>
      <c r="BP8" s="114" t="s">
        <v>92</v>
      </c>
      <c r="BQ8" s="121" t="str">
        <f t="shared" si="18"/>
        <v>C:3  Verificar los informes de interventoria en función de los estandares contractuales (CA:2 / CA:3)</v>
      </c>
      <c r="BR8" s="257" t="s">
        <v>244</v>
      </c>
      <c r="BS8" s="117" t="s">
        <v>245</v>
      </c>
      <c r="BT8" s="263" t="d">
        <v>2021-01-02</v>
      </c>
      <c r="BU8" s="263" t="d">
        <v>2021-12-31</v>
      </c>
      <c r="BV8" s="116" t="s">
        <v>246</v>
      </c>
      <c r="BW8" s="343"/>
      <c r="BX8" s="320"/>
      <c r="BY8" s="125"/>
      <c r="BZ8" s="98"/>
      <c r="CA8" s="98"/>
    </row>
    <row r="9" spans="2:80" ht="31.2" customHeight="1" thickTop="1" thickBot="1">
      <c r="B9" s="356"/>
      <c r="C9" s="359"/>
      <c r="D9" s="320"/>
      <c r="E9" s="320"/>
      <c r="F9" s="320"/>
      <c r="G9" s="349"/>
      <c r="H9" s="320"/>
      <c r="I9" s="320"/>
      <c r="J9" s="346"/>
      <c r="K9" s="346"/>
      <c r="L9" s="346"/>
      <c r="M9" s="346"/>
      <c r="N9" s="346"/>
      <c r="O9" s="346"/>
      <c r="P9" s="346"/>
      <c r="Q9" s="346"/>
      <c r="R9" s="346"/>
      <c r="S9" s="346"/>
      <c r="T9" s="346"/>
      <c r="U9" s="346"/>
      <c r="V9" s="346"/>
      <c r="W9" s="346"/>
      <c r="X9" s="346"/>
      <c r="Y9" s="346"/>
      <c r="Z9" s="346"/>
      <c r="AA9" s="346"/>
      <c r="AB9" s="346"/>
      <c r="AC9" s="101">
        <f t="shared" si="16"/>
        <v>0</v>
      </c>
      <c r="AD9" s="338"/>
      <c r="AE9" s="341"/>
      <c r="AF9" s="323"/>
      <c r="AG9" s="120" t="s">
        <v>259</v>
      </c>
      <c r="AH9" s="101" t="s">
        <v>80</v>
      </c>
      <c r="AI9" s="101" t="s">
        <v>81</v>
      </c>
      <c r="AJ9" s="264">
        <f t="shared" si="0"/>
        <v>15</v>
      </c>
      <c r="AK9" s="101" t="s">
        <v>82</v>
      </c>
      <c r="AL9" s="264">
        <f t="shared" si="1"/>
        <v>15</v>
      </c>
      <c r="AM9" s="101" t="s">
        <v>83</v>
      </c>
      <c r="AN9" s="264">
        <f t="shared" si="2"/>
        <v>15</v>
      </c>
      <c r="AO9" s="101" t="s">
        <v>84</v>
      </c>
      <c r="AP9" s="264">
        <f t="shared" si="3"/>
        <v>15</v>
      </c>
      <c r="AQ9" s="101" t="s">
        <v>85</v>
      </c>
      <c r="AR9" s="264">
        <f t="shared" si="4"/>
        <v>15</v>
      </c>
      <c r="AS9" s="101" t="s">
        <v>86</v>
      </c>
      <c r="AT9" s="264">
        <f t="shared" si="5"/>
        <v>15</v>
      </c>
      <c r="AU9" s="101" t="s">
        <v>87</v>
      </c>
      <c r="AV9" s="264">
        <f t="shared" si="6"/>
        <v>10</v>
      </c>
      <c r="AW9" s="264">
        <f t="shared" si="7"/>
        <v>100</v>
      </c>
      <c r="AX9" s="105" t="str">
        <f t="shared" si="8"/>
        <v>FUERTE</v>
      </c>
      <c r="AY9" s="106" t="s">
        <v>88</v>
      </c>
      <c r="AZ9" s="105" t="str">
        <f t="shared" si="9"/>
        <v>FUERTE</v>
      </c>
      <c r="BA9" s="264">
        <f t="shared" si="10"/>
        <v>100</v>
      </c>
      <c r="BB9" s="264" t="str">
        <f t="shared" si="11"/>
        <v>NO</v>
      </c>
      <c r="BC9" s="326"/>
      <c r="BD9" s="329"/>
      <c r="BE9" s="100" t="s">
        <v>89</v>
      </c>
      <c r="BF9" s="109">
        <f>IF(BE9="Directamente",100/COUNTA($BE$6:$BE$9),0)</f>
        <v>25</v>
      </c>
      <c r="BG9" s="332"/>
      <c r="BH9" s="100" t="s">
        <v>89</v>
      </c>
      <c r="BI9" s="108">
        <f t="shared" si="13"/>
        <v>100</v>
      </c>
      <c r="BJ9" s="335"/>
      <c r="BK9" s="329"/>
      <c r="BL9" s="329"/>
      <c r="BM9" s="338"/>
      <c r="BN9" s="341"/>
      <c r="BO9" s="338"/>
      <c r="BP9" s="114" t="s">
        <v>92</v>
      </c>
      <c r="BQ9" s="121" t="str">
        <f t="shared" si="18"/>
        <v xml:space="preserve">
C:4 Verificar los informes de supervisión y seguimiento asociados a la gestión del proceso.(CA:2 / CA:3) </v>
      </c>
      <c r="BR9" s="257" t="s">
        <v>260</v>
      </c>
      <c r="BS9" s="117" t="s">
        <v>245</v>
      </c>
      <c r="BT9" s="263" t="d">
        <v>2021-01-02</v>
      </c>
      <c r="BU9" s="263" t="d">
        <v>2021-12-31</v>
      </c>
      <c r="BV9" s="257" t="s">
        <v>261</v>
      </c>
      <c r="BW9" s="343"/>
      <c r="BX9" s="320"/>
      <c r="BY9" s="125"/>
      <c r="BZ9" s="98"/>
      <c r="CA9" s="98"/>
    </row>
    <row r="10" spans="2:80" ht="267.3" customHeight="1" thickTop="1" thickBot="1">
      <c r="B10" s="256" t="s">
        <v>161</v>
      </c>
      <c r="C10" s="122" t="s">
        <v>173</v>
      </c>
      <c r="D10" s="122" t="s">
        <v>235</v>
      </c>
      <c r="E10" s="97" t="s">
        <v>262</v>
      </c>
      <c r="F10" s="122" t="s">
        <v>263</v>
      </c>
      <c r="G10" s="122" t="s">
        <v>110</v>
      </c>
      <c r="H10" s="122" t="s">
        <v>264</v>
      </c>
      <c r="I10" s="122" t="s">
        <v>265</v>
      </c>
      <c r="J10" s="126" t="s">
        <v>113</v>
      </c>
      <c r="K10" s="126" t="s">
        <v>113</v>
      </c>
      <c r="L10" s="126" t="s">
        <v>114</v>
      </c>
      <c r="M10" s="126" t="s">
        <v>114</v>
      </c>
      <c r="N10" s="126" t="s">
        <v>113</v>
      </c>
      <c r="O10" s="126" t="s">
        <v>113</v>
      </c>
      <c r="P10" s="126" t="s">
        <v>114</v>
      </c>
      <c r="Q10" s="126" t="s">
        <v>113</v>
      </c>
      <c r="R10" s="126" t="s">
        <v>113</v>
      </c>
      <c r="S10" s="126" t="s">
        <v>113</v>
      </c>
      <c r="T10" s="126" t="s">
        <v>113</v>
      </c>
      <c r="U10" s="126" t="s">
        <v>113</v>
      </c>
      <c r="V10" s="126" t="s">
        <v>113</v>
      </c>
      <c r="W10" s="126" t="s">
        <v>113</v>
      </c>
      <c r="X10" s="126" t="s">
        <v>113</v>
      </c>
      <c r="Y10" s="126" t="s">
        <v>114</v>
      </c>
      <c r="Z10" s="126" t="s">
        <v>114</v>
      </c>
      <c r="AA10" s="126" t="s">
        <v>114</v>
      </c>
      <c r="AB10" s="126" t="s">
        <v>114</v>
      </c>
      <c r="AC10" s="126">
        <f t="shared" si="16"/>
        <v>12</v>
      </c>
      <c r="AD10" s="261" t="s">
        <v>77</v>
      </c>
      <c r="AE10" s="127" t="str">
        <f t="shared" ref="AE10:AE28" si="19">_xlfn.IFS(AC10&lt;=5,$CA$85,AND(AC10&gt;5,AC10&lt;=11),$CA$86,AC10&gt;11,$CA$87)</f>
        <v>Catastrófico</v>
      </c>
      <c r="AF10" s="262" t="str">
        <f t="shared" ref="AF10:AF28" si="20">_xlfn.IFS(AND(AD10=$BZ$83,AE10=$CA$83),$CB$83,AND(AD10=$BZ$83,AE10=$CA$84),$CB$83,AND(AD10=$BZ$83,AE10=$CA$85),$CB$84,AND(AD10=$BZ$83,AE10=$CA$86),$CB$85,AND(AD10=$BZ$83,AE10=$CA$87),$CB$86,AND(AD10=$BZ$84,AE10=$CA$83),$CB$83,AND(AD10=$BZ$84,AE10=$CA$84),$CB$83,AND(AD10=$BZ$84,AE10=$CA$85),$CB$84,AND(AD10=$BZ$84,AE10=$CA$86),$CB$85,AND(AD10=$BZ$84,AE10=$CA$87),$CB$86,AND(AD10=$BZ$85,AE10=$CA$83),$CB$83,AND(AD10=$BZ$85,AE10=$CA$84),$CB$84,AND(AD10=$BZ$85,AE10=$CA$85),$CB$85,AND(AD10=$BZ$85,AE10=$CA$86),$CB$86,AND(AD10=$BZ$85,AE10=$CA$87),$CB$86,AND(AD10=$BZ$86,AE10=$CA$83),$CB$84,AND(AD10=$BZ$86,AE10=$CA$84),$CB$85,AND(AD10=$BZ$86,AE10=$CA$85),$CB$85,AND(AD10=$BZ$86,AE10=$CA$86),$CB$86,AND(AD10=$BZ$86,AE10=$CA$87),$CB$86,AND(AD10=$BZ$87,AE10=$CA$83),$CB$85,AND(AD10=$BZ$87,AE10=$CA$84),$CB$85,AND(AD10=$BZ$87,AE10=$CA$85),$CB$86,AND(AD10=$BZ$87,AE10=$CA$86),$CB$86,AND(AD10=$BZ$87,AE10=$CA$87),$CB$86)</f>
        <v>Extremo</v>
      </c>
      <c r="AG10" s="99" t="s">
        <v>266</v>
      </c>
      <c r="AH10" s="101" t="s">
        <v>80</v>
      </c>
      <c r="AI10" s="101" t="s">
        <v>81</v>
      </c>
      <c r="AJ10" s="264">
        <f t="shared" si="0"/>
        <v>15</v>
      </c>
      <c r="AK10" s="101" t="s">
        <v>82</v>
      </c>
      <c r="AL10" s="264">
        <f t="shared" si="1"/>
        <v>15</v>
      </c>
      <c r="AM10" s="101" t="s">
        <v>83</v>
      </c>
      <c r="AN10" s="264">
        <f t="shared" si="2"/>
        <v>15</v>
      </c>
      <c r="AO10" s="101" t="s">
        <v>84</v>
      </c>
      <c r="AP10" s="264">
        <f t="shared" si="3"/>
        <v>15</v>
      </c>
      <c r="AQ10" s="101" t="s">
        <v>85</v>
      </c>
      <c r="AR10" s="264">
        <f t="shared" si="4"/>
        <v>15</v>
      </c>
      <c r="AS10" s="101" t="s">
        <v>86</v>
      </c>
      <c r="AT10" s="264">
        <f t="shared" si="5"/>
        <v>15</v>
      </c>
      <c r="AU10" s="101" t="s">
        <v>87</v>
      </c>
      <c r="AV10" s="264">
        <f t="shared" si="6"/>
        <v>10</v>
      </c>
      <c r="AW10" s="264">
        <f t="shared" si="7"/>
        <v>100</v>
      </c>
      <c r="AX10" s="105" t="str">
        <f t="shared" si="8"/>
        <v>FUERTE</v>
      </c>
      <c r="AY10" s="106" t="s">
        <v>88</v>
      </c>
      <c r="AZ10" s="105" t="str">
        <f t="shared" si="9"/>
        <v>FUERTE</v>
      </c>
      <c r="BA10" s="264">
        <f t="shared" si="10"/>
        <v>100</v>
      </c>
      <c r="BB10" s="264" t="str">
        <f t="shared" si="11"/>
        <v>NO</v>
      </c>
      <c r="BC10" s="107" t="str">
        <f t="shared" si="12"/>
        <v>FUERTE</v>
      </c>
      <c r="BD10" s="108">
        <f>+SUM(BA10:BA10)/(COUNT(BA10:BA10))</f>
        <v>100</v>
      </c>
      <c r="BE10" s="100" t="s">
        <v>89</v>
      </c>
      <c r="BF10" s="109">
        <f>IF(BE10="Directamente",100/COUNTA(#REF!),0)</f>
        <v>100</v>
      </c>
      <c r="BG10" s="110" t="str">
        <f t="shared" ref="BG10:BG28" si="21">IF(SUM(BF10:BF10)&gt;67,"Directamente","No Disminuye")</f>
        <v>Directamente</v>
      </c>
      <c r="BH10" s="100" t="s">
        <v>89</v>
      </c>
      <c r="BI10" s="108">
        <f t="shared" si="13"/>
        <v>100</v>
      </c>
      <c r="BJ10" s="111" t="str">
        <f>_xlfn.IFS(AND((COUNTIF($BH$5:BH10,"Directamente"))&gt;=(COUNTIF(BH10:BH10,"Indirectamente")),(COUNTIF(BH10:BH10,"Directamente"))&gt;=(COUNTIF(BH10:BH10,"No Disminuye"))),"Directamente",AND((COUNTIF(BH10:BH10,"Indirectamente"))&gt;(COUNTIF(BH10:BH10,"Directamente")),(COUNTIF(BH10:BH10,"Indirectamente"))&gt;(COUNTIF(BH10:BH10,"No Disminuye"))),"Indirectamente",SUM(COUNTIF(BH10:BH10,"Directamente"),COUNTIF(BH10:BH10,"Indirectamente"))&gt;=COUNTIF(BH10:BH10,"No Disminuye"),"Directamente",AND((COUNTIF(BH10:BH10,"No Disminuye"))&gt;(COUNTIF(BH10:BH10,"Directamente")),(COUNTIF(BH10:BH10,"No Disminuye"))&gt;(COUNTIF(BH10:BH10,"Indirectamente"))),"No Disminuye")</f>
        <v>Directamente</v>
      </c>
      <c r="BK10" s="264">
        <f t="shared" si="14"/>
        <v>2</v>
      </c>
      <c r="BL10" s="264">
        <f t="shared" si="15"/>
        <v>2</v>
      </c>
      <c r="BM10" s="261" t="s">
        <v>90</v>
      </c>
      <c r="BN10" s="260" t="s">
        <v>91</v>
      </c>
      <c r="BO10" s="261" t="str">
        <f t="shared" ref="BO10:BO28" si="22">_xlfn.IFS(AND(BM10=$BZ$83,BN10=$CA$83),$CB$83,AND(BM10=$BZ$83,BN10=$CA$84),$CB$83,AND(BM10=$BZ$83,BN10=$CA$85),$CB$84,AND(BM10=$BZ$83,BN10=$CA$86),$CB$85,AND(BM10=$BZ$83,BN10=$CA$87),$CB$86,AND(BM10=$BZ$84,BN10=$CA$83),$CB$83,AND(BM10=$BZ$84,BN10=$CA$84),$CB$83,AND(BM10=$BZ$84,BN10=$CA$85),$CB$84,AND(BM10=$BZ$84,BN10=$CA$86),$CB$85,AND(BM10=$BZ$84,BN10=$CA$87),$CB$86,AND(BM10=$BZ$85,BN10=$CA$83),$CB$83,AND(BM10=$BZ$85,BN10=$CA$84),$CB$84,AND(BM10=$BZ$85,BN10=$CA$85),$CB$85,AND(BM10=$BZ$85,BN10=$CA$86),$CB$86,AND(BM10=$BZ$85,BN10=$CA$87),$CB$86,AND(BM10=$BZ$86,BN10=$CA$83),$CB$84,AND(BM10=$BZ$86,BN10=$CA$84),$CB$85,AND(BM10=$BZ$86,BN10=$CA$85),$CB$85,AND(BM10=$BZ$86,BN10=$CA$86),$CB$86,AND(BM10=$BZ$86,BN10=$CA$87),$CB$86,AND(BM10=$BZ$87,BN10=$CA$83),$CB$85,AND(BM10=$BZ$87,BN10=$CA$84),$CB$85,AND(BM10=$BZ$87,BN10=$CA$85),$CB$86,AND(BM10=$BZ$87,BN10=$CA$86),$CB$86,AND(BM10=$BZ$87,BN10=$CA$87),$CB$86)</f>
        <v>Alto</v>
      </c>
      <c r="BP10" s="114" t="s">
        <v>92</v>
      </c>
      <c r="BQ10" s="99" t="s">
        <v>266</v>
      </c>
      <c r="BR10" s="128" t="s">
        <v>267</v>
      </c>
      <c r="BS10" s="129" t="s">
        <v>268</v>
      </c>
      <c r="BT10" s="263" t="d">
        <v>2021-01-02</v>
      </c>
      <c r="BU10" s="263" t="d">
        <v>2021-12-31</v>
      </c>
      <c r="BV10" s="98" t="s">
        <v>269</v>
      </c>
      <c r="BW10" s="224" t="s">
        <v>788</v>
      </c>
      <c r="BX10" s="97" t="s">
        <v>789</v>
      </c>
      <c r="BY10" s="224" t="s">
        <v>787</v>
      </c>
      <c r="BZ10" s="279" t="s">
        <v>790</v>
      </c>
      <c r="CA10" s="97" t="s">
        <v>791</v>
      </c>
    </row>
    <row r="11" spans="2:80" ht="56.25" hidden="1" customHeight="1" thickTop="1" thickBot="1">
      <c r="B11" s="96"/>
      <c r="C11" s="99"/>
      <c r="D11" s="99"/>
      <c r="E11" s="99"/>
      <c r="F11" s="99"/>
      <c r="G11" s="99"/>
      <c r="H11" s="99"/>
      <c r="I11" s="99"/>
      <c r="J11" s="100"/>
      <c r="K11" s="100"/>
      <c r="L11" s="100"/>
      <c r="M11" s="100"/>
      <c r="N11" s="100"/>
      <c r="O11" s="100"/>
      <c r="P11" s="100"/>
      <c r="Q11" s="100"/>
      <c r="R11" s="100"/>
      <c r="S11" s="100"/>
      <c r="T11" s="100"/>
      <c r="U11" s="100"/>
      <c r="V11" s="100"/>
      <c r="W11" s="100"/>
      <c r="X11" s="100"/>
      <c r="Y11" s="100"/>
      <c r="Z11" s="100"/>
      <c r="AA11" s="100"/>
      <c r="AB11" s="101"/>
      <c r="AC11" s="101">
        <f t="shared" si="16"/>
        <v>0</v>
      </c>
      <c r="AD11" s="102" t="s">
        <v>118</v>
      </c>
      <c r="AE11" s="103" t="str">
        <f t="shared" si="19"/>
        <v>Moderado</v>
      </c>
      <c r="AF11" s="104" t="str">
        <f t="shared" si="20"/>
        <v>Moderado</v>
      </c>
      <c r="AG11" s="99"/>
      <c r="AH11" s="101"/>
      <c r="AI11" s="101"/>
      <c r="AJ11" s="264" t="str">
        <f t="shared" si="0"/>
        <v/>
      </c>
      <c r="AK11" s="101"/>
      <c r="AL11" s="264" t="str">
        <f t="shared" si="1"/>
        <v/>
      </c>
      <c r="AM11" s="101"/>
      <c r="AN11" s="264" t="str">
        <f t="shared" si="2"/>
        <v/>
      </c>
      <c r="AO11" s="101"/>
      <c r="AP11" s="264" t="str">
        <f t="shared" si="3"/>
        <v/>
      </c>
      <c r="AQ11" s="101"/>
      <c r="AR11" s="264" t="str">
        <f t="shared" si="4"/>
        <v/>
      </c>
      <c r="AS11" s="101"/>
      <c r="AT11" s="264" t="str">
        <f t="shared" si="5"/>
        <v/>
      </c>
      <c r="AU11" s="101"/>
      <c r="AV11" s="264" t="str">
        <f t="shared" si="6"/>
        <v/>
      </c>
      <c r="AW11" s="264" t="str">
        <f t="shared" si="7"/>
        <v xml:space="preserve"> </v>
      </c>
      <c r="AX11" s="105" t="str">
        <f t="shared" si="8"/>
        <v>FUERTE</v>
      </c>
      <c r="AY11" s="106" t="s">
        <v>88</v>
      </c>
      <c r="AZ11" s="105" t="str">
        <f t="shared" si="9"/>
        <v>FUERTE</v>
      </c>
      <c r="BA11" s="264">
        <f t="shared" si="10"/>
        <v>100</v>
      </c>
      <c r="BB11" s="264" t="str">
        <f t="shared" si="11"/>
        <v>NO</v>
      </c>
      <c r="BC11" s="107" t="str">
        <f t="shared" si="12"/>
        <v>FUERTE</v>
      </c>
      <c r="BD11" s="108">
        <f t="shared" ref="BD11:BD28" si="23">+SUM(BA11:BA12)/(COUNT(BA11:BA12))</f>
        <v>100</v>
      </c>
      <c r="BE11" s="100"/>
      <c r="BF11" s="109">
        <f>IF(BE11="Directamente",100/COUNTA(#REF!),0)</f>
        <v>0</v>
      </c>
      <c r="BG11" s="110" t="str">
        <f t="shared" si="21"/>
        <v>No Disminuye</v>
      </c>
      <c r="BH11" s="100"/>
      <c r="BI11" s="108" t="str">
        <f t="shared" si="13"/>
        <v xml:space="preserve"> </v>
      </c>
      <c r="BJ11" s="111" t="str">
        <f>_xlfn.IFS(AND((COUNTIF($BH$5:BH11,"Directamente"))&gt;=(COUNTIF(BH11:BH11,"Indirectamente")),(COUNTIF(BH11:BH11,"Directamente"))&gt;=(COUNTIF(BH11:BH11,"No Disminuye"))),"Directamente",AND((COUNTIF(BH11:BH11,"Indirectamente"))&gt;(COUNTIF(BH11:BH11,"Directamente")),(COUNTIF(BH11:BH11,"Indirectamente"))&gt;(COUNTIF(BH11:BH11,"No Disminuye"))),"Indirectamente",SUM(COUNTIF(BH11:BH11,"Directamente"),COUNTIF(BH11:BH11,"Indirectamente"))&gt;=COUNTIF(BH11:BH11,"No Disminuye"),"Directamente",AND((COUNTIF(BH11:BH11,"No Disminuye"))&gt;(COUNTIF(BH11:BH11,"Directamente")),(COUNTIF(BH11:BH11,"No Disminuye"))&gt;(COUNTIF(BH11:BH11,"Indirectamente"))),"No Disminuye")</f>
        <v>Directamente</v>
      </c>
      <c r="BK11" s="264" t="str">
        <f t="shared" si="14"/>
        <v>0</v>
      </c>
      <c r="BL11" s="264">
        <f t="shared" si="15"/>
        <v>2</v>
      </c>
      <c r="BM11" s="102" t="s">
        <v>119</v>
      </c>
      <c r="BN11" s="112" t="s">
        <v>91</v>
      </c>
      <c r="BO11" s="102" t="str">
        <f t="shared" si="22"/>
        <v>Moderado</v>
      </c>
      <c r="BP11" s="130"/>
      <c r="BQ11" s="99"/>
      <c r="BR11" s="99"/>
      <c r="BS11" s="98"/>
      <c r="BT11" s="125"/>
      <c r="BU11" s="125"/>
      <c r="BV11" s="98"/>
      <c r="BW11" s="98"/>
      <c r="BX11" s="98"/>
      <c r="BY11" s="98"/>
      <c r="BZ11" s="98"/>
      <c r="CA11" s="98"/>
    </row>
    <row r="12" spans="2:80" ht="56.25" hidden="1" customHeight="1" thickTop="1" thickBot="1">
      <c r="B12" s="96"/>
      <c r="C12" s="99"/>
      <c r="D12" s="99"/>
      <c r="E12" s="99"/>
      <c r="F12" s="99"/>
      <c r="G12" s="99"/>
      <c r="H12" s="99"/>
      <c r="I12" s="99"/>
      <c r="J12" s="100"/>
      <c r="K12" s="100"/>
      <c r="L12" s="100"/>
      <c r="M12" s="100"/>
      <c r="N12" s="100"/>
      <c r="O12" s="100"/>
      <c r="P12" s="100"/>
      <c r="Q12" s="100"/>
      <c r="R12" s="100"/>
      <c r="S12" s="100"/>
      <c r="T12" s="100"/>
      <c r="U12" s="100"/>
      <c r="V12" s="100"/>
      <c r="W12" s="100"/>
      <c r="X12" s="100"/>
      <c r="Y12" s="100"/>
      <c r="Z12" s="100"/>
      <c r="AA12" s="100"/>
      <c r="AB12" s="101"/>
      <c r="AC12" s="101">
        <f t="shared" si="16"/>
        <v>0</v>
      </c>
      <c r="AD12" s="102" t="s">
        <v>118</v>
      </c>
      <c r="AE12" s="103" t="str">
        <f t="shared" si="19"/>
        <v>Moderado</v>
      </c>
      <c r="AF12" s="104" t="str">
        <f t="shared" si="20"/>
        <v>Moderado</v>
      </c>
      <c r="AG12" s="99"/>
      <c r="AH12" s="101"/>
      <c r="AI12" s="101"/>
      <c r="AJ12" s="264" t="str">
        <f t="shared" si="0"/>
        <v/>
      </c>
      <c r="AK12" s="101"/>
      <c r="AL12" s="264" t="str">
        <f t="shared" si="1"/>
        <v/>
      </c>
      <c r="AM12" s="101"/>
      <c r="AN12" s="264" t="str">
        <f t="shared" si="2"/>
        <v/>
      </c>
      <c r="AO12" s="101"/>
      <c r="AP12" s="264" t="str">
        <f t="shared" si="3"/>
        <v/>
      </c>
      <c r="AQ12" s="101"/>
      <c r="AR12" s="264" t="str">
        <f t="shared" si="4"/>
        <v/>
      </c>
      <c r="AS12" s="101"/>
      <c r="AT12" s="264" t="str">
        <f t="shared" si="5"/>
        <v/>
      </c>
      <c r="AU12" s="101"/>
      <c r="AV12" s="264" t="str">
        <f t="shared" si="6"/>
        <v/>
      </c>
      <c r="AW12" s="264" t="str">
        <f t="shared" si="7"/>
        <v xml:space="preserve"> </v>
      </c>
      <c r="AX12" s="105" t="str">
        <f t="shared" si="8"/>
        <v>FUERTE</v>
      </c>
      <c r="AY12" s="106" t="s">
        <v>88</v>
      </c>
      <c r="AZ12" s="105" t="str">
        <f t="shared" si="9"/>
        <v>FUERTE</v>
      </c>
      <c r="BA12" s="264">
        <f t="shared" si="10"/>
        <v>100</v>
      </c>
      <c r="BB12" s="264" t="str">
        <f t="shared" si="11"/>
        <v>NO</v>
      </c>
      <c r="BC12" s="107" t="str">
        <f t="shared" si="12"/>
        <v>FUERTE</v>
      </c>
      <c r="BD12" s="108">
        <f t="shared" si="23"/>
        <v>100</v>
      </c>
      <c r="BE12" s="100"/>
      <c r="BF12" s="109">
        <f>IF(BE12="Directamente",100/COUNTA(#REF!),0)</f>
        <v>0</v>
      </c>
      <c r="BG12" s="110" t="str">
        <f t="shared" si="21"/>
        <v>No Disminuye</v>
      </c>
      <c r="BH12" s="100"/>
      <c r="BI12" s="108" t="str">
        <f t="shared" si="13"/>
        <v xml:space="preserve"> </v>
      </c>
      <c r="BJ12" s="111" t="str">
        <f>_xlfn.IFS(AND((COUNTIF($BH$5:BH12,"Directamente"))&gt;=(COUNTIF(BH12:BH12,"Indirectamente")),(COUNTIF(BH12:BH12,"Directamente"))&gt;=(COUNTIF(BH12:BH12,"No Disminuye"))),"Directamente",AND((COUNTIF(BH12:BH12,"Indirectamente"))&gt;(COUNTIF(BH12:BH12,"Directamente")),(COUNTIF(BH12:BH12,"Indirectamente"))&gt;(COUNTIF(BH12:BH12,"No Disminuye"))),"Indirectamente",SUM(COUNTIF(BH12:BH12,"Directamente"),COUNTIF(BH12:BH12,"Indirectamente"))&gt;=COUNTIF(BH12:BH12,"No Disminuye"),"Directamente",AND((COUNTIF(BH12:BH12,"No Disminuye"))&gt;(COUNTIF(BH12:BH12,"Directamente")),(COUNTIF(BH12:BH12,"No Disminuye"))&gt;(COUNTIF(BH12:BH12,"Indirectamente"))),"No Disminuye")</f>
        <v>Directamente</v>
      </c>
      <c r="BK12" s="264" t="str">
        <f t="shared" si="14"/>
        <v>0</v>
      </c>
      <c r="BL12" s="264">
        <f t="shared" si="15"/>
        <v>2</v>
      </c>
      <c r="BM12" s="102" t="s">
        <v>119</v>
      </c>
      <c r="BN12" s="112" t="s">
        <v>91</v>
      </c>
      <c r="BO12" s="102" t="str">
        <f t="shared" si="22"/>
        <v>Moderado</v>
      </c>
      <c r="BP12" s="130"/>
      <c r="BQ12" s="99"/>
      <c r="BR12" s="99"/>
      <c r="BS12" s="98"/>
      <c r="BT12" s="125"/>
      <c r="BU12" s="125"/>
      <c r="BV12" s="98"/>
      <c r="BW12" s="98"/>
      <c r="BX12" s="98"/>
      <c r="BY12" s="98"/>
      <c r="BZ12" s="98"/>
      <c r="CA12" s="98" t="s">
        <v>270</v>
      </c>
    </row>
    <row r="13" spans="2:80" ht="56.25" hidden="1" customHeight="1" thickTop="1" thickBot="1">
      <c r="B13" s="96"/>
      <c r="C13" s="99"/>
      <c r="D13" s="99"/>
      <c r="E13" s="99"/>
      <c r="F13" s="99"/>
      <c r="G13" s="99"/>
      <c r="H13" s="99"/>
      <c r="I13" s="99"/>
      <c r="J13" s="100"/>
      <c r="K13" s="100"/>
      <c r="L13" s="100"/>
      <c r="M13" s="100"/>
      <c r="N13" s="100"/>
      <c r="O13" s="100"/>
      <c r="P13" s="100"/>
      <c r="Q13" s="100"/>
      <c r="R13" s="100"/>
      <c r="S13" s="100"/>
      <c r="T13" s="100"/>
      <c r="U13" s="100"/>
      <c r="V13" s="100"/>
      <c r="W13" s="100"/>
      <c r="X13" s="100"/>
      <c r="Y13" s="100"/>
      <c r="Z13" s="100"/>
      <c r="AA13" s="100"/>
      <c r="AB13" s="101"/>
      <c r="AC13" s="101">
        <f t="shared" si="16"/>
        <v>0</v>
      </c>
      <c r="AD13" s="102" t="s">
        <v>118</v>
      </c>
      <c r="AE13" s="103" t="str">
        <f t="shared" si="19"/>
        <v>Moderado</v>
      </c>
      <c r="AF13" s="104" t="str">
        <f t="shared" si="20"/>
        <v>Moderado</v>
      </c>
      <c r="AG13" s="99"/>
      <c r="AH13" s="101"/>
      <c r="AI13" s="101"/>
      <c r="AJ13" s="264" t="str">
        <f t="shared" si="0"/>
        <v/>
      </c>
      <c r="AK13" s="101"/>
      <c r="AL13" s="264" t="str">
        <f t="shared" si="1"/>
        <v/>
      </c>
      <c r="AM13" s="101"/>
      <c r="AN13" s="264" t="str">
        <f t="shared" si="2"/>
        <v/>
      </c>
      <c r="AO13" s="101"/>
      <c r="AP13" s="264" t="str">
        <f t="shared" si="3"/>
        <v/>
      </c>
      <c r="AQ13" s="101"/>
      <c r="AR13" s="264" t="str">
        <f t="shared" si="4"/>
        <v/>
      </c>
      <c r="AS13" s="101"/>
      <c r="AT13" s="264" t="str">
        <f t="shared" si="5"/>
        <v/>
      </c>
      <c r="AU13" s="101"/>
      <c r="AV13" s="264" t="str">
        <f t="shared" si="6"/>
        <v/>
      </c>
      <c r="AW13" s="264" t="str">
        <f t="shared" si="7"/>
        <v xml:space="preserve"> </v>
      </c>
      <c r="AX13" s="105" t="str">
        <f t="shared" si="8"/>
        <v>FUERTE</v>
      </c>
      <c r="AY13" s="106" t="s">
        <v>88</v>
      </c>
      <c r="AZ13" s="105" t="str">
        <f t="shared" si="9"/>
        <v>FUERTE</v>
      </c>
      <c r="BA13" s="264">
        <f t="shared" si="10"/>
        <v>100</v>
      </c>
      <c r="BB13" s="264" t="str">
        <f t="shared" si="11"/>
        <v>NO</v>
      </c>
      <c r="BC13" s="107" t="str">
        <f t="shared" si="12"/>
        <v>FUERTE</v>
      </c>
      <c r="BD13" s="108">
        <f t="shared" si="23"/>
        <v>100</v>
      </c>
      <c r="BE13" s="100"/>
      <c r="BF13" s="109">
        <f>IF(BE13="Directamente",100/COUNTA(#REF!),0)</f>
        <v>0</v>
      </c>
      <c r="BG13" s="110" t="str">
        <f t="shared" si="21"/>
        <v>No Disminuye</v>
      </c>
      <c r="BH13" s="100"/>
      <c r="BI13" s="108" t="str">
        <f t="shared" si="13"/>
        <v xml:space="preserve"> </v>
      </c>
      <c r="BJ13" s="111" t="str">
        <f>_xlfn.IFS(AND((COUNTIF($BH$5:BH13,"Directamente"))&gt;=(COUNTIF(BH13:BH13,"Indirectamente")),(COUNTIF(BH13:BH13,"Directamente"))&gt;=(COUNTIF(BH13:BH13,"No Disminuye"))),"Directamente",AND((COUNTIF(BH13:BH13,"Indirectamente"))&gt;(COUNTIF(BH13:BH13,"Directamente")),(COUNTIF(BH13:BH13,"Indirectamente"))&gt;(COUNTIF(BH13:BH13,"No Disminuye"))),"Indirectamente",SUM(COUNTIF(BH13:BH13,"Directamente"),COUNTIF(BH13:BH13,"Indirectamente"))&gt;=COUNTIF(BH13:BH13,"No Disminuye"),"Directamente",AND((COUNTIF(BH13:BH13,"No Disminuye"))&gt;(COUNTIF(BH13:BH13,"Directamente")),(COUNTIF(BH13:BH13,"No Disminuye"))&gt;(COUNTIF(BH13:BH13,"Indirectamente"))),"No Disminuye")</f>
        <v>Directamente</v>
      </c>
      <c r="BK13" s="264" t="str">
        <f t="shared" si="14"/>
        <v>0</v>
      </c>
      <c r="BL13" s="264">
        <f t="shared" si="15"/>
        <v>2</v>
      </c>
      <c r="BM13" s="102" t="s">
        <v>119</v>
      </c>
      <c r="BN13" s="112" t="s">
        <v>91</v>
      </c>
      <c r="BO13" s="102" t="str">
        <f t="shared" si="22"/>
        <v>Moderado</v>
      </c>
      <c r="BP13" s="130"/>
      <c r="BQ13" s="99"/>
      <c r="BR13" s="99"/>
      <c r="BS13" s="98"/>
      <c r="BT13" s="125"/>
      <c r="BU13" s="125"/>
      <c r="BV13" s="98"/>
      <c r="BW13" s="98"/>
      <c r="BX13" s="98"/>
      <c r="BY13" s="98"/>
      <c r="BZ13" s="98"/>
      <c r="CA13" s="98"/>
    </row>
    <row r="14" spans="2:80" ht="56.25" hidden="1" customHeight="1" thickTop="1" thickBot="1">
      <c r="B14" s="96"/>
      <c r="C14" s="99"/>
      <c r="D14" s="99"/>
      <c r="E14" s="99"/>
      <c r="F14" s="99"/>
      <c r="G14" s="99"/>
      <c r="H14" s="99"/>
      <c r="I14" s="99"/>
      <c r="J14" s="100"/>
      <c r="K14" s="100"/>
      <c r="L14" s="100"/>
      <c r="M14" s="100"/>
      <c r="N14" s="100"/>
      <c r="O14" s="100"/>
      <c r="P14" s="100"/>
      <c r="Q14" s="100"/>
      <c r="R14" s="100"/>
      <c r="S14" s="100"/>
      <c r="T14" s="100"/>
      <c r="U14" s="100"/>
      <c r="V14" s="100"/>
      <c r="W14" s="100"/>
      <c r="X14" s="100"/>
      <c r="Y14" s="100"/>
      <c r="Z14" s="100"/>
      <c r="AA14" s="100"/>
      <c r="AB14" s="101"/>
      <c r="AC14" s="101">
        <f t="shared" si="16"/>
        <v>0</v>
      </c>
      <c r="AD14" s="102" t="s">
        <v>118</v>
      </c>
      <c r="AE14" s="103" t="str">
        <f t="shared" si="19"/>
        <v>Moderado</v>
      </c>
      <c r="AF14" s="104" t="str">
        <f t="shared" si="20"/>
        <v>Moderado</v>
      </c>
      <c r="AG14" s="99"/>
      <c r="AH14" s="101"/>
      <c r="AI14" s="101"/>
      <c r="AJ14" s="264" t="str">
        <f t="shared" si="0"/>
        <v/>
      </c>
      <c r="AK14" s="101"/>
      <c r="AL14" s="264" t="str">
        <f t="shared" si="1"/>
        <v/>
      </c>
      <c r="AM14" s="101"/>
      <c r="AN14" s="264" t="str">
        <f t="shared" si="2"/>
        <v/>
      </c>
      <c r="AO14" s="101"/>
      <c r="AP14" s="264" t="str">
        <f t="shared" si="3"/>
        <v/>
      </c>
      <c r="AQ14" s="101"/>
      <c r="AR14" s="264" t="str">
        <f t="shared" si="4"/>
        <v/>
      </c>
      <c r="AS14" s="101"/>
      <c r="AT14" s="264" t="str">
        <f t="shared" si="5"/>
        <v/>
      </c>
      <c r="AU14" s="101"/>
      <c r="AV14" s="264" t="str">
        <f t="shared" si="6"/>
        <v/>
      </c>
      <c r="AW14" s="264" t="str">
        <f t="shared" si="7"/>
        <v xml:space="preserve"> </v>
      </c>
      <c r="AX14" s="105" t="str">
        <f t="shared" si="8"/>
        <v>FUERTE</v>
      </c>
      <c r="AY14" s="106" t="s">
        <v>88</v>
      </c>
      <c r="AZ14" s="105" t="str">
        <f t="shared" si="9"/>
        <v>FUERTE</v>
      </c>
      <c r="BA14" s="264">
        <f t="shared" si="10"/>
        <v>100</v>
      </c>
      <c r="BB14" s="264" t="str">
        <f t="shared" si="11"/>
        <v>NO</v>
      </c>
      <c r="BC14" s="107" t="str">
        <f t="shared" si="12"/>
        <v>FUERTE</v>
      </c>
      <c r="BD14" s="108">
        <f t="shared" si="23"/>
        <v>100</v>
      </c>
      <c r="BE14" s="100"/>
      <c r="BF14" s="109">
        <f>IF(BE14="Directamente",100/COUNTA(#REF!),0)</f>
        <v>0</v>
      </c>
      <c r="BG14" s="110" t="str">
        <f t="shared" si="21"/>
        <v>No Disminuye</v>
      </c>
      <c r="BH14" s="100"/>
      <c r="BI14" s="108" t="str">
        <f t="shared" si="13"/>
        <v xml:space="preserve"> </v>
      </c>
      <c r="BJ14" s="111" t="str">
        <f>_xlfn.IFS(AND((COUNTIF($BH$5:BH14,"Directamente"))&gt;=(COUNTIF(BH14:BH14,"Indirectamente")),(COUNTIF(BH14:BH14,"Directamente"))&gt;=(COUNTIF(BH14:BH14,"No Disminuye"))),"Directamente",AND((COUNTIF(BH14:BH14,"Indirectamente"))&gt;(COUNTIF(BH14:BH14,"Directamente")),(COUNTIF(BH14:BH14,"Indirectamente"))&gt;(COUNTIF(BH14:BH14,"No Disminuye"))),"Indirectamente",SUM(COUNTIF(BH14:BH14,"Directamente"),COUNTIF(BH14:BH14,"Indirectamente"))&gt;=COUNTIF(BH14:BH14,"No Disminuye"),"Directamente",AND((COUNTIF(BH14:BH14,"No Disminuye"))&gt;(COUNTIF(BH14:BH14,"Directamente")),(COUNTIF(BH14:BH14,"No Disminuye"))&gt;(COUNTIF(BH14:BH14,"Indirectamente"))),"No Disminuye")</f>
        <v>Directamente</v>
      </c>
      <c r="BK14" s="264" t="str">
        <f t="shared" si="14"/>
        <v>0</v>
      </c>
      <c r="BL14" s="264">
        <f t="shared" si="15"/>
        <v>2</v>
      </c>
      <c r="BM14" s="102" t="s">
        <v>119</v>
      </c>
      <c r="BN14" s="112" t="s">
        <v>91</v>
      </c>
      <c r="BO14" s="102" t="str">
        <f t="shared" si="22"/>
        <v>Moderado</v>
      </c>
      <c r="BP14" s="130"/>
      <c r="BQ14" s="99"/>
      <c r="BR14" s="99"/>
      <c r="BS14" s="98"/>
      <c r="BT14" s="125"/>
      <c r="BU14" s="125"/>
      <c r="BV14" s="98"/>
      <c r="BW14" s="98"/>
      <c r="BX14" s="98"/>
      <c r="BY14" s="98"/>
      <c r="BZ14" s="98"/>
      <c r="CA14" s="98" t="s">
        <v>271</v>
      </c>
    </row>
    <row r="15" spans="2:80" ht="55.2" hidden="1" thickTop="1" thickBot="1">
      <c r="B15" s="96"/>
      <c r="C15" s="99"/>
      <c r="D15" s="99"/>
      <c r="E15" s="99"/>
      <c r="F15" s="99"/>
      <c r="G15" s="99"/>
      <c r="H15" s="99"/>
      <c r="I15" s="99"/>
      <c r="J15" s="100"/>
      <c r="K15" s="100"/>
      <c r="L15" s="100"/>
      <c r="M15" s="100"/>
      <c r="N15" s="100"/>
      <c r="O15" s="100"/>
      <c r="P15" s="100"/>
      <c r="Q15" s="100"/>
      <c r="R15" s="100"/>
      <c r="S15" s="100"/>
      <c r="T15" s="100"/>
      <c r="U15" s="100"/>
      <c r="V15" s="100"/>
      <c r="W15" s="100"/>
      <c r="X15" s="100"/>
      <c r="Y15" s="100"/>
      <c r="Z15" s="100"/>
      <c r="AA15" s="100"/>
      <c r="AB15" s="101"/>
      <c r="AC15" s="101">
        <f t="shared" si="16"/>
        <v>0</v>
      </c>
      <c r="AD15" s="102" t="s">
        <v>118</v>
      </c>
      <c r="AE15" s="103" t="str">
        <f t="shared" si="19"/>
        <v>Moderado</v>
      </c>
      <c r="AF15" s="104" t="str">
        <f t="shared" si="20"/>
        <v>Moderado</v>
      </c>
      <c r="AG15" s="99"/>
      <c r="AH15" s="101"/>
      <c r="AI15" s="101"/>
      <c r="AJ15" s="264" t="str">
        <f t="shared" si="0"/>
        <v/>
      </c>
      <c r="AK15" s="101"/>
      <c r="AL15" s="264" t="str">
        <f t="shared" si="1"/>
        <v/>
      </c>
      <c r="AM15" s="101"/>
      <c r="AN15" s="264" t="str">
        <f t="shared" si="2"/>
        <v/>
      </c>
      <c r="AO15" s="101"/>
      <c r="AP15" s="264" t="str">
        <f t="shared" si="3"/>
        <v/>
      </c>
      <c r="AQ15" s="101"/>
      <c r="AR15" s="264" t="str">
        <f t="shared" si="4"/>
        <v/>
      </c>
      <c r="AS15" s="101"/>
      <c r="AT15" s="264" t="str">
        <f t="shared" si="5"/>
        <v/>
      </c>
      <c r="AU15" s="101"/>
      <c r="AV15" s="264" t="str">
        <f t="shared" si="6"/>
        <v/>
      </c>
      <c r="AW15" s="264" t="str">
        <f t="shared" si="7"/>
        <v xml:space="preserve"> </v>
      </c>
      <c r="AX15" s="105" t="str">
        <f t="shared" si="8"/>
        <v>FUERTE</v>
      </c>
      <c r="AY15" s="106" t="s">
        <v>88</v>
      </c>
      <c r="AZ15" s="105" t="str">
        <f t="shared" si="9"/>
        <v>FUERTE</v>
      </c>
      <c r="BA15" s="264">
        <f t="shared" si="10"/>
        <v>100</v>
      </c>
      <c r="BB15" s="264" t="str">
        <f t="shared" si="11"/>
        <v>NO</v>
      </c>
      <c r="BC15" s="107" t="str">
        <f t="shared" si="12"/>
        <v>FUERTE</v>
      </c>
      <c r="BD15" s="108">
        <f t="shared" si="23"/>
        <v>100</v>
      </c>
      <c r="BE15" s="100"/>
      <c r="BF15" s="109">
        <f>IF(BE15="Directamente",100/COUNTA(#REF!),0)</f>
        <v>0</v>
      </c>
      <c r="BG15" s="110" t="str">
        <f t="shared" si="21"/>
        <v>No Disminuye</v>
      </c>
      <c r="BH15" s="100"/>
      <c r="BI15" s="108" t="str">
        <f t="shared" si="13"/>
        <v xml:space="preserve"> </v>
      </c>
      <c r="BJ15" s="111" t="str">
        <f>_xlfn.IFS(AND((COUNTIF($BH$5:BH15,"Directamente"))&gt;=(COUNTIF(BH15:BH15,"Indirectamente")),(COUNTIF(BH15:BH15,"Directamente"))&gt;=(COUNTIF(BH15:BH15,"No Disminuye"))),"Directamente",AND((COUNTIF(BH15:BH15,"Indirectamente"))&gt;(COUNTIF(BH15:BH15,"Directamente")),(COUNTIF(BH15:BH15,"Indirectamente"))&gt;(COUNTIF(BH15:BH15,"No Disminuye"))),"Indirectamente",SUM(COUNTIF(BH15:BH15,"Directamente"),COUNTIF(BH15:BH15,"Indirectamente"))&gt;=COUNTIF(BH15:BH15,"No Disminuye"),"Directamente",AND((COUNTIF(BH15:BH15,"No Disminuye"))&gt;(COUNTIF(BH15:BH15,"Directamente")),(COUNTIF(BH15:BH15,"No Disminuye"))&gt;(COUNTIF(BH15:BH15,"Indirectamente"))),"No Disminuye")</f>
        <v>Directamente</v>
      </c>
      <c r="BK15" s="264" t="str">
        <f t="shared" si="14"/>
        <v>0</v>
      </c>
      <c r="BL15" s="264">
        <f t="shared" si="15"/>
        <v>2</v>
      </c>
      <c r="BM15" s="102" t="s">
        <v>119</v>
      </c>
      <c r="BN15" s="112" t="s">
        <v>91</v>
      </c>
      <c r="BO15" s="102" t="str">
        <f t="shared" si="22"/>
        <v>Moderado</v>
      </c>
      <c r="BP15" s="130"/>
      <c r="BQ15" s="99"/>
      <c r="BR15" s="99"/>
      <c r="BS15" s="98"/>
      <c r="BT15" s="125"/>
      <c r="BU15" s="125"/>
      <c r="BV15" s="98"/>
      <c r="BW15" s="125"/>
      <c r="BX15" s="98"/>
      <c r="BY15" s="125"/>
      <c r="BZ15" s="98"/>
      <c r="CA15" s="98"/>
    </row>
    <row r="16" spans="2:80" ht="55.2" hidden="1" thickTop="1" thickBot="1">
      <c r="B16" s="96"/>
      <c r="C16" s="99"/>
      <c r="D16" s="99"/>
      <c r="E16" s="99"/>
      <c r="F16" s="99"/>
      <c r="G16" s="99"/>
      <c r="H16" s="99"/>
      <c r="I16" s="99"/>
      <c r="J16" s="100"/>
      <c r="K16" s="100"/>
      <c r="L16" s="100"/>
      <c r="M16" s="100"/>
      <c r="N16" s="100"/>
      <c r="O16" s="100"/>
      <c r="P16" s="100"/>
      <c r="Q16" s="100"/>
      <c r="R16" s="100"/>
      <c r="S16" s="100"/>
      <c r="T16" s="100"/>
      <c r="U16" s="100"/>
      <c r="V16" s="100"/>
      <c r="W16" s="100"/>
      <c r="X16" s="100"/>
      <c r="Y16" s="100"/>
      <c r="Z16" s="100"/>
      <c r="AA16" s="100"/>
      <c r="AB16" s="101"/>
      <c r="AC16" s="101">
        <f t="shared" si="16"/>
        <v>0</v>
      </c>
      <c r="AD16" s="102" t="s">
        <v>118</v>
      </c>
      <c r="AE16" s="103" t="str">
        <f t="shared" si="19"/>
        <v>Moderado</v>
      </c>
      <c r="AF16" s="104" t="str">
        <f t="shared" si="20"/>
        <v>Moderado</v>
      </c>
      <c r="AG16" s="99"/>
      <c r="AH16" s="101"/>
      <c r="AI16" s="101"/>
      <c r="AJ16" s="264" t="str">
        <f t="shared" si="0"/>
        <v/>
      </c>
      <c r="AK16" s="101"/>
      <c r="AL16" s="264" t="str">
        <f t="shared" si="1"/>
        <v/>
      </c>
      <c r="AM16" s="101"/>
      <c r="AN16" s="264" t="str">
        <f t="shared" si="2"/>
        <v/>
      </c>
      <c r="AO16" s="101"/>
      <c r="AP16" s="264" t="str">
        <f t="shared" si="3"/>
        <v/>
      </c>
      <c r="AQ16" s="101"/>
      <c r="AR16" s="264" t="str">
        <f t="shared" si="4"/>
        <v/>
      </c>
      <c r="AS16" s="101"/>
      <c r="AT16" s="264" t="str">
        <f t="shared" si="5"/>
        <v/>
      </c>
      <c r="AU16" s="101"/>
      <c r="AV16" s="264" t="str">
        <f t="shared" si="6"/>
        <v/>
      </c>
      <c r="AW16" s="264" t="str">
        <f t="shared" si="7"/>
        <v xml:space="preserve"> </v>
      </c>
      <c r="AX16" s="105" t="str">
        <f t="shared" si="8"/>
        <v>FUERTE</v>
      </c>
      <c r="AY16" s="106" t="s">
        <v>88</v>
      </c>
      <c r="AZ16" s="105" t="str">
        <f t="shared" si="9"/>
        <v>FUERTE</v>
      </c>
      <c r="BA16" s="264">
        <f t="shared" si="10"/>
        <v>100</v>
      </c>
      <c r="BB16" s="264" t="str">
        <f t="shared" si="11"/>
        <v>NO</v>
      </c>
      <c r="BC16" s="107" t="str">
        <f t="shared" si="12"/>
        <v>FUERTE</v>
      </c>
      <c r="BD16" s="108">
        <f t="shared" si="23"/>
        <v>100</v>
      </c>
      <c r="BE16" s="100"/>
      <c r="BF16" s="109">
        <f>IF(BE16="Directamente",100/COUNTA(#REF!),0)</f>
        <v>0</v>
      </c>
      <c r="BG16" s="110" t="str">
        <f t="shared" si="21"/>
        <v>No Disminuye</v>
      </c>
      <c r="BH16" s="100"/>
      <c r="BI16" s="108" t="str">
        <f t="shared" si="13"/>
        <v xml:space="preserve"> </v>
      </c>
      <c r="BJ16" s="111" t="str">
        <f>_xlfn.IFS(AND((COUNTIF($BH$5:BH16,"Directamente"))&gt;=(COUNTIF(BH16:BH16,"Indirectamente")),(COUNTIF(BH16:BH16,"Directamente"))&gt;=(COUNTIF(BH16:BH16,"No Disminuye"))),"Directamente",AND((COUNTIF(BH16:BH16,"Indirectamente"))&gt;(COUNTIF(BH16:BH16,"Directamente")),(COUNTIF(BH16:BH16,"Indirectamente"))&gt;(COUNTIF(BH16:BH16,"No Disminuye"))),"Indirectamente",SUM(COUNTIF(BH16:BH16,"Directamente"),COUNTIF(BH16:BH16,"Indirectamente"))&gt;=COUNTIF(BH16:BH16,"No Disminuye"),"Directamente",AND((COUNTIF(BH16:BH16,"No Disminuye"))&gt;(COUNTIF(BH16:BH16,"Directamente")),(COUNTIF(BH16:BH16,"No Disminuye"))&gt;(COUNTIF(BH16:BH16,"Indirectamente"))),"No Disminuye")</f>
        <v>Directamente</v>
      </c>
      <c r="BK16" s="264" t="str">
        <f t="shared" si="14"/>
        <v>0</v>
      </c>
      <c r="BL16" s="264">
        <f t="shared" si="15"/>
        <v>2</v>
      </c>
      <c r="BM16" s="102" t="s">
        <v>119</v>
      </c>
      <c r="BN16" s="112" t="s">
        <v>91</v>
      </c>
      <c r="BO16" s="102" t="str">
        <f t="shared" si="22"/>
        <v>Moderado</v>
      </c>
      <c r="BP16" s="130"/>
      <c r="BQ16" s="99"/>
      <c r="BR16" s="99"/>
      <c r="BS16" s="98"/>
      <c r="BT16" s="125"/>
      <c r="BU16" s="125"/>
      <c r="BV16" s="98"/>
      <c r="BW16" s="125"/>
      <c r="BX16" s="98"/>
      <c r="BY16" s="125"/>
      <c r="BZ16" s="98"/>
      <c r="CA16" s="98"/>
    </row>
    <row r="17" spans="2:79" ht="55.2" hidden="1" thickTop="1" thickBot="1">
      <c r="B17" s="96"/>
      <c r="C17" s="99"/>
      <c r="D17" s="99"/>
      <c r="E17" s="99"/>
      <c r="F17" s="99"/>
      <c r="G17" s="99"/>
      <c r="H17" s="99"/>
      <c r="I17" s="99"/>
      <c r="J17" s="100"/>
      <c r="K17" s="100"/>
      <c r="L17" s="100"/>
      <c r="M17" s="100"/>
      <c r="N17" s="100"/>
      <c r="O17" s="100"/>
      <c r="P17" s="100"/>
      <c r="Q17" s="100"/>
      <c r="R17" s="100"/>
      <c r="S17" s="100"/>
      <c r="T17" s="100"/>
      <c r="U17" s="100"/>
      <c r="V17" s="100"/>
      <c r="W17" s="100"/>
      <c r="X17" s="100"/>
      <c r="Y17" s="100"/>
      <c r="Z17" s="100"/>
      <c r="AA17" s="100"/>
      <c r="AB17" s="101"/>
      <c r="AC17" s="101">
        <f t="shared" si="16"/>
        <v>0</v>
      </c>
      <c r="AD17" s="102" t="s">
        <v>118</v>
      </c>
      <c r="AE17" s="103" t="str">
        <f t="shared" si="19"/>
        <v>Moderado</v>
      </c>
      <c r="AF17" s="104" t="str">
        <f t="shared" si="20"/>
        <v>Moderado</v>
      </c>
      <c r="AG17" s="99"/>
      <c r="AH17" s="101"/>
      <c r="AI17" s="101"/>
      <c r="AJ17" s="264" t="str">
        <f t="shared" si="0"/>
        <v/>
      </c>
      <c r="AK17" s="101"/>
      <c r="AL17" s="264" t="str">
        <f t="shared" si="1"/>
        <v/>
      </c>
      <c r="AM17" s="101"/>
      <c r="AN17" s="264" t="str">
        <f t="shared" si="2"/>
        <v/>
      </c>
      <c r="AO17" s="101"/>
      <c r="AP17" s="264" t="str">
        <f t="shared" si="3"/>
        <v/>
      </c>
      <c r="AQ17" s="101"/>
      <c r="AR17" s="264" t="str">
        <f t="shared" si="4"/>
        <v/>
      </c>
      <c r="AS17" s="101"/>
      <c r="AT17" s="264" t="str">
        <f t="shared" si="5"/>
        <v/>
      </c>
      <c r="AU17" s="101"/>
      <c r="AV17" s="264" t="str">
        <f t="shared" si="6"/>
        <v/>
      </c>
      <c r="AW17" s="264" t="str">
        <f t="shared" si="7"/>
        <v xml:space="preserve"> </v>
      </c>
      <c r="AX17" s="105" t="str">
        <f t="shared" si="8"/>
        <v>FUERTE</v>
      </c>
      <c r="AY17" s="106" t="s">
        <v>88</v>
      </c>
      <c r="AZ17" s="105" t="str">
        <f t="shared" si="9"/>
        <v>FUERTE</v>
      </c>
      <c r="BA17" s="264">
        <f t="shared" si="10"/>
        <v>100</v>
      </c>
      <c r="BB17" s="264" t="str">
        <f t="shared" si="11"/>
        <v>NO</v>
      </c>
      <c r="BC17" s="107" t="str">
        <f t="shared" si="12"/>
        <v>FUERTE</v>
      </c>
      <c r="BD17" s="108">
        <f t="shared" si="23"/>
        <v>100</v>
      </c>
      <c r="BE17" s="100"/>
      <c r="BF17" s="109">
        <f>IF(BE17="Directamente",100/COUNTA(#REF!),0)</f>
        <v>0</v>
      </c>
      <c r="BG17" s="110" t="str">
        <f t="shared" si="21"/>
        <v>No Disminuye</v>
      </c>
      <c r="BH17" s="100"/>
      <c r="BI17" s="108" t="str">
        <f t="shared" si="13"/>
        <v xml:space="preserve"> </v>
      </c>
      <c r="BJ17" s="111" t="str">
        <f>_xlfn.IFS(AND((COUNTIF($BH$5:BH17,"Directamente"))&gt;=(COUNTIF(BH17:BH17,"Indirectamente")),(COUNTIF(BH17:BH17,"Directamente"))&gt;=(COUNTIF(BH17:BH17,"No Disminuye"))),"Directamente",AND((COUNTIF(BH17:BH17,"Indirectamente"))&gt;(COUNTIF(BH17:BH17,"Directamente")),(COUNTIF(BH17:BH17,"Indirectamente"))&gt;(COUNTIF(BH17:BH17,"No Disminuye"))),"Indirectamente",SUM(COUNTIF(BH17:BH17,"Directamente"),COUNTIF(BH17:BH17,"Indirectamente"))&gt;=COUNTIF(BH17:BH17,"No Disminuye"),"Directamente",AND((COUNTIF(BH17:BH17,"No Disminuye"))&gt;(COUNTIF(BH17:BH17,"Directamente")),(COUNTIF(BH17:BH17,"No Disminuye"))&gt;(COUNTIF(BH17:BH17,"Indirectamente"))),"No Disminuye")</f>
        <v>Directamente</v>
      </c>
      <c r="BK17" s="264" t="str">
        <f t="shared" si="14"/>
        <v>0</v>
      </c>
      <c r="BL17" s="264">
        <f t="shared" si="15"/>
        <v>2</v>
      </c>
      <c r="BM17" s="102" t="s">
        <v>119</v>
      </c>
      <c r="BN17" s="112" t="s">
        <v>91</v>
      </c>
      <c r="BO17" s="102" t="str">
        <f t="shared" si="22"/>
        <v>Moderado</v>
      </c>
      <c r="BP17" s="130"/>
      <c r="BQ17" s="99"/>
      <c r="BR17" s="99"/>
      <c r="BS17" s="98"/>
      <c r="BT17" s="125"/>
      <c r="BU17" s="125"/>
      <c r="BV17" s="98"/>
      <c r="BW17" s="125"/>
      <c r="BX17" s="98"/>
      <c r="BY17" s="125"/>
      <c r="BZ17" s="98"/>
      <c r="CA17" s="98"/>
    </row>
    <row r="18" spans="2:79" ht="55.2" hidden="1" thickTop="1" thickBot="1">
      <c r="B18" s="96"/>
      <c r="C18" s="99"/>
      <c r="D18" s="99"/>
      <c r="E18" s="99"/>
      <c r="F18" s="99"/>
      <c r="G18" s="99"/>
      <c r="H18" s="99"/>
      <c r="I18" s="99"/>
      <c r="J18" s="100"/>
      <c r="K18" s="100"/>
      <c r="L18" s="100"/>
      <c r="M18" s="100"/>
      <c r="N18" s="100"/>
      <c r="O18" s="100"/>
      <c r="P18" s="100"/>
      <c r="Q18" s="100"/>
      <c r="R18" s="100"/>
      <c r="S18" s="100"/>
      <c r="T18" s="100"/>
      <c r="U18" s="100"/>
      <c r="V18" s="100"/>
      <c r="W18" s="100"/>
      <c r="X18" s="100"/>
      <c r="Y18" s="100"/>
      <c r="Z18" s="100"/>
      <c r="AA18" s="100"/>
      <c r="AB18" s="101"/>
      <c r="AC18" s="101">
        <f t="shared" si="16"/>
        <v>0</v>
      </c>
      <c r="AD18" s="102" t="s">
        <v>118</v>
      </c>
      <c r="AE18" s="103" t="str">
        <f t="shared" si="19"/>
        <v>Moderado</v>
      </c>
      <c r="AF18" s="104" t="str">
        <f t="shared" si="20"/>
        <v>Moderado</v>
      </c>
      <c r="AG18" s="99"/>
      <c r="AH18" s="101"/>
      <c r="AI18" s="101"/>
      <c r="AJ18" s="264" t="str">
        <f t="shared" si="0"/>
        <v/>
      </c>
      <c r="AK18" s="101"/>
      <c r="AL18" s="264" t="str">
        <f t="shared" si="1"/>
        <v/>
      </c>
      <c r="AM18" s="101"/>
      <c r="AN18" s="264" t="str">
        <f t="shared" si="2"/>
        <v/>
      </c>
      <c r="AO18" s="101"/>
      <c r="AP18" s="264" t="str">
        <f t="shared" si="3"/>
        <v/>
      </c>
      <c r="AQ18" s="101"/>
      <c r="AR18" s="264" t="str">
        <f t="shared" si="4"/>
        <v/>
      </c>
      <c r="AS18" s="101"/>
      <c r="AT18" s="264" t="str">
        <f t="shared" si="5"/>
        <v/>
      </c>
      <c r="AU18" s="101"/>
      <c r="AV18" s="264" t="str">
        <f t="shared" si="6"/>
        <v/>
      </c>
      <c r="AW18" s="264" t="str">
        <f t="shared" si="7"/>
        <v xml:space="preserve"> </v>
      </c>
      <c r="AX18" s="105" t="str">
        <f t="shared" si="8"/>
        <v>FUERTE</v>
      </c>
      <c r="AY18" s="106" t="s">
        <v>88</v>
      </c>
      <c r="AZ18" s="105" t="str">
        <f t="shared" si="9"/>
        <v>FUERTE</v>
      </c>
      <c r="BA18" s="264">
        <f t="shared" si="10"/>
        <v>100</v>
      </c>
      <c r="BB18" s="264" t="str">
        <f t="shared" si="11"/>
        <v>NO</v>
      </c>
      <c r="BC18" s="107" t="str">
        <f t="shared" si="12"/>
        <v>FUERTE</v>
      </c>
      <c r="BD18" s="108">
        <f t="shared" si="23"/>
        <v>100</v>
      </c>
      <c r="BE18" s="100"/>
      <c r="BF18" s="109">
        <f>IF(BE18="Directamente",100/COUNTA(#REF!),0)</f>
        <v>0</v>
      </c>
      <c r="BG18" s="110" t="str">
        <f t="shared" si="21"/>
        <v>No Disminuye</v>
      </c>
      <c r="BH18" s="100"/>
      <c r="BI18" s="108" t="str">
        <f t="shared" si="13"/>
        <v xml:space="preserve"> </v>
      </c>
      <c r="BJ18" s="111" t="str">
        <f>_xlfn.IFS(AND((COUNTIF($BH$5:BH18,"Directamente"))&gt;=(COUNTIF(BH18:BH18,"Indirectamente")),(COUNTIF(BH18:BH18,"Directamente"))&gt;=(COUNTIF(BH18:BH18,"No Disminuye"))),"Directamente",AND((COUNTIF(BH18:BH18,"Indirectamente"))&gt;(COUNTIF(BH18:BH18,"Directamente")),(COUNTIF(BH18:BH18,"Indirectamente"))&gt;(COUNTIF(BH18:BH18,"No Disminuye"))),"Indirectamente",SUM(COUNTIF(BH18:BH18,"Directamente"),COUNTIF(BH18:BH18,"Indirectamente"))&gt;=COUNTIF(BH18:BH18,"No Disminuye"),"Directamente",AND((COUNTIF(BH18:BH18,"No Disminuye"))&gt;(COUNTIF(BH18:BH18,"Directamente")),(COUNTIF(BH18:BH18,"No Disminuye"))&gt;(COUNTIF(BH18:BH18,"Indirectamente"))),"No Disminuye")</f>
        <v>Directamente</v>
      </c>
      <c r="BK18" s="264" t="str">
        <f t="shared" si="14"/>
        <v>0</v>
      </c>
      <c r="BL18" s="264">
        <f t="shared" si="15"/>
        <v>2</v>
      </c>
      <c r="BM18" s="102" t="s">
        <v>119</v>
      </c>
      <c r="BN18" s="112" t="s">
        <v>91</v>
      </c>
      <c r="BO18" s="102" t="str">
        <f t="shared" si="22"/>
        <v>Moderado</v>
      </c>
      <c r="BP18" s="130"/>
      <c r="BQ18" s="99"/>
      <c r="BR18" s="99"/>
      <c r="BS18" s="98"/>
      <c r="BT18" s="125"/>
      <c r="BU18" s="125"/>
      <c r="BV18" s="98"/>
      <c r="BW18" s="125"/>
      <c r="BX18" s="98"/>
      <c r="BY18" s="125"/>
      <c r="BZ18" s="98"/>
      <c r="CA18" s="98"/>
    </row>
    <row r="19" spans="2:79" ht="55.2" hidden="1" thickTop="1" thickBot="1">
      <c r="B19" s="96"/>
      <c r="C19" s="99"/>
      <c r="D19" s="99"/>
      <c r="E19" s="99"/>
      <c r="F19" s="99"/>
      <c r="G19" s="99"/>
      <c r="H19" s="99"/>
      <c r="I19" s="99"/>
      <c r="J19" s="100"/>
      <c r="K19" s="100"/>
      <c r="L19" s="100"/>
      <c r="M19" s="100"/>
      <c r="N19" s="100"/>
      <c r="O19" s="100"/>
      <c r="P19" s="100"/>
      <c r="Q19" s="100"/>
      <c r="R19" s="100"/>
      <c r="S19" s="100"/>
      <c r="T19" s="100"/>
      <c r="U19" s="100"/>
      <c r="V19" s="100"/>
      <c r="W19" s="100"/>
      <c r="X19" s="100"/>
      <c r="Y19" s="100"/>
      <c r="Z19" s="100"/>
      <c r="AA19" s="100"/>
      <c r="AB19" s="101"/>
      <c r="AC19" s="101">
        <f t="shared" si="16"/>
        <v>0</v>
      </c>
      <c r="AD19" s="102" t="s">
        <v>118</v>
      </c>
      <c r="AE19" s="103" t="str">
        <f t="shared" si="19"/>
        <v>Moderado</v>
      </c>
      <c r="AF19" s="104" t="str">
        <f t="shared" si="20"/>
        <v>Moderado</v>
      </c>
      <c r="AG19" s="99"/>
      <c r="AH19" s="101"/>
      <c r="AI19" s="101"/>
      <c r="AJ19" s="264" t="str">
        <f t="shared" si="0"/>
        <v/>
      </c>
      <c r="AK19" s="101"/>
      <c r="AL19" s="264" t="str">
        <f t="shared" si="1"/>
        <v/>
      </c>
      <c r="AM19" s="101"/>
      <c r="AN19" s="264" t="str">
        <f t="shared" si="2"/>
        <v/>
      </c>
      <c r="AO19" s="101"/>
      <c r="AP19" s="264" t="str">
        <f t="shared" si="3"/>
        <v/>
      </c>
      <c r="AQ19" s="101"/>
      <c r="AR19" s="264" t="str">
        <f t="shared" si="4"/>
        <v/>
      </c>
      <c r="AS19" s="101"/>
      <c r="AT19" s="264" t="str">
        <f t="shared" si="5"/>
        <v/>
      </c>
      <c r="AU19" s="101"/>
      <c r="AV19" s="264" t="str">
        <f t="shared" si="6"/>
        <v/>
      </c>
      <c r="AW19" s="264" t="str">
        <f t="shared" si="7"/>
        <v xml:space="preserve"> </v>
      </c>
      <c r="AX19" s="105" t="str">
        <f t="shared" si="8"/>
        <v>FUERTE</v>
      </c>
      <c r="AY19" s="106" t="s">
        <v>88</v>
      </c>
      <c r="AZ19" s="105" t="str">
        <f t="shared" si="9"/>
        <v>FUERTE</v>
      </c>
      <c r="BA19" s="264">
        <f t="shared" si="10"/>
        <v>100</v>
      </c>
      <c r="BB19" s="264" t="str">
        <f t="shared" si="11"/>
        <v>NO</v>
      </c>
      <c r="BC19" s="107" t="str">
        <f t="shared" si="12"/>
        <v>FUERTE</v>
      </c>
      <c r="BD19" s="108">
        <f t="shared" si="23"/>
        <v>100</v>
      </c>
      <c r="BE19" s="100"/>
      <c r="BF19" s="109">
        <f>IF(BE19="Directamente",100/COUNTA(#REF!),0)</f>
        <v>0</v>
      </c>
      <c r="BG19" s="110" t="str">
        <f t="shared" si="21"/>
        <v>No Disminuye</v>
      </c>
      <c r="BH19" s="100"/>
      <c r="BI19" s="108" t="str">
        <f t="shared" si="13"/>
        <v xml:space="preserve"> </v>
      </c>
      <c r="BJ19" s="111" t="str">
        <f>_xlfn.IFS(AND((COUNTIF($BH$5:BH19,"Directamente"))&gt;=(COUNTIF(BH19:BH19,"Indirectamente")),(COUNTIF(BH19:BH19,"Directamente"))&gt;=(COUNTIF(BH19:BH19,"No Disminuye"))),"Directamente",AND((COUNTIF(BH19:BH19,"Indirectamente"))&gt;(COUNTIF(BH19:BH19,"Directamente")),(COUNTIF(BH19:BH19,"Indirectamente"))&gt;(COUNTIF(BH19:BH19,"No Disminuye"))),"Indirectamente",SUM(COUNTIF(BH19:BH19,"Directamente"),COUNTIF(BH19:BH19,"Indirectamente"))&gt;=COUNTIF(BH19:BH19,"No Disminuye"),"Directamente",AND((COUNTIF(BH19:BH19,"No Disminuye"))&gt;(COUNTIF(BH19:BH19,"Directamente")),(COUNTIF(BH19:BH19,"No Disminuye"))&gt;(COUNTIF(BH19:BH19,"Indirectamente"))),"No Disminuye")</f>
        <v>Directamente</v>
      </c>
      <c r="BK19" s="264" t="str">
        <f t="shared" si="14"/>
        <v>0</v>
      </c>
      <c r="BL19" s="264">
        <f t="shared" si="15"/>
        <v>2</v>
      </c>
      <c r="BM19" s="102" t="s">
        <v>119</v>
      </c>
      <c r="BN19" s="112" t="s">
        <v>91</v>
      </c>
      <c r="BO19" s="102" t="str">
        <f t="shared" si="22"/>
        <v>Moderado</v>
      </c>
      <c r="BP19" s="130"/>
      <c r="BQ19" s="99"/>
      <c r="BR19" s="99"/>
      <c r="BS19" s="98"/>
      <c r="BT19" s="125"/>
      <c r="BU19" s="125"/>
      <c r="BV19" s="98"/>
      <c r="BW19" s="125"/>
      <c r="BX19" s="98"/>
      <c r="BY19" s="125"/>
      <c r="BZ19" s="98"/>
      <c r="CA19" s="98"/>
    </row>
    <row r="20" spans="2:79" ht="55.2" hidden="1" thickTop="1" thickBot="1">
      <c r="B20" s="96"/>
      <c r="C20" s="99"/>
      <c r="D20" s="99"/>
      <c r="E20" s="99"/>
      <c r="F20" s="99"/>
      <c r="G20" s="99"/>
      <c r="H20" s="99"/>
      <c r="I20" s="99"/>
      <c r="J20" s="100"/>
      <c r="K20" s="100"/>
      <c r="L20" s="100"/>
      <c r="M20" s="100"/>
      <c r="N20" s="100"/>
      <c r="O20" s="100"/>
      <c r="P20" s="100"/>
      <c r="Q20" s="100"/>
      <c r="R20" s="100"/>
      <c r="S20" s="100"/>
      <c r="T20" s="100"/>
      <c r="U20" s="100"/>
      <c r="V20" s="100"/>
      <c r="W20" s="100"/>
      <c r="X20" s="100"/>
      <c r="Y20" s="100"/>
      <c r="Z20" s="100"/>
      <c r="AA20" s="100"/>
      <c r="AB20" s="101"/>
      <c r="AC20" s="101">
        <f t="shared" si="16"/>
        <v>0</v>
      </c>
      <c r="AD20" s="102" t="s">
        <v>118</v>
      </c>
      <c r="AE20" s="103" t="str">
        <f t="shared" si="19"/>
        <v>Moderado</v>
      </c>
      <c r="AF20" s="104" t="str">
        <f t="shared" si="20"/>
        <v>Moderado</v>
      </c>
      <c r="AG20" s="99"/>
      <c r="AH20" s="101"/>
      <c r="AI20" s="101"/>
      <c r="AJ20" s="264" t="str">
        <f t="shared" ref="AJ20:AJ28" si="24">IF(AI20=$CD$83,ASIGNADO,IF(AI20=$CD$84,NO_ASIGNADO,""))</f>
        <v/>
      </c>
      <c r="AK20" s="101"/>
      <c r="AL20" s="264" t="str">
        <f t="shared" ref="AL20:AL28" si="25">IF(AK20=$CG$83,ADECUADO,IF(AK20=$CG$84,INADECUADO,""))</f>
        <v/>
      </c>
      <c r="AM20" s="101"/>
      <c r="AN20" s="264" t="str">
        <f t="shared" ref="AN20:AN28" si="26">IF(AM20=$CJ$83,ASIGNADO,IF(AM20=$CJ$84,NO_ASIGNADO,""))</f>
        <v/>
      </c>
      <c r="AO20" s="101"/>
      <c r="AP20" s="264" t="str">
        <f t="shared" ref="AP20:AP28" si="27">IF(AO20=$CM$83,PREVENIR,IF(AO20=$CM$84,DETECTAR,IF(AO20=$CM$85,NO_ES_CONTROL,"")))</f>
        <v/>
      </c>
      <c r="AQ20" s="101"/>
      <c r="AR20" s="264" t="str">
        <f t="shared" ref="AR20:AR28" si="28">IF(AQ20=$CQ$83,CONFIABLE,IF(AQ20=$CQ$84,NO_CONFIABLE,""))</f>
        <v/>
      </c>
      <c r="AS20" s="101"/>
      <c r="AT20" s="264" t="str">
        <f t="shared" ref="AT20:AT28" si="29">IF(AS20=$CT$83,SE_INVESTIGAN,IF(AS20=$CT$84,NO_SE_INVESTIGAN,""))</f>
        <v/>
      </c>
      <c r="AU20" s="101"/>
      <c r="AV20" s="264" t="str">
        <f t="shared" ref="AV20:AV28" si="30">IF(AU20=$CW$83,COMPLETA,IF(AU20=$CW$84,INCOMPLETA,IF(AU20=$CW$85,NO_EXISTE,"")))</f>
        <v/>
      </c>
      <c r="AW20" s="264" t="str">
        <f t="shared" si="7"/>
        <v xml:space="preserve"> </v>
      </c>
      <c r="AX20" s="105" t="str">
        <f t="shared" si="8"/>
        <v>FUERTE</v>
      </c>
      <c r="AY20" s="106" t="s">
        <v>88</v>
      </c>
      <c r="AZ20" s="105" t="str">
        <f t="shared" si="9"/>
        <v>FUERTE</v>
      </c>
      <c r="BA20" s="264">
        <f t="shared" ref="BA20:BA28" si="31">_xlfn.IFS(AZ20=$DB$83,FUERTE,AZ20=$DB$84,MODERADO,AZ20=$DB$85,DEBIL)</f>
        <v>100</v>
      </c>
      <c r="BB20" s="264" t="str">
        <f t="shared" si="11"/>
        <v>NO</v>
      </c>
      <c r="BC20" s="107" t="str">
        <f t="shared" si="12"/>
        <v>FUERTE</v>
      </c>
      <c r="BD20" s="108">
        <f t="shared" si="23"/>
        <v>100</v>
      </c>
      <c r="BE20" s="100"/>
      <c r="BF20" s="109">
        <f>IF(BE20="Directamente",100/COUNTA(#REF!),0)</f>
        <v>0</v>
      </c>
      <c r="BG20" s="110" t="str">
        <f t="shared" si="21"/>
        <v>No Disminuye</v>
      </c>
      <c r="BH20" s="100"/>
      <c r="BI20" s="108" t="str">
        <f t="shared" si="13"/>
        <v xml:space="preserve"> </v>
      </c>
      <c r="BJ20" s="111" t="str">
        <f>_xlfn.IFS(AND((COUNTIF($BH$5:BH20,"Directamente"))&gt;=(COUNTIF(BH20:BH20,"Indirectamente")),(COUNTIF(BH20:BH20,"Directamente"))&gt;=(COUNTIF(BH20:BH20,"No Disminuye"))),"Directamente",AND((COUNTIF(BH20:BH20,"Indirectamente"))&gt;(COUNTIF(BH20:BH20,"Directamente")),(COUNTIF(BH20:BH20,"Indirectamente"))&gt;(COUNTIF(BH20:BH20,"No Disminuye"))),"Indirectamente",SUM(COUNTIF(BH20:BH20,"Directamente"),COUNTIF(BH20:BH20,"Indirectamente"))&gt;=COUNTIF(BH20:BH20,"No Disminuye"),"Directamente",AND((COUNTIF(BH20:BH20,"No Disminuye"))&gt;(COUNTIF(BH20:BH20,"Directamente")),(COUNTIF(BH20:BH20,"No Disminuye"))&gt;(COUNTIF(BH20:BH20,"Indirectamente"))),"No Disminuye")</f>
        <v>Directamente</v>
      </c>
      <c r="BK20" s="264" t="str">
        <f t="shared" si="14"/>
        <v>0</v>
      </c>
      <c r="BL20" s="264">
        <f t="shared" si="15"/>
        <v>2</v>
      </c>
      <c r="BM20" s="102" t="s">
        <v>119</v>
      </c>
      <c r="BN20" s="112" t="s">
        <v>91</v>
      </c>
      <c r="BO20" s="102" t="str">
        <f t="shared" si="22"/>
        <v>Moderado</v>
      </c>
      <c r="BP20" s="130"/>
      <c r="BQ20" s="99"/>
      <c r="BR20" s="99"/>
      <c r="BS20" s="98"/>
      <c r="BT20" s="125"/>
      <c r="BU20" s="125"/>
      <c r="BV20" s="98"/>
      <c r="BW20" s="125"/>
      <c r="BX20" s="98"/>
      <c r="BY20" s="125"/>
      <c r="BZ20" s="98"/>
      <c r="CA20" s="98"/>
    </row>
    <row r="21" spans="2:79" ht="55.2" hidden="1" thickTop="1" thickBot="1">
      <c r="B21" s="96"/>
      <c r="C21" s="99"/>
      <c r="D21" s="99"/>
      <c r="E21" s="99"/>
      <c r="F21" s="99"/>
      <c r="G21" s="99"/>
      <c r="H21" s="99"/>
      <c r="I21" s="99"/>
      <c r="J21" s="100"/>
      <c r="K21" s="100"/>
      <c r="L21" s="100"/>
      <c r="M21" s="100"/>
      <c r="N21" s="100"/>
      <c r="O21" s="100"/>
      <c r="P21" s="100"/>
      <c r="Q21" s="100"/>
      <c r="R21" s="100"/>
      <c r="S21" s="100"/>
      <c r="T21" s="100"/>
      <c r="U21" s="100"/>
      <c r="V21" s="100"/>
      <c r="W21" s="100"/>
      <c r="X21" s="100"/>
      <c r="Y21" s="100"/>
      <c r="Z21" s="100"/>
      <c r="AA21" s="100"/>
      <c r="AB21" s="101"/>
      <c r="AC21" s="101">
        <f t="shared" si="16"/>
        <v>0</v>
      </c>
      <c r="AD21" s="102" t="s">
        <v>118</v>
      </c>
      <c r="AE21" s="103" t="str">
        <f t="shared" si="19"/>
        <v>Moderado</v>
      </c>
      <c r="AF21" s="104" t="str">
        <f t="shared" si="20"/>
        <v>Moderado</v>
      </c>
      <c r="AG21" s="99"/>
      <c r="AH21" s="101"/>
      <c r="AI21" s="101"/>
      <c r="AJ21" s="264" t="str">
        <f t="shared" si="24"/>
        <v/>
      </c>
      <c r="AK21" s="101"/>
      <c r="AL21" s="264" t="str">
        <f t="shared" si="25"/>
        <v/>
      </c>
      <c r="AM21" s="101"/>
      <c r="AN21" s="264" t="str">
        <f t="shared" si="26"/>
        <v/>
      </c>
      <c r="AO21" s="101"/>
      <c r="AP21" s="264" t="str">
        <f t="shared" si="27"/>
        <v/>
      </c>
      <c r="AQ21" s="101"/>
      <c r="AR21" s="264" t="str">
        <f t="shared" si="28"/>
        <v/>
      </c>
      <c r="AS21" s="101"/>
      <c r="AT21" s="264" t="str">
        <f t="shared" si="29"/>
        <v/>
      </c>
      <c r="AU21" s="101"/>
      <c r="AV21" s="264" t="str">
        <f t="shared" si="30"/>
        <v/>
      </c>
      <c r="AW21" s="264" t="str">
        <f t="shared" si="7"/>
        <v xml:space="preserve"> </v>
      </c>
      <c r="AX21" s="105" t="str">
        <f t="shared" si="8"/>
        <v>FUERTE</v>
      </c>
      <c r="AY21" s="106" t="s">
        <v>88</v>
      </c>
      <c r="AZ21" s="105" t="str">
        <f t="shared" si="9"/>
        <v>FUERTE</v>
      </c>
      <c r="BA21" s="264">
        <f t="shared" si="31"/>
        <v>100</v>
      </c>
      <c r="BB21" s="264" t="str">
        <f t="shared" si="11"/>
        <v>NO</v>
      </c>
      <c r="BC21" s="107" t="str">
        <f t="shared" si="12"/>
        <v>FUERTE</v>
      </c>
      <c r="BD21" s="108">
        <f t="shared" si="23"/>
        <v>100</v>
      </c>
      <c r="BE21" s="100"/>
      <c r="BF21" s="109">
        <f>IF(BE21="Directamente",100/COUNTA(#REF!),0)</f>
        <v>0</v>
      </c>
      <c r="BG21" s="110" t="str">
        <f t="shared" si="21"/>
        <v>No Disminuye</v>
      </c>
      <c r="BH21" s="100"/>
      <c r="BI21" s="108" t="str">
        <f t="shared" si="13"/>
        <v xml:space="preserve"> </v>
      </c>
      <c r="BJ21" s="111" t="str">
        <f>_xlfn.IFS(AND((COUNTIF($BH$5:BH21,"Directamente"))&gt;=(COUNTIF(BH21:BH21,"Indirectamente")),(COUNTIF(BH21:BH21,"Directamente"))&gt;=(COUNTIF(BH21:BH21,"No Disminuye"))),"Directamente",AND((COUNTIF(BH21:BH21,"Indirectamente"))&gt;(COUNTIF(BH21:BH21,"Directamente")),(COUNTIF(BH21:BH21,"Indirectamente"))&gt;(COUNTIF(BH21:BH21,"No Disminuye"))),"Indirectamente",SUM(COUNTIF(BH21:BH21,"Directamente"),COUNTIF(BH21:BH21,"Indirectamente"))&gt;=COUNTIF(BH21:BH21,"No Disminuye"),"Directamente",AND((COUNTIF(BH21:BH21,"No Disminuye"))&gt;(COUNTIF(BH21:BH21,"Directamente")),(COUNTIF(BH21:BH21,"No Disminuye"))&gt;(COUNTIF(BH21:BH21,"Indirectamente"))),"No Disminuye")</f>
        <v>Directamente</v>
      </c>
      <c r="BK21" s="264" t="str">
        <f t="shared" si="14"/>
        <v>0</v>
      </c>
      <c r="BL21" s="264">
        <f t="shared" si="15"/>
        <v>2</v>
      </c>
      <c r="BM21" s="102" t="s">
        <v>119</v>
      </c>
      <c r="BN21" s="112" t="s">
        <v>91</v>
      </c>
      <c r="BO21" s="102" t="str">
        <f t="shared" si="22"/>
        <v>Moderado</v>
      </c>
      <c r="BP21" s="130"/>
      <c r="BQ21" s="99"/>
      <c r="BR21" s="99"/>
      <c r="BS21" s="98"/>
      <c r="BT21" s="125"/>
      <c r="BU21" s="125"/>
      <c r="BV21" s="98"/>
      <c r="BW21" s="125"/>
      <c r="BX21" s="98"/>
      <c r="BY21" s="125"/>
      <c r="BZ21" s="98"/>
      <c r="CA21" s="98"/>
    </row>
    <row r="22" spans="2:79" ht="55.2" hidden="1" thickTop="1" thickBot="1">
      <c r="B22" s="96"/>
      <c r="C22" s="99"/>
      <c r="D22" s="99"/>
      <c r="E22" s="99"/>
      <c r="F22" s="99"/>
      <c r="G22" s="99"/>
      <c r="H22" s="99"/>
      <c r="I22" s="99"/>
      <c r="J22" s="100"/>
      <c r="K22" s="100"/>
      <c r="L22" s="100"/>
      <c r="M22" s="100"/>
      <c r="N22" s="100"/>
      <c r="O22" s="100"/>
      <c r="P22" s="100"/>
      <c r="Q22" s="100"/>
      <c r="R22" s="100"/>
      <c r="S22" s="100"/>
      <c r="T22" s="100"/>
      <c r="U22" s="100"/>
      <c r="V22" s="100"/>
      <c r="W22" s="100"/>
      <c r="X22" s="100"/>
      <c r="Y22" s="100"/>
      <c r="Z22" s="100"/>
      <c r="AA22" s="100"/>
      <c r="AB22" s="101"/>
      <c r="AC22" s="101">
        <f t="shared" si="16"/>
        <v>0</v>
      </c>
      <c r="AD22" s="102" t="s">
        <v>118</v>
      </c>
      <c r="AE22" s="103" t="str">
        <f t="shared" si="19"/>
        <v>Moderado</v>
      </c>
      <c r="AF22" s="104" t="str">
        <f t="shared" si="20"/>
        <v>Moderado</v>
      </c>
      <c r="AG22" s="99"/>
      <c r="AH22" s="101"/>
      <c r="AI22" s="101"/>
      <c r="AJ22" s="264" t="str">
        <f t="shared" si="24"/>
        <v/>
      </c>
      <c r="AK22" s="101"/>
      <c r="AL22" s="264" t="str">
        <f t="shared" si="25"/>
        <v/>
      </c>
      <c r="AM22" s="101"/>
      <c r="AN22" s="264" t="str">
        <f t="shared" si="26"/>
        <v/>
      </c>
      <c r="AO22" s="101"/>
      <c r="AP22" s="264" t="str">
        <f t="shared" si="27"/>
        <v/>
      </c>
      <c r="AQ22" s="101"/>
      <c r="AR22" s="264" t="str">
        <f t="shared" si="28"/>
        <v/>
      </c>
      <c r="AS22" s="101"/>
      <c r="AT22" s="264" t="str">
        <f t="shared" si="29"/>
        <v/>
      </c>
      <c r="AU22" s="101"/>
      <c r="AV22" s="264" t="str">
        <f t="shared" si="30"/>
        <v/>
      </c>
      <c r="AW22" s="264" t="str">
        <f t="shared" si="7"/>
        <v xml:space="preserve"> </v>
      </c>
      <c r="AX22" s="105" t="str">
        <f t="shared" si="8"/>
        <v>FUERTE</v>
      </c>
      <c r="AY22" s="106" t="s">
        <v>88</v>
      </c>
      <c r="AZ22" s="105" t="str">
        <f t="shared" si="9"/>
        <v>FUERTE</v>
      </c>
      <c r="BA22" s="264">
        <f t="shared" si="31"/>
        <v>100</v>
      </c>
      <c r="BB22" s="264" t="str">
        <f t="shared" si="11"/>
        <v>NO</v>
      </c>
      <c r="BC22" s="107" t="str">
        <f t="shared" si="12"/>
        <v>FUERTE</v>
      </c>
      <c r="BD22" s="108">
        <f t="shared" si="23"/>
        <v>100</v>
      </c>
      <c r="BE22" s="100"/>
      <c r="BF22" s="109">
        <f>IF(BE22="Directamente",100/COUNTA(#REF!),0)</f>
        <v>0</v>
      </c>
      <c r="BG22" s="110" t="str">
        <f t="shared" si="21"/>
        <v>No Disminuye</v>
      </c>
      <c r="BH22" s="100"/>
      <c r="BI22" s="108" t="str">
        <f t="shared" si="13"/>
        <v xml:space="preserve"> </v>
      </c>
      <c r="BJ22" s="111" t="str">
        <f>_xlfn.IFS(AND((COUNTIF($BH$5:BH22,"Directamente"))&gt;=(COUNTIF(BH22:BH22,"Indirectamente")),(COUNTIF(BH22:BH22,"Directamente"))&gt;=(COUNTIF(BH22:BH22,"No Disminuye"))),"Directamente",AND((COUNTIF(BH22:BH22,"Indirectamente"))&gt;(COUNTIF(BH22:BH22,"Directamente")),(COUNTIF(BH22:BH22,"Indirectamente"))&gt;(COUNTIF(BH22:BH22,"No Disminuye"))),"Indirectamente",SUM(COUNTIF(BH22:BH22,"Directamente"),COUNTIF(BH22:BH22,"Indirectamente"))&gt;=COUNTIF(BH22:BH22,"No Disminuye"),"Directamente",AND((COUNTIF(BH22:BH22,"No Disminuye"))&gt;(COUNTIF(BH22:BH22,"Directamente")),(COUNTIF(BH22:BH22,"No Disminuye"))&gt;(COUNTIF(BH22:BH22,"Indirectamente"))),"No Disminuye")</f>
        <v>Directamente</v>
      </c>
      <c r="BK22" s="264" t="str">
        <f t="shared" si="14"/>
        <v>0</v>
      </c>
      <c r="BL22" s="264">
        <f t="shared" si="15"/>
        <v>2</v>
      </c>
      <c r="BM22" s="102" t="s">
        <v>119</v>
      </c>
      <c r="BN22" s="112" t="s">
        <v>91</v>
      </c>
      <c r="BO22" s="102" t="str">
        <f t="shared" si="22"/>
        <v>Moderado</v>
      </c>
      <c r="BP22" s="130"/>
      <c r="BQ22" s="99"/>
      <c r="BR22" s="99"/>
      <c r="BS22" s="98"/>
      <c r="BT22" s="125"/>
      <c r="BU22" s="125"/>
      <c r="BV22" s="98"/>
      <c r="BW22" s="125"/>
      <c r="BX22" s="98"/>
      <c r="BY22" s="125"/>
      <c r="BZ22" s="98"/>
      <c r="CA22" s="98"/>
    </row>
    <row r="23" spans="2:79" ht="55.2" hidden="1" thickTop="1" thickBot="1">
      <c r="B23" s="96"/>
      <c r="C23" s="99"/>
      <c r="D23" s="99"/>
      <c r="E23" s="99"/>
      <c r="F23" s="99"/>
      <c r="G23" s="99"/>
      <c r="H23" s="99"/>
      <c r="I23" s="99"/>
      <c r="J23" s="100"/>
      <c r="K23" s="100"/>
      <c r="L23" s="100"/>
      <c r="M23" s="100"/>
      <c r="N23" s="100"/>
      <c r="O23" s="100"/>
      <c r="P23" s="100"/>
      <c r="Q23" s="100"/>
      <c r="R23" s="100"/>
      <c r="S23" s="100"/>
      <c r="T23" s="100"/>
      <c r="U23" s="100"/>
      <c r="V23" s="100"/>
      <c r="W23" s="100"/>
      <c r="X23" s="100"/>
      <c r="Y23" s="100"/>
      <c r="Z23" s="100"/>
      <c r="AA23" s="100"/>
      <c r="AB23" s="101"/>
      <c r="AC23" s="101">
        <f t="shared" si="16"/>
        <v>0</v>
      </c>
      <c r="AD23" s="102" t="s">
        <v>118</v>
      </c>
      <c r="AE23" s="103" t="str">
        <f t="shared" si="19"/>
        <v>Moderado</v>
      </c>
      <c r="AF23" s="104" t="str">
        <f t="shared" si="20"/>
        <v>Moderado</v>
      </c>
      <c r="AG23" s="99"/>
      <c r="AH23" s="101"/>
      <c r="AI23" s="101"/>
      <c r="AJ23" s="264" t="str">
        <f t="shared" si="24"/>
        <v/>
      </c>
      <c r="AK23" s="101"/>
      <c r="AL23" s="264" t="str">
        <f t="shared" si="25"/>
        <v/>
      </c>
      <c r="AM23" s="101"/>
      <c r="AN23" s="264" t="str">
        <f t="shared" si="26"/>
        <v/>
      </c>
      <c r="AO23" s="101"/>
      <c r="AP23" s="264" t="str">
        <f t="shared" si="27"/>
        <v/>
      </c>
      <c r="AQ23" s="101"/>
      <c r="AR23" s="264" t="str">
        <f t="shared" si="28"/>
        <v/>
      </c>
      <c r="AS23" s="101"/>
      <c r="AT23" s="264" t="str">
        <f t="shared" si="29"/>
        <v/>
      </c>
      <c r="AU23" s="101"/>
      <c r="AV23" s="264" t="str">
        <f t="shared" si="30"/>
        <v/>
      </c>
      <c r="AW23" s="264" t="str">
        <f t="shared" si="7"/>
        <v xml:space="preserve"> </v>
      </c>
      <c r="AX23" s="105" t="str">
        <f t="shared" si="8"/>
        <v>FUERTE</v>
      </c>
      <c r="AY23" s="106" t="s">
        <v>88</v>
      </c>
      <c r="AZ23" s="105" t="str">
        <f t="shared" si="9"/>
        <v>FUERTE</v>
      </c>
      <c r="BA23" s="264">
        <f t="shared" si="31"/>
        <v>100</v>
      </c>
      <c r="BB23" s="264" t="str">
        <f t="shared" si="11"/>
        <v>NO</v>
      </c>
      <c r="BC23" s="107" t="str">
        <f t="shared" si="12"/>
        <v>FUERTE</v>
      </c>
      <c r="BD23" s="108">
        <f t="shared" si="23"/>
        <v>100</v>
      </c>
      <c r="BE23" s="100"/>
      <c r="BF23" s="109">
        <f>IF(BE23="Directamente",100/COUNTA(#REF!),0)</f>
        <v>0</v>
      </c>
      <c r="BG23" s="110" t="str">
        <f t="shared" si="21"/>
        <v>No Disminuye</v>
      </c>
      <c r="BH23" s="100"/>
      <c r="BI23" s="108" t="str">
        <f t="shared" si="13"/>
        <v xml:space="preserve"> </v>
      </c>
      <c r="BJ23" s="111" t="str">
        <f>_xlfn.IFS(AND((COUNTIF($BH$5:BH23,"Directamente"))&gt;=(COUNTIF(BH23:BH23,"Indirectamente")),(COUNTIF(BH23:BH23,"Directamente"))&gt;=(COUNTIF(BH23:BH23,"No Disminuye"))),"Directamente",AND((COUNTIF(BH23:BH23,"Indirectamente"))&gt;(COUNTIF(BH23:BH23,"Directamente")),(COUNTIF(BH23:BH23,"Indirectamente"))&gt;(COUNTIF(BH23:BH23,"No Disminuye"))),"Indirectamente",SUM(COUNTIF(BH23:BH23,"Directamente"),COUNTIF(BH23:BH23,"Indirectamente"))&gt;=COUNTIF(BH23:BH23,"No Disminuye"),"Directamente",AND((COUNTIF(BH23:BH23,"No Disminuye"))&gt;(COUNTIF(BH23:BH23,"Directamente")),(COUNTIF(BH23:BH23,"No Disminuye"))&gt;(COUNTIF(BH23:BH23,"Indirectamente"))),"No Disminuye")</f>
        <v>Directamente</v>
      </c>
      <c r="BK23" s="264" t="str">
        <f t="shared" si="14"/>
        <v>0</v>
      </c>
      <c r="BL23" s="264">
        <f t="shared" si="15"/>
        <v>2</v>
      </c>
      <c r="BM23" s="102" t="s">
        <v>119</v>
      </c>
      <c r="BN23" s="112" t="s">
        <v>91</v>
      </c>
      <c r="BO23" s="102" t="str">
        <f t="shared" si="22"/>
        <v>Moderado</v>
      </c>
      <c r="BP23" s="130"/>
      <c r="BQ23" s="99"/>
      <c r="BR23" s="99"/>
      <c r="BS23" s="98"/>
      <c r="BT23" s="125"/>
      <c r="BU23" s="125"/>
      <c r="BV23" s="98"/>
      <c r="BW23" s="125"/>
      <c r="BX23" s="98"/>
      <c r="BY23" s="125"/>
      <c r="BZ23" s="98"/>
      <c r="CA23" s="98"/>
    </row>
    <row r="24" spans="2:79" ht="55.2" hidden="1" thickTop="1" thickBot="1">
      <c r="B24" s="96"/>
      <c r="C24" s="99"/>
      <c r="D24" s="99"/>
      <c r="E24" s="99"/>
      <c r="F24" s="99"/>
      <c r="G24" s="99"/>
      <c r="H24" s="99"/>
      <c r="I24" s="99"/>
      <c r="J24" s="100"/>
      <c r="K24" s="100"/>
      <c r="L24" s="100"/>
      <c r="M24" s="100"/>
      <c r="N24" s="100"/>
      <c r="O24" s="100"/>
      <c r="P24" s="100"/>
      <c r="Q24" s="100"/>
      <c r="R24" s="100"/>
      <c r="S24" s="100"/>
      <c r="T24" s="100"/>
      <c r="U24" s="100"/>
      <c r="V24" s="100"/>
      <c r="W24" s="100"/>
      <c r="X24" s="100"/>
      <c r="Y24" s="100"/>
      <c r="Z24" s="100"/>
      <c r="AA24" s="100"/>
      <c r="AB24" s="101"/>
      <c r="AC24" s="101">
        <f t="shared" si="16"/>
        <v>0</v>
      </c>
      <c r="AD24" s="102" t="s">
        <v>118</v>
      </c>
      <c r="AE24" s="103" t="str">
        <f t="shared" si="19"/>
        <v>Moderado</v>
      </c>
      <c r="AF24" s="104" t="str">
        <f t="shared" si="20"/>
        <v>Moderado</v>
      </c>
      <c r="AG24" s="99"/>
      <c r="AH24" s="101"/>
      <c r="AI24" s="101"/>
      <c r="AJ24" s="264" t="str">
        <f t="shared" si="24"/>
        <v/>
      </c>
      <c r="AK24" s="101"/>
      <c r="AL24" s="264" t="str">
        <f t="shared" si="25"/>
        <v/>
      </c>
      <c r="AM24" s="101"/>
      <c r="AN24" s="264" t="str">
        <f t="shared" si="26"/>
        <v/>
      </c>
      <c r="AO24" s="101"/>
      <c r="AP24" s="264" t="str">
        <f t="shared" si="27"/>
        <v/>
      </c>
      <c r="AQ24" s="101"/>
      <c r="AR24" s="264" t="str">
        <f t="shared" si="28"/>
        <v/>
      </c>
      <c r="AS24" s="101"/>
      <c r="AT24" s="264" t="str">
        <f t="shared" si="29"/>
        <v/>
      </c>
      <c r="AU24" s="101"/>
      <c r="AV24" s="264" t="str">
        <f t="shared" si="30"/>
        <v/>
      </c>
      <c r="AW24" s="264" t="str">
        <f t="shared" si="7"/>
        <v xml:space="preserve"> </v>
      </c>
      <c r="AX24" s="105" t="str">
        <f t="shared" si="8"/>
        <v>FUERTE</v>
      </c>
      <c r="AY24" s="106" t="s">
        <v>88</v>
      </c>
      <c r="AZ24" s="105" t="str">
        <f t="shared" si="9"/>
        <v>FUERTE</v>
      </c>
      <c r="BA24" s="264">
        <f t="shared" si="31"/>
        <v>100</v>
      </c>
      <c r="BB24" s="264" t="str">
        <f t="shared" si="11"/>
        <v>NO</v>
      </c>
      <c r="BC24" s="107" t="str">
        <f t="shared" si="12"/>
        <v>FUERTE</v>
      </c>
      <c r="BD24" s="108">
        <f t="shared" si="23"/>
        <v>100</v>
      </c>
      <c r="BE24" s="100"/>
      <c r="BF24" s="109">
        <f>IF(BE24="Directamente",100/COUNTA(#REF!),0)</f>
        <v>0</v>
      </c>
      <c r="BG24" s="110" t="str">
        <f t="shared" si="21"/>
        <v>No Disminuye</v>
      </c>
      <c r="BH24" s="100"/>
      <c r="BI24" s="108" t="str">
        <f t="shared" si="13"/>
        <v xml:space="preserve"> </v>
      </c>
      <c r="BJ24" s="111" t="str">
        <f>_xlfn.IFS(AND((COUNTIF($BH$5:BH24,"Directamente"))&gt;=(COUNTIF(BH24:BH24,"Indirectamente")),(COUNTIF(BH24:BH24,"Directamente"))&gt;=(COUNTIF(BH24:BH24,"No Disminuye"))),"Directamente",AND((COUNTIF(BH24:BH24,"Indirectamente"))&gt;(COUNTIF(BH24:BH24,"Directamente")),(COUNTIF(BH24:BH24,"Indirectamente"))&gt;(COUNTIF(BH24:BH24,"No Disminuye"))),"Indirectamente",SUM(COUNTIF(BH24:BH24,"Directamente"),COUNTIF(BH24:BH24,"Indirectamente"))&gt;=COUNTIF(BH24:BH24,"No Disminuye"),"Directamente",AND((COUNTIF(BH24:BH24,"No Disminuye"))&gt;(COUNTIF(BH24:BH24,"Directamente")),(COUNTIF(BH24:BH24,"No Disminuye"))&gt;(COUNTIF(BH24:BH24,"Indirectamente"))),"No Disminuye")</f>
        <v>Directamente</v>
      </c>
      <c r="BK24" s="264" t="str">
        <f t="shared" si="14"/>
        <v>0</v>
      </c>
      <c r="BL24" s="264">
        <f t="shared" si="15"/>
        <v>2</v>
      </c>
      <c r="BM24" s="102" t="s">
        <v>119</v>
      </c>
      <c r="BN24" s="112" t="s">
        <v>91</v>
      </c>
      <c r="BO24" s="102" t="str">
        <f t="shared" si="22"/>
        <v>Moderado</v>
      </c>
      <c r="BP24" s="130"/>
      <c r="BQ24" s="99"/>
      <c r="BR24" s="99"/>
      <c r="BS24" s="98"/>
      <c r="BT24" s="125"/>
      <c r="BU24" s="125"/>
      <c r="BV24" s="98"/>
      <c r="BW24" s="125"/>
      <c r="BX24" s="98"/>
      <c r="BY24" s="125"/>
      <c r="BZ24" s="98"/>
      <c r="CA24" s="98"/>
    </row>
    <row r="25" spans="2:79" ht="55.2" hidden="1" thickTop="1" thickBot="1">
      <c r="B25" s="96"/>
      <c r="C25" s="99"/>
      <c r="D25" s="99"/>
      <c r="E25" s="99"/>
      <c r="F25" s="99"/>
      <c r="G25" s="99"/>
      <c r="H25" s="99"/>
      <c r="I25" s="99"/>
      <c r="J25" s="100"/>
      <c r="K25" s="100"/>
      <c r="L25" s="100"/>
      <c r="M25" s="100"/>
      <c r="N25" s="100"/>
      <c r="O25" s="100"/>
      <c r="P25" s="100"/>
      <c r="Q25" s="100"/>
      <c r="R25" s="100"/>
      <c r="S25" s="100"/>
      <c r="T25" s="100"/>
      <c r="U25" s="100"/>
      <c r="V25" s="100"/>
      <c r="W25" s="100"/>
      <c r="X25" s="100"/>
      <c r="Y25" s="100"/>
      <c r="Z25" s="100"/>
      <c r="AA25" s="100"/>
      <c r="AB25" s="101"/>
      <c r="AC25" s="101">
        <f t="shared" si="16"/>
        <v>0</v>
      </c>
      <c r="AD25" s="102" t="s">
        <v>118</v>
      </c>
      <c r="AE25" s="103" t="str">
        <f t="shared" si="19"/>
        <v>Moderado</v>
      </c>
      <c r="AF25" s="104" t="str">
        <f t="shared" si="20"/>
        <v>Moderado</v>
      </c>
      <c r="AG25" s="99"/>
      <c r="AH25" s="101"/>
      <c r="AI25" s="101"/>
      <c r="AJ25" s="264" t="str">
        <f t="shared" si="24"/>
        <v/>
      </c>
      <c r="AK25" s="101"/>
      <c r="AL25" s="264" t="str">
        <f t="shared" si="25"/>
        <v/>
      </c>
      <c r="AM25" s="101"/>
      <c r="AN25" s="264" t="str">
        <f t="shared" si="26"/>
        <v/>
      </c>
      <c r="AO25" s="101"/>
      <c r="AP25" s="264" t="str">
        <f t="shared" si="27"/>
        <v/>
      </c>
      <c r="AQ25" s="101"/>
      <c r="AR25" s="264" t="str">
        <f t="shared" si="28"/>
        <v/>
      </c>
      <c r="AS25" s="101"/>
      <c r="AT25" s="264" t="str">
        <f t="shared" si="29"/>
        <v/>
      </c>
      <c r="AU25" s="101"/>
      <c r="AV25" s="264" t="str">
        <f t="shared" si="30"/>
        <v/>
      </c>
      <c r="AW25" s="264" t="str">
        <f t="shared" si="7"/>
        <v xml:space="preserve"> </v>
      </c>
      <c r="AX25" s="105" t="str">
        <f t="shared" si="8"/>
        <v>FUERTE</v>
      </c>
      <c r="AY25" s="106" t="s">
        <v>88</v>
      </c>
      <c r="AZ25" s="105" t="str">
        <f t="shared" si="9"/>
        <v>FUERTE</v>
      </c>
      <c r="BA25" s="264">
        <f t="shared" si="31"/>
        <v>100</v>
      </c>
      <c r="BB25" s="264" t="str">
        <f t="shared" si="11"/>
        <v>NO</v>
      </c>
      <c r="BC25" s="107" t="str">
        <f t="shared" si="12"/>
        <v>FUERTE</v>
      </c>
      <c r="BD25" s="108">
        <f t="shared" si="23"/>
        <v>100</v>
      </c>
      <c r="BE25" s="100"/>
      <c r="BF25" s="109">
        <f>IF(BE25="Directamente",100/COUNTA(#REF!),0)</f>
        <v>0</v>
      </c>
      <c r="BG25" s="110" t="str">
        <f t="shared" si="21"/>
        <v>No Disminuye</v>
      </c>
      <c r="BH25" s="100"/>
      <c r="BI25" s="108" t="str">
        <f t="shared" si="13"/>
        <v xml:space="preserve"> </v>
      </c>
      <c r="BJ25" s="111" t="str">
        <f>_xlfn.IFS(AND((COUNTIF($BH$5:BH25,"Directamente"))&gt;=(COUNTIF(BH25:BH25,"Indirectamente")),(COUNTIF(BH25:BH25,"Directamente"))&gt;=(COUNTIF(BH25:BH25,"No Disminuye"))),"Directamente",AND((COUNTIF(BH25:BH25,"Indirectamente"))&gt;(COUNTIF(BH25:BH25,"Directamente")),(COUNTIF(BH25:BH25,"Indirectamente"))&gt;(COUNTIF(BH25:BH25,"No Disminuye"))),"Indirectamente",SUM(COUNTIF(BH25:BH25,"Directamente"),COUNTIF(BH25:BH25,"Indirectamente"))&gt;=COUNTIF(BH25:BH25,"No Disminuye"),"Directamente",AND((COUNTIF(BH25:BH25,"No Disminuye"))&gt;(COUNTIF(BH25:BH25,"Directamente")),(COUNTIF(BH25:BH25,"No Disminuye"))&gt;(COUNTIF(BH25:BH25,"Indirectamente"))),"No Disminuye")</f>
        <v>Directamente</v>
      </c>
      <c r="BK25" s="264" t="str">
        <f t="shared" si="14"/>
        <v>0</v>
      </c>
      <c r="BL25" s="264">
        <f t="shared" si="15"/>
        <v>2</v>
      </c>
      <c r="BM25" s="102" t="s">
        <v>119</v>
      </c>
      <c r="BN25" s="112" t="s">
        <v>91</v>
      </c>
      <c r="BO25" s="102" t="str">
        <f t="shared" si="22"/>
        <v>Moderado</v>
      </c>
      <c r="BP25" s="130"/>
      <c r="BQ25" s="99"/>
      <c r="BR25" s="99"/>
      <c r="BS25" s="98"/>
      <c r="BT25" s="125"/>
      <c r="BU25" s="125"/>
      <c r="BV25" s="98"/>
      <c r="BW25" s="125"/>
      <c r="BX25" s="98"/>
      <c r="BY25" s="125"/>
      <c r="BZ25" s="98"/>
      <c r="CA25" s="98"/>
    </row>
    <row r="26" spans="2:79" ht="55.2" hidden="1" thickTop="1" thickBot="1">
      <c r="B26" s="96"/>
      <c r="C26" s="99"/>
      <c r="D26" s="99"/>
      <c r="E26" s="99"/>
      <c r="F26" s="99"/>
      <c r="G26" s="99"/>
      <c r="H26" s="99"/>
      <c r="I26" s="99"/>
      <c r="J26" s="100"/>
      <c r="K26" s="100"/>
      <c r="L26" s="100"/>
      <c r="M26" s="100"/>
      <c r="N26" s="100"/>
      <c r="O26" s="100"/>
      <c r="P26" s="100"/>
      <c r="Q26" s="100"/>
      <c r="R26" s="100"/>
      <c r="S26" s="100"/>
      <c r="T26" s="100"/>
      <c r="U26" s="100"/>
      <c r="V26" s="100"/>
      <c r="W26" s="100"/>
      <c r="X26" s="100"/>
      <c r="Y26" s="100"/>
      <c r="Z26" s="100"/>
      <c r="AA26" s="100"/>
      <c r="AB26" s="101"/>
      <c r="AC26" s="101">
        <f t="shared" si="16"/>
        <v>0</v>
      </c>
      <c r="AD26" s="102" t="s">
        <v>118</v>
      </c>
      <c r="AE26" s="103" t="str">
        <f t="shared" si="19"/>
        <v>Moderado</v>
      </c>
      <c r="AF26" s="104" t="str">
        <f t="shared" si="20"/>
        <v>Moderado</v>
      </c>
      <c r="AG26" s="99"/>
      <c r="AH26" s="101"/>
      <c r="AI26" s="101"/>
      <c r="AJ26" s="264" t="str">
        <f t="shared" si="24"/>
        <v/>
      </c>
      <c r="AK26" s="101"/>
      <c r="AL26" s="264" t="str">
        <f t="shared" si="25"/>
        <v/>
      </c>
      <c r="AM26" s="101"/>
      <c r="AN26" s="264" t="str">
        <f t="shared" si="26"/>
        <v/>
      </c>
      <c r="AO26" s="101"/>
      <c r="AP26" s="264" t="str">
        <f t="shared" si="27"/>
        <v/>
      </c>
      <c r="AQ26" s="101"/>
      <c r="AR26" s="264" t="str">
        <f t="shared" si="28"/>
        <v/>
      </c>
      <c r="AS26" s="101"/>
      <c r="AT26" s="264" t="str">
        <f t="shared" si="29"/>
        <v/>
      </c>
      <c r="AU26" s="101"/>
      <c r="AV26" s="264" t="str">
        <f t="shared" si="30"/>
        <v/>
      </c>
      <c r="AW26" s="264" t="str">
        <f t="shared" si="7"/>
        <v xml:space="preserve"> </v>
      </c>
      <c r="AX26" s="105" t="str">
        <f t="shared" si="8"/>
        <v>FUERTE</v>
      </c>
      <c r="AY26" s="106" t="s">
        <v>88</v>
      </c>
      <c r="AZ26" s="105" t="str">
        <f t="shared" si="9"/>
        <v>FUERTE</v>
      </c>
      <c r="BA26" s="264">
        <f t="shared" si="31"/>
        <v>100</v>
      </c>
      <c r="BB26" s="264" t="str">
        <f t="shared" si="11"/>
        <v>NO</v>
      </c>
      <c r="BC26" s="107" t="str">
        <f t="shared" si="12"/>
        <v>FUERTE</v>
      </c>
      <c r="BD26" s="108">
        <f t="shared" si="23"/>
        <v>100</v>
      </c>
      <c r="BE26" s="100"/>
      <c r="BF26" s="109">
        <f>IF(BE26="Directamente",100/COUNTA(#REF!),0)</f>
        <v>0</v>
      </c>
      <c r="BG26" s="110" t="str">
        <f t="shared" si="21"/>
        <v>No Disminuye</v>
      </c>
      <c r="BH26" s="100"/>
      <c r="BI26" s="108" t="str">
        <f t="shared" si="13"/>
        <v xml:space="preserve"> </v>
      </c>
      <c r="BJ26" s="111" t="str">
        <f>_xlfn.IFS(AND((COUNTIF($BH$5:BH26,"Directamente"))&gt;=(COUNTIF(BH26:BH26,"Indirectamente")),(COUNTIF(BH26:BH26,"Directamente"))&gt;=(COUNTIF(BH26:BH26,"No Disminuye"))),"Directamente",AND((COUNTIF(BH26:BH26,"Indirectamente"))&gt;(COUNTIF(BH26:BH26,"Directamente")),(COUNTIF(BH26:BH26,"Indirectamente"))&gt;(COUNTIF(BH26:BH26,"No Disminuye"))),"Indirectamente",SUM(COUNTIF(BH26:BH26,"Directamente"),COUNTIF(BH26:BH26,"Indirectamente"))&gt;=COUNTIF(BH26:BH26,"No Disminuye"),"Directamente",AND((COUNTIF(BH26:BH26,"No Disminuye"))&gt;(COUNTIF(BH26:BH26,"Directamente")),(COUNTIF(BH26:BH26,"No Disminuye"))&gt;(COUNTIF(BH26:BH26,"Indirectamente"))),"No Disminuye")</f>
        <v>Directamente</v>
      </c>
      <c r="BK26" s="264" t="str">
        <f t="shared" si="14"/>
        <v>0</v>
      </c>
      <c r="BL26" s="264">
        <f t="shared" si="15"/>
        <v>2</v>
      </c>
      <c r="BM26" s="102" t="s">
        <v>119</v>
      </c>
      <c r="BN26" s="112" t="s">
        <v>91</v>
      </c>
      <c r="BO26" s="102" t="str">
        <f t="shared" si="22"/>
        <v>Moderado</v>
      </c>
      <c r="BP26" s="130"/>
      <c r="BQ26" s="99"/>
      <c r="BR26" s="99"/>
      <c r="BS26" s="98"/>
      <c r="BT26" s="125"/>
      <c r="BU26" s="125"/>
      <c r="BV26" s="98"/>
      <c r="BW26" s="125"/>
      <c r="BX26" s="98"/>
      <c r="BY26" s="125"/>
      <c r="BZ26" s="98"/>
      <c r="CA26" s="98"/>
    </row>
    <row r="27" spans="2:79" ht="55.2" hidden="1" thickTop="1" thickBot="1">
      <c r="B27" s="96"/>
      <c r="C27" s="99"/>
      <c r="D27" s="99"/>
      <c r="E27" s="99"/>
      <c r="F27" s="99"/>
      <c r="G27" s="99"/>
      <c r="H27" s="99"/>
      <c r="I27" s="99"/>
      <c r="J27" s="100"/>
      <c r="K27" s="100"/>
      <c r="L27" s="100"/>
      <c r="M27" s="100"/>
      <c r="N27" s="100"/>
      <c r="O27" s="100"/>
      <c r="P27" s="100"/>
      <c r="Q27" s="100"/>
      <c r="R27" s="100"/>
      <c r="S27" s="100"/>
      <c r="T27" s="100"/>
      <c r="U27" s="100"/>
      <c r="V27" s="100"/>
      <c r="W27" s="100"/>
      <c r="X27" s="100"/>
      <c r="Y27" s="100"/>
      <c r="Z27" s="100"/>
      <c r="AA27" s="100"/>
      <c r="AB27" s="101"/>
      <c r="AC27" s="101">
        <f t="shared" si="16"/>
        <v>0</v>
      </c>
      <c r="AD27" s="102" t="s">
        <v>118</v>
      </c>
      <c r="AE27" s="103" t="str">
        <f t="shared" si="19"/>
        <v>Moderado</v>
      </c>
      <c r="AF27" s="104" t="str">
        <f t="shared" si="20"/>
        <v>Moderado</v>
      </c>
      <c r="AG27" s="99"/>
      <c r="AH27" s="101"/>
      <c r="AI27" s="101"/>
      <c r="AJ27" s="264" t="str">
        <f t="shared" si="24"/>
        <v/>
      </c>
      <c r="AK27" s="101"/>
      <c r="AL27" s="264" t="str">
        <f t="shared" si="25"/>
        <v/>
      </c>
      <c r="AM27" s="101"/>
      <c r="AN27" s="264" t="str">
        <f t="shared" si="26"/>
        <v/>
      </c>
      <c r="AO27" s="101"/>
      <c r="AP27" s="264" t="str">
        <f t="shared" si="27"/>
        <v/>
      </c>
      <c r="AQ27" s="101"/>
      <c r="AR27" s="264" t="str">
        <f t="shared" si="28"/>
        <v/>
      </c>
      <c r="AS27" s="101"/>
      <c r="AT27" s="264" t="str">
        <f t="shared" si="29"/>
        <v/>
      </c>
      <c r="AU27" s="101"/>
      <c r="AV27" s="264" t="str">
        <f t="shared" si="30"/>
        <v/>
      </c>
      <c r="AW27" s="264" t="str">
        <f t="shared" si="7"/>
        <v xml:space="preserve"> </v>
      </c>
      <c r="AX27" s="105" t="str">
        <f t="shared" si="8"/>
        <v>FUERTE</v>
      </c>
      <c r="AY27" s="106" t="s">
        <v>88</v>
      </c>
      <c r="AZ27" s="105" t="str">
        <f t="shared" si="9"/>
        <v>FUERTE</v>
      </c>
      <c r="BA27" s="264">
        <f t="shared" si="31"/>
        <v>100</v>
      </c>
      <c r="BB27" s="264" t="str">
        <f t="shared" si="11"/>
        <v>NO</v>
      </c>
      <c r="BC27" s="107" t="str">
        <f t="shared" si="12"/>
        <v>FUERTE</v>
      </c>
      <c r="BD27" s="108">
        <f t="shared" si="23"/>
        <v>100</v>
      </c>
      <c r="BE27" s="100"/>
      <c r="BF27" s="109">
        <f>IF(BE27="Directamente",100/COUNTA(#REF!),0)</f>
        <v>0</v>
      </c>
      <c r="BG27" s="110" t="str">
        <f t="shared" si="21"/>
        <v>No Disminuye</v>
      </c>
      <c r="BH27" s="100"/>
      <c r="BI27" s="108" t="str">
        <f t="shared" si="13"/>
        <v xml:space="preserve"> </v>
      </c>
      <c r="BJ27" s="111" t="str">
        <f>_xlfn.IFS(AND((COUNTIF($BH$5:BH27,"Directamente"))&gt;=(COUNTIF(BH27:BH27,"Indirectamente")),(COUNTIF(BH27:BH27,"Directamente"))&gt;=(COUNTIF(BH27:BH27,"No Disminuye"))),"Directamente",AND((COUNTIF(BH27:BH27,"Indirectamente"))&gt;(COUNTIF(BH27:BH27,"Directamente")),(COUNTIF(BH27:BH27,"Indirectamente"))&gt;(COUNTIF(BH27:BH27,"No Disminuye"))),"Indirectamente",SUM(COUNTIF(BH27:BH27,"Directamente"),COUNTIF(BH27:BH27,"Indirectamente"))&gt;=COUNTIF(BH27:BH27,"No Disminuye"),"Directamente",AND((COUNTIF(BH27:BH27,"No Disminuye"))&gt;(COUNTIF(BH27:BH27,"Directamente")),(COUNTIF(BH27:BH27,"No Disminuye"))&gt;(COUNTIF(BH27:BH27,"Indirectamente"))),"No Disminuye")</f>
        <v>Directamente</v>
      </c>
      <c r="BK27" s="264" t="str">
        <f t="shared" si="14"/>
        <v>0</v>
      </c>
      <c r="BL27" s="264">
        <f t="shared" si="15"/>
        <v>2</v>
      </c>
      <c r="BM27" s="102" t="s">
        <v>119</v>
      </c>
      <c r="BN27" s="112" t="s">
        <v>91</v>
      </c>
      <c r="BO27" s="102" t="str">
        <f t="shared" si="22"/>
        <v>Moderado</v>
      </c>
      <c r="BP27" s="130"/>
      <c r="BQ27" s="99"/>
      <c r="BR27" s="99"/>
      <c r="BS27" s="98"/>
      <c r="BT27" s="125"/>
      <c r="BU27" s="125"/>
      <c r="BV27" s="98"/>
      <c r="BW27" s="125"/>
      <c r="BX27" s="98"/>
      <c r="BY27" s="125"/>
      <c r="BZ27" s="98"/>
      <c r="CA27" s="98"/>
    </row>
    <row r="28" spans="2:79" ht="55.2" hidden="1" thickTop="1" thickBot="1">
      <c r="B28" s="96"/>
      <c r="C28" s="99"/>
      <c r="D28" s="99"/>
      <c r="E28" s="99"/>
      <c r="F28" s="99"/>
      <c r="G28" s="99"/>
      <c r="H28" s="99"/>
      <c r="I28" s="99"/>
      <c r="J28" s="100"/>
      <c r="K28" s="100"/>
      <c r="L28" s="100"/>
      <c r="M28" s="100"/>
      <c r="N28" s="100"/>
      <c r="O28" s="100"/>
      <c r="P28" s="100"/>
      <c r="Q28" s="100"/>
      <c r="R28" s="100"/>
      <c r="S28" s="100"/>
      <c r="T28" s="100"/>
      <c r="U28" s="100"/>
      <c r="V28" s="100"/>
      <c r="W28" s="100"/>
      <c r="X28" s="100"/>
      <c r="Y28" s="100"/>
      <c r="Z28" s="100"/>
      <c r="AA28" s="100"/>
      <c r="AB28" s="101"/>
      <c r="AC28" s="101">
        <f t="shared" si="16"/>
        <v>0</v>
      </c>
      <c r="AD28" s="102" t="s">
        <v>118</v>
      </c>
      <c r="AE28" s="103" t="str">
        <f t="shared" si="19"/>
        <v>Moderado</v>
      </c>
      <c r="AF28" s="104" t="str">
        <f t="shared" si="20"/>
        <v>Moderado</v>
      </c>
      <c r="AG28" s="99"/>
      <c r="AH28" s="101"/>
      <c r="AI28" s="101"/>
      <c r="AJ28" s="264" t="str">
        <f t="shared" si="24"/>
        <v/>
      </c>
      <c r="AK28" s="101"/>
      <c r="AL28" s="264" t="str">
        <f t="shared" si="25"/>
        <v/>
      </c>
      <c r="AM28" s="101"/>
      <c r="AN28" s="264" t="str">
        <f t="shared" si="26"/>
        <v/>
      </c>
      <c r="AO28" s="101"/>
      <c r="AP28" s="264" t="str">
        <f t="shared" si="27"/>
        <v/>
      </c>
      <c r="AQ28" s="101"/>
      <c r="AR28" s="264" t="str">
        <f t="shared" si="28"/>
        <v/>
      </c>
      <c r="AS28" s="101"/>
      <c r="AT28" s="264" t="str">
        <f t="shared" si="29"/>
        <v/>
      </c>
      <c r="AU28" s="101"/>
      <c r="AV28" s="264" t="str">
        <f t="shared" si="30"/>
        <v/>
      </c>
      <c r="AW28" s="264" t="str">
        <f t="shared" si="7"/>
        <v xml:space="preserve"> </v>
      </c>
      <c r="AX28" s="105" t="str">
        <f t="shared" si="8"/>
        <v>FUERTE</v>
      </c>
      <c r="AY28" s="106" t="s">
        <v>88</v>
      </c>
      <c r="AZ28" s="105" t="str">
        <f t="shared" si="9"/>
        <v>FUERTE</v>
      </c>
      <c r="BA28" s="264">
        <f t="shared" si="31"/>
        <v>100</v>
      </c>
      <c r="BB28" s="264" t="str">
        <f t="shared" si="11"/>
        <v>NO</v>
      </c>
      <c r="BC28" s="107" t="str">
        <f t="shared" si="12"/>
        <v>FUERTE</v>
      </c>
      <c r="BD28" s="108">
        <f t="shared" si="23"/>
        <v>100</v>
      </c>
      <c r="BE28" s="100"/>
      <c r="BF28" s="109">
        <f>IF(BE28="Directamente",100/COUNTA(#REF!),0)</f>
        <v>0</v>
      </c>
      <c r="BG28" s="110" t="str">
        <f t="shared" si="21"/>
        <v>No Disminuye</v>
      </c>
      <c r="BH28" s="100"/>
      <c r="BI28" s="108" t="str">
        <f t="shared" si="13"/>
        <v xml:space="preserve"> </v>
      </c>
      <c r="BJ28" s="111" t="str">
        <f>_xlfn.IFS(AND((COUNTIF($BH$5:BH28,"Directamente"))&gt;=(COUNTIF(BH28:BH28,"Indirectamente")),(COUNTIF(BH28:BH28,"Directamente"))&gt;=(COUNTIF(BH28:BH28,"No Disminuye"))),"Directamente",AND((COUNTIF(BH28:BH28,"Indirectamente"))&gt;(COUNTIF(BH28:BH28,"Directamente")),(COUNTIF(BH28:BH28,"Indirectamente"))&gt;(COUNTIF(BH28:BH28,"No Disminuye"))),"Indirectamente",SUM(COUNTIF(BH28:BH28,"Directamente"),COUNTIF(BH28:BH28,"Indirectamente"))&gt;=COUNTIF(BH28:BH28,"No Disminuye"),"Directamente",AND((COUNTIF(BH28:BH28,"No Disminuye"))&gt;(COUNTIF(BH28:BH28,"Directamente")),(COUNTIF(BH28:BH28,"No Disminuye"))&gt;(COUNTIF(BH28:BH28,"Indirectamente"))),"No Disminuye")</f>
        <v>Directamente</v>
      </c>
      <c r="BK28" s="264" t="str">
        <f t="shared" si="14"/>
        <v>0</v>
      </c>
      <c r="BL28" s="264">
        <f t="shared" si="15"/>
        <v>2</v>
      </c>
      <c r="BM28" s="102" t="s">
        <v>119</v>
      </c>
      <c r="BN28" s="112" t="s">
        <v>91</v>
      </c>
      <c r="BO28" s="102" t="str">
        <f t="shared" si="22"/>
        <v>Moderado</v>
      </c>
      <c r="BP28" s="130"/>
      <c r="BQ28" s="99"/>
      <c r="BR28" s="99"/>
      <c r="BS28" s="98"/>
      <c r="BT28" s="125"/>
      <c r="BU28" s="125"/>
      <c r="BV28" s="98"/>
      <c r="BW28" s="125"/>
      <c r="BX28" s="98"/>
      <c r="BY28" s="125"/>
      <c r="BZ28" s="98"/>
      <c r="CA28" s="98"/>
    </row>
    <row r="29" spans="2:79" hidden="1" thickTop="1" thickBot="1">
      <c r="AD29" s="131"/>
      <c r="BG29" s="132"/>
      <c r="BN29" s="112"/>
      <c r="BP29" s="133"/>
    </row>
    <row r="30" spans="2:79" hidden="1" thickTop="1" thickBot="1">
      <c r="AD30" s="131"/>
      <c r="BG30" s="132"/>
      <c r="BN30" s="112"/>
      <c r="BP30" s="133"/>
    </row>
    <row r="31" spans="2:79" hidden="1" thickTop="1" thickBot="1">
      <c r="AD31" s="131"/>
      <c r="BG31" s="132"/>
      <c r="BN31" s="112"/>
      <c r="BP31" s="133"/>
    </row>
    <row r="32" spans="2:79" hidden="1" thickTop="1" thickBot="1">
      <c r="AD32" s="131"/>
      <c r="BG32" s="132"/>
      <c r="BN32" s="112"/>
      <c r="BP32" s="133"/>
    </row>
    <row r="33" spans="30:68" hidden="1" thickTop="1" thickBot="1">
      <c r="AD33" s="131"/>
      <c r="BG33" s="132"/>
      <c r="BN33" s="112"/>
      <c r="BP33" s="133"/>
    </row>
    <row r="34" spans="30:68" hidden="1" thickTop="1" thickBot="1">
      <c r="AD34" s="131"/>
      <c r="BG34" s="132"/>
      <c r="BN34" s="112"/>
      <c r="BP34" s="133"/>
    </row>
    <row r="35" spans="30:68" hidden="1" thickTop="1" thickBot="1">
      <c r="AD35" s="131"/>
      <c r="BG35" s="132"/>
      <c r="BN35" s="112"/>
      <c r="BP35" s="133"/>
    </row>
    <row r="36" spans="30:68" hidden="1" thickTop="1" thickBot="1">
      <c r="AD36" s="131"/>
      <c r="BG36" s="132"/>
      <c r="BN36" s="112"/>
      <c r="BP36" s="133"/>
    </row>
    <row r="37" spans="30:68" hidden="1" thickTop="1" thickBot="1">
      <c r="AD37" s="131"/>
      <c r="BG37" s="132"/>
      <c r="BN37" s="112"/>
      <c r="BP37" s="133"/>
    </row>
    <row r="38" spans="30:68" hidden="1" thickTop="1" thickBot="1">
      <c r="AD38" s="131"/>
      <c r="BG38" s="132"/>
      <c r="BN38" s="112"/>
      <c r="BP38" s="133"/>
    </row>
    <row r="39" spans="30:68" hidden="1" thickTop="1" thickBot="1">
      <c r="AD39" s="131"/>
      <c r="BG39" s="132"/>
      <c r="BN39" s="112"/>
      <c r="BP39" s="133"/>
    </row>
    <row r="40" spans="30:68" hidden="1" thickTop="1" thickBot="1">
      <c r="AD40" s="131"/>
      <c r="BG40" s="132"/>
      <c r="BN40" s="112"/>
      <c r="BP40" s="133"/>
    </row>
    <row r="41" spans="30:68" hidden="1" thickTop="1" thickBot="1">
      <c r="AD41" s="131"/>
      <c r="BG41" s="132"/>
      <c r="BN41" s="112"/>
      <c r="BP41" s="133"/>
    </row>
    <row r="42" spans="30:68" hidden="1" thickTop="1" thickBot="1">
      <c r="AD42" s="131"/>
      <c r="BG42" s="132"/>
      <c r="BN42" s="112"/>
      <c r="BP42" s="133"/>
    </row>
    <row r="43" spans="30:68" hidden="1" thickTop="1" thickBot="1">
      <c r="AD43" s="131"/>
      <c r="BG43" s="132"/>
      <c r="BN43" s="112"/>
      <c r="BP43" s="133"/>
    </row>
    <row r="44" spans="30:68" hidden="1" thickTop="1" thickBot="1">
      <c r="AD44" s="131"/>
      <c r="BG44" s="132"/>
      <c r="BN44" s="112"/>
      <c r="BP44" s="133"/>
    </row>
    <row r="45" spans="30:68" hidden="1" thickTop="1" thickBot="1">
      <c r="AD45" s="131"/>
      <c r="BG45" s="132"/>
      <c r="BN45" s="112"/>
      <c r="BP45" s="133"/>
    </row>
    <row r="46" spans="30:68" hidden="1" thickTop="1" thickBot="1">
      <c r="AD46" s="131"/>
      <c r="BG46" s="132"/>
      <c r="BN46" s="112"/>
      <c r="BP46" s="133"/>
    </row>
    <row r="47" spans="30:68" hidden="1" thickTop="1" thickBot="1">
      <c r="AD47" s="131"/>
      <c r="BG47" s="132"/>
      <c r="BN47" s="112"/>
      <c r="BP47" s="133"/>
    </row>
    <row r="48" spans="30:68" hidden="1" thickTop="1" thickBot="1">
      <c r="AD48" s="131"/>
      <c r="BG48" s="132"/>
      <c r="BN48" s="112"/>
      <c r="BP48" s="133"/>
    </row>
    <row r="49" spans="30:68" hidden="1" thickTop="1" thickBot="1">
      <c r="AD49" s="131"/>
      <c r="BG49" s="132"/>
      <c r="BN49" s="112"/>
      <c r="BP49" s="133"/>
    </row>
    <row r="50" spans="30:68" hidden="1" thickTop="1" thickBot="1">
      <c r="AD50" s="131"/>
      <c r="BG50" s="132"/>
      <c r="BN50" s="112"/>
      <c r="BP50" s="133"/>
    </row>
    <row r="51" spans="30:68" hidden="1" thickTop="1" thickBot="1">
      <c r="AD51" s="131"/>
      <c r="BG51" s="132"/>
      <c r="BN51" s="112"/>
      <c r="BP51" s="133"/>
    </row>
    <row r="52" spans="30:68" hidden="1" thickTop="1" thickBot="1">
      <c r="AD52" s="131"/>
      <c r="BG52" s="132"/>
      <c r="BN52" s="112"/>
      <c r="BP52" s="133"/>
    </row>
    <row r="53" spans="30:68" hidden="1" thickTop="1" thickBot="1">
      <c r="AD53" s="131"/>
      <c r="BG53" s="132"/>
      <c r="BN53" s="112"/>
      <c r="BP53" s="133"/>
    </row>
    <row r="54" spans="30:68" hidden="1" thickTop="1" thickBot="1">
      <c r="AD54" s="131"/>
      <c r="BG54" s="132"/>
      <c r="BN54" s="112"/>
      <c r="BP54" s="133"/>
    </row>
    <row r="55" spans="30:68" hidden="1" thickTop="1" thickBot="1">
      <c r="AD55" s="131"/>
      <c r="BG55" s="132"/>
      <c r="BN55" s="112"/>
      <c r="BP55" s="133"/>
    </row>
    <row r="56" spans="30:68" hidden="1" thickTop="1" thickBot="1">
      <c r="AD56" s="131"/>
      <c r="BG56" s="132"/>
      <c r="BN56" s="112"/>
      <c r="BP56" s="133"/>
    </row>
    <row r="57" spans="30:68" hidden="1" thickTop="1" thickBot="1">
      <c r="AD57" s="131"/>
      <c r="BG57" s="132"/>
      <c r="BN57" s="112"/>
      <c r="BP57" s="133"/>
    </row>
    <row r="58" spans="30:68" hidden="1" thickTop="1" thickBot="1">
      <c r="AD58" s="131"/>
      <c r="BG58" s="132"/>
      <c r="BN58" s="112"/>
      <c r="BP58" s="133"/>
    </row>
    <row r="59" spans="30:68" hidden="1" thickTop="1" thickBot="1">
      <c r="AD59" s="131"/>
      <c r="BG59" s="132"/>
      <c r="BN59" s="112"/>
      <c r="BP59" s="133"/>
    </row>
    <row r="60" spans="30:68" hidden="1" thickTop="1" thickBot="1">
      <c r="AD60" s="131"/>
      <c r="BG60" s="132"/>
      <c r="BN60" s="112"/>
      <c r="BP60" s="133"/>
    </row>
    <row r="61" spans="30:68" hidden="1" thickTop="1" thickBot="1">
      <c r="AD61" s="131"/>
      <c r="BG61" s="132"/>
      <c r="BN61" s="112"/>
      <c r="BP61" s="133"/>
    </row>
    <row r="62" spans="30:68" hidden="1" thickTop="1" thickBot="1">
      <c r="AD62" s="131"/>
      <c r="BG62" s="132"/>
      <c r="BN62" s="112"/>
      <c r="BP62" s="133"/>
    </row>
    <row r="63" spans="30:68" hidden="1" thickTop="1" thickBot="1">
      <c r="AD63" s="131"/>
      <c r="BG63" s="132"/>
      <c r="BN63" s="112"/>
      <c r="BP63" s="133"/>
    </row>
    <row r="64" spans="30:68" hidden="1" thickTop="1" thickBot="1">
      <c r="AD64" s="131"/>
      <c r="BG64" s="132"/>
      <c r="BN64" s="112"/>
      <c r="BP64" s="133"/>
    </row>
    <row r="65" spans="30:68" hidden="1" thickTop="1" thickBot="1">
      <c r="AD65" s="131"/>
      <c r="BG65" s="132"/>
      <c r="BN65" s="112"/>
      <c r="BP65" s="133"/>
    </row>
    <row r="66" spans="30:68" hidden="1" thickTop="1" thickBot="1">
      <c r="AD66" s="131"/>
      <c r="BG66" s="132"/>
      <c r="BN66" s="112"/>
      <c r="BP66" s="133"/>
    </row>
    <row r="67" spans="30:68" hidden="1" thickTop="1" thickBot="1">
      <c r="AD67" s="131"/>
      <c r="BG67" s="132"/>
      <c r="BN67" s="112"/>
      <c r="BP67" s="133"/>
    </row>
    <row r="68" spans="30:68" hidden="1" thickTop="1" thickBot="1">
      <c r="AD68" s="131"/>
      <c r="BG68" s="132"/>
      <c r="BN68" s="112"/>
      <c r="BP68" s="133"/>
    </row>
    <row r="69" spans="30:68" hidden="1" thickTop="1" thickBot="1">
      <c r="AD69" s="131"/>
      <c r="BG69" s="132"/>
      <c r="BN69" s="112"/>
      <c r="BP69" s="133"/>
    </row>
    <row r="70" spans="30:68" hidden="1" thickTop="1" thickBot="1">
      <c r="AD70" s="131"/>
      <c r="BG70" s="132"/>
      <c r="BN70" s="112"/>
      <c r="BP70" s="133"/>
    </row>
    <row r="71" spans="30:68" hidden="1" thickTop="1" thickBot="1">
      <c r="AD71" s="131"/>
      <c r="BG71" s="132"/>
      <c r="BN71" s="112"/>
      <c r="BP71" s="133"/>
    </row>
    <row r="72" spans="30:68" hidden="1" thickTop="1" thickBot="1">
      <c r="AD72" s="131"/>
      <c r="BG72" s="132"/>
      <c r="BN72" s="112"/>
      <c r="BP72" s="133"/>
    </row>
    <row r="73" spans="30:68" hidden="1" thickTop="1" thickBot="1">
      <c r="AD73" s="131"/>
      <c r="BG73" s="132"/>
      <c r="BN73" s="112"/>
      <c r="BP73" s="133"/>
    </row>
    <row r="74" spans="30:68" hidden="1" thickTop="1" thickBot="1">
      <c r="AD74" s="131"/>
      <c r="BG74" s="132"/>
      <c r="BN74" s="112"/>
      <c r="BP74" s="133"/>
    </row>
    <row r="75" spans="30:68" hidden="1" thickTop="1" thickBot="1">
      <c r="AD75" s="131"/>
      <c r="BG75" s="132"/>
      <c r="BN75" s="112"/>
      <c r="BP75" s="133"/>
    </row>
    <row r="76" spans="30:68" hidden="1" thickTop="1" thickBot="1">
      <c r="AD76" s="131"/>
      <c r="BG76" s="132"/>
      <c r="BN76" s="112"/>
      <c r="BP76" s="133"/>
    </row>
    <row r="82" spans="69:113" ht="47.1" customHeight="1" thickTop="1" thickBot="1">
      <c r="BQ82" s="134" t="s">
        <v>10</v>
      </c>
      <c r="BR82" s="134" t="s">
        <v>120</v>
      </c>
      <c r="BS82" s="134" t="s">
        <v>14</v>
      </c>
      <c r="BT82" s="135" t="s">
        <v>37</v>
      </c>
      <c r="BU82" s="135" t="s">
        <v>38</v>
      </c>
      <c r="BV82" s="134" t="s">
        <v>121</v>
      </c>
      <c r="BW82" s="134" t="s">
        <v>10</v>
      </c>
      <c r="BX82" s="134" t="s">
        <v>120</v>
      </c>
      <c r="BY82" s="134" t="s">
        <v>14</v>
      </c>
      <c r="BZ82" s="135" t="s">
        <v>37</v>
      </c>
      <c r="CA82" s="135" t="s">
        <v>38</v>
      </c>
      <c r="CB82" s="135" t="s">
        <v>122</v>
      </c>
      <c r="CC82" s="135" t="s">
        <v>123</v>
      </c>
      <c r="CD82" s="135" t="s">
        <v>62</v>
      </c>
      <c r="CE82" s="135" t="s">
        <v>124</v>
      </c>
      <c r="CF82" s="135" t="s">
        <v>125</v>
      </c>
      <c r="CG82" s="135" t="s">
        <v>126</v>
      </c>
      <c r="CH82" s="135" t="s">
        <v>127</v>
      </c>
      <c r="CI82" s="135" t="s">
        <v>128</v>
      </c>
      <c r="CJ82" s="135" t="s">
        <v>129</v>
      </c>
      <c r="CK82" s="135" t="s">
        <v>130</v>
      </c>
      <c r="CL82" s="135" t="s">
        <v>131</v>
      </c>
      <c r="CM82" s="135" t="s">
        <v>132</v>
      </c>
      <c r="CN82" s="135" t="s">
        <v>133</v>
      </c>
      <c r="CO82" s="135" t="s">
        <v>134</v>
      </c>
      <c r="CP82" s="135" t="s">
        <v>135</v>
      </c>
      <c r="CQ82" s="135" t="s">
        <v>136</v>
      </c>
      <c r="CR82" s="135" t="s">
        <v>137</v>
      </c>
      <c r="CS82" s="135" t="s">
        <v>138</v>
      </c>
      <c r="CT82" s="135" t="s">
        <v>139</v>
      </c>
      <c r="CU82" s="135" t="s">
        <v>140</v>
      </c>
      <c r="CV82" s="135" t="s">
        <v>141</v>
      </c>
      <c r="CW82" s="135" t="s">
        <v>142</v>
      </c>
      <c r="CX82" s="135" t="s">
        <v>143</v>
      </c>
      <c r="CY82" s="135" t="s">
        <v>144</v>
      </c>
      <c r="CZ82" s="135" t="s">
        <v>145</v>
      </c>
      <c r="DA82" s="135" t="s">
        <v>146</v>
      </c>
      <c r="DB82" s="135" t="s">
        <v>147</v>
      </c>
      <c r="DC82" s="135" t="s">
        <v>88</v>
      </c>
      <c r="DD82" s="135" t="s">
        <v>148</v>
      </c>
      <c r="DE82" s="135" t="s">
        <v>149</v>
      </c>
      <c r="DF82" s="135" t="s">
        <v>150</v>
      </c>
      <c r="DG82" s="135" t="s">
        <v>151</v>
      </c>
      <c r="DH82" s="135" t="s">
        <v>152</v>
      </c>
      <c r="DI82" s="135" t="s">
        <v>153</v>
      </c>
    </row>
    <row r="83" spans="69:113" ht="27" customHeight="1" thickTop="1" thickBot="1">
      <c r="BQ83" s="136" t="s">
        <v>154</v>
      </c>
      <c r="BR83" s="136" t="s">
        <v>70</v>
      </c>
      <c r="BS83" s="136" t="s">
        <v>74</v>
      </c>
      <c r="BT83" s="137" t="s">
        <v>119</v>
      </c>
      <c r="BU83" s="137" t="s">
        <v>155</v>
      </c>
      <c r="BV83" s="136" t="s">
        <v>113</v>
      </c>
      <c r="BW83" s="136" t="s">
        <v>69</v>
      </c>
      <c r="BX83" s="136" t="s">
        <v>70</v>
      </c>
      <c r="BY83" s="136" t="s">
        <v>74</v>
      </c>
      <c r="BZ83" s="137" t="s">
        <v>119</v>
      </c>
      <c r="CA83" s="137" t="s">
        <v>155</v>
      </c>
      <c r="CB83" s="137" t="s">
        <v>156</v>
      </c>
      <c r="CC83" s="136" t="s">
        <v>80</v>
      </c>
      <c r="CD83" s="136" t="s">
        <v>81</v>
      </c>
      <c r="CE83" s="136">
        <v>15</v>
      </c>
      <c r="CF83" s="136">
        <v>0</v>
      </c>
      <c r="CG83" s="136" t="s">
        <v>82</v>
      </c>
      <c r="CH83" s="136">
        <v>15</v>
      </c>
      <c r="CI83" s="136">
        <v>0</v>
      </c>
      <c r="CJ83" s="136" t="s">
        <v>83</v>
      </c>
      <c r="CK83" s="136">
        <v>15</v>
      </c>
      <c r="CL83" s="136">
        <v>0</v>
      </c>
      <c r="CM83" s="136" t="s">
        <v>84</v>
      </c>
      <c r="CN83" s="136">
        <v>15</v>
      </c>
      <c r="CO83" s="136">
        <v>10</v>
      </c>
      <c r="CP83" s="136">
        <v>0</v>
      </c>
      <c r="CQ83" s="136" t="s">
        <v>85</v>
      </c>
      <c r="CR83" s="136">
        <v>15</v>
      </c>
      <c r="CS83" s="136">
        <v>0</v>
      </c>
      <c r="CT83" s="136" t="s">
        <v>86</v>
      </c>
      <c r="CU83" s="136">
        <v>15</v>
      </c>
      <c r="CV83" s="136">
        <v>0</v>
      </c>
      <c r="CW83" s="136" t="s">
        <v>87</v>
      </c>
      <c r="CX83" s="136">
        <v>10</v>
      </c>
      <c r="CY83" s="136">
        <v>5</v>
      </c>
      <c r="CZ83" s="136">
        <v>0</v>
      </c>
      <c r="DA83" s="136" t="s">
        <v>88</v>
      </c>
      <c r="DB83" s="136" t="s">
        <v>88</v>
      </c>
      <c r="DC83" s="136">
        <v>100</v>
      </c>
      <c r="DD83" s="136">
        <v>50</v>
      </c>
      <c r="DE83" s="136">
        <v>0</v>
      </c>
      <c r="DF83" s="136" t="s">
        <v>89</v>
      </c>
      <c r="DG83" s="136" t="s">
        <v>89</v>
      </c>
      <c r="DH83" s="136">
        <v>0</v>
      </c>
      <c r="DI83" s="136">
        <v>0</v>
      </c>
    </row>
    <row r="84" spans="69:113" ht="27" customHeight="1" thickTop="1" thickBot="1">
      <c r="BQ84" s="136" t="s">
        <v>157</v>
      </c>
      <c r="BR84" s="136" t="s">
        <v>158</v>
      </c>
      <c r="BS84" s="136" t="s">
        <v>159</v>
      </c>
      <c r="BT84" s="137" t="s">
        <v>118</v>
      </c>
      <c r="BU84" s="137" t="s">
        <v>160</v>
      </c>
      <c r="BV84" s="136" t="s">
        <v>114</v>
      </c>
      <c r="BW84" s="136" t="s">
        <v>161</v>
      </c>
      <c r="BX84" s="136" t="s">
        <v>158</v>
      </c>
      <c r="BY84" s="136" t="s">
        <v>159</v>
      </c>
      <c r="BZ84" s="137" t="s">
        <v>118</v>
      </c>
      <c r="CA84" s="137" t="s">
        <v>160</v>
      </c>
      <c r="CB84" s="138" t="s">
        <v>91</v>
      </c>
      <c r="CC84" s="136" t="s">
        <v>162</v>
      </c>
      <c r="CD84" s="136" t="s">
        <v>163</v>
      </c>
      <c r="CE84" s="136"/>
      <c r="CF84" s="136"/>
      <c r="CG84" s="136" t="s">
        <v>164</v>
      </c>
      <c r="CH84" s="136"/>
      <c r="CI84" s="136"/>
      <c r="CJ84" s="136" t="s">
        <v>165</v>
      </c>
      <c r="CK84" s="136"/>
      <c r="CL84" s="136"/>
      <c r="CM84" s="136" t="s">
        <v>166</v>
      </c>
      <c r="CN84" s="136"/>
      <c r="CO84" s="136"/>
      <c r="CP84" s="136"/>
      <c r="CQ84" s="136" t="s">
        <v>167</v>
      </c>
      <c r="CR84" s="136"/>
      <c r="CS84" s="136"/>
      <c r="CT84" s="136" t="s">
        <v>168</v>
      </c>
      <c r="CU84" s="136"/>
      <c r="CV84" s="136"/>
      <c r="CW84" s="136" t="s">
        <v>169</v>
      </c>
      <c r="CX84" s="136"/>
      <c r="CY84" s="136"/>
      <c r="CZ84" s="136"/>
      <c r="DA84" s="136" t="s">
        <v>148</v>
      </c>
      <c r="DB84" s="136" t="s">
        <v>148</v>
      </c>
      <c r="DC84" s="136"/>
      <c r="DD84" s="136"/>
      <c r="DE84" s="136"/>
      <c r="DF84" s="136" t="s">
        <v>170</v>
      </c>
      <c r="DG84" s="136" t="s">
        <v>171</v>
      </c>
      <c r="DH84" s="136">
        <v>1</v>
      </c>
      <c r="DI84" s="136">
        <v>1</v>
      </c>
    </row>
    <row r="85" spans="69:113" ht="27" customHeight="1" thickTop="1" thickBot="1">
      <c r="BQ85" s="136" t="s">
        <v>172</v>
      </c>
      <c r="BR85" s="136" t="s">
        <v>173</v>
      </c>
      <c r="BS85" s="136" t="s">
        <v>174</v>
      </c>
      <c r="BT85" s="136"/>
      <c r="BU85" s="136"/>
      <c r="BW85" s="136" t="s">
        <v>175</v>
      </c>
      <c r="BX85" s="136" t="s">
        <v>176</v>
      </c>
      <c r="BY85" s="136" t="s">
        <v>177</v>
      </c>
      <c r="BZ85" s="137" t="s">
        <v>90</v>
      </c>
      <c r="CA85" s="138" t="s">
        <v>91</v>
      </c>
      <c r="CB85" s="139" t="s">
        <v>178</v>
      </c>
      <c r="CC85" s="136"/>
      <c r="CD85" s="136"/>
      <c r="CE85" s="136"/>
      <c r="CF85" s="136"/>
      <c r="CG85" s="136"/>
      <c r="CH85" s="136"/>
      <c r="CI85" s="136"/>
      <c r="CJ85" s="136"/>
      <c r="CK85" s="136"/>
      <c r="CL85" s="136"/>
      <c r="CM85" s="136" t="s">
        <v>179</v>
      </c>
      <c r="CN85" s="136"/>
      <c r="CO85" s="136"/>
      <c r="CP85" s="136"/>
      <c r="CQ85" s="136"/>
      <c r="CR85" s="136"/>
      <c r="CS85" s="136"/>
      <c r="CT85" s="136"/>
      <c r="CU85" s="136"/>
      <c r="CV85" s="136"/>
      <c r="CW85" s="136" t="s">
        <v>180</v>
      </c>
      <c r="CX85" s="136"/>
      <c r="CY85" s="136"/>
      <c r="CZ85" s="136"/>
      <c r="DA85" s="136" t="s">
        <v>149</v>
      </c>
      <c r="DB85" s="136" t="s">
        <v>149</v>
      </c>
      <c r="DC85" s="136"/>
      <c r="DD85" s="136"/>
      <c r="DE85" s="136"/>
      <c r="DF85" s="136"/>
      <c r="DG85" s="136" t="s">
        <v>170</v>
      </c>
      <c r="DH85" s="136">
        <v>2</v>
      </c>
      <c r="DI85" s="136">
        <v>2</v>
      </c>
    </row>
    <row r="86" spans="69:113" ht="27" customHeight="1" thickTop="1" thickBot="1">
      <c r="BQ86" s="136" t="s">
        <v>181</v>
      </c>
      <c r="BR86" s="136" t="s">
        <v>182</v>
      </c>
      <c r="BS86" s="136" t="s">
        <v>110</v>
      </c>
      <c r="BT86" s="136"/>
      <c r="BU86" s="136"/>
      <c r="BW86" s="136" t="s">
        <v>183</v>
      </c>
      <c r="BX86" s="136" t="s">
        <v>184</v>
      </c>
      <c r="BY86" s="136" t="s">
        <v>185</v>
      </c>
      <c r="BZ86" s="138" t="s">
        <v>186</v>
      </c>
      <c r="CA86" s="139" t="s">
        <v>187</v>
      </c>
      <c r="CB86" s="140" t="s">
        <v>188</v>
      </c>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row>
    <row r="87" spans="69:113" ht="27" customHeight="1" thickTop="1" thickBot="1">
      <c r="BQ87" s="136"/>
      <c r="BR87" s="136" t="s">
        <v>189</v>
      </c>
      <c r="BS87" s="136" t="s">
        <v>190</v>
      </c>
      <c r="BT87" s="136"/>
      <c r="BU87" s="136"/>
      <c r="BW87" s="136"/>
      <c r="BX87" s="136" t="s">
        <v>191</v>
      </c>
      <c r="BY87" s="136" t="s">
        <v>192</v>
      </c>
      <c r="BZ87" s="139" t="s">
        <v>77</v>
      </c>
      <c r="CA87" s="140" t="s">
        <v>78</v>
      </c>
      <c r="CB87" s="136"/>
      <c r="CC87" s="136"/>
      <c r="CD87" s="136"/>
      <c r="CE87" s="136"/>
      <c r="CF87" s="136"/>
      <c r="CG87" s="136"/>
      <c r="CH87" s="136"/>
      <c r="CI87" s="136"/>
      <c r="CJ87" s="136"/>
      <c r="CK87" s="136"/>
      <c r="CL87" s="136"/>
      <c r="CM87" s="136"/>
      <c r="CN87" s="136"/>
      <c r="CO87" s="136"/>
      <c r="CP87" s="136"/>
      <c r="CQ87" s="136"/>
      <c r="CR87" s="136"/>
      <c r="CS87" s="136"/>
      <c r="CT87" s="136"/>
      <c r="CU87" s="136"/>
      <c r="CV87" s="136"/>
      <c r="CW87" s="136"/>
      <c r="CX87" s="136"/>
      <c r="CY87" s="136"/>
      <c r="CZ87" s="136"/>
      <c r="DA87" s="136"/>
      <c r="DB87" s="136"/>
      <c r="DC87" s="136"/>
      <c r="DD87" s="136"/>
      <c r="DE87" s="136"/>
      <c r="DF87" s="136"/>
      <c r="DG87" s="136"/>
      <c r="DH87" s="136"/>
      <c r="DI87" s="136"/>
    </row>
    <row r="88" spans="69:113" ht="27" customHeight="1" thickTop="1" thickBot="1">
      <c r="BQ88" s="136"/>
      <c r="BR88" s="136" t="s">
        <v>193</v>
      </c>
      <c r="BS88" s="136"/>
      <c r="BT88" s="136"/>
      <c r="BU88" s="136"/>
      <c r="BW88" s="136"/>
      <c r="BX88" s="136" t="s">
        <v>194</v>
      </c>
      <c r="BY88" s="136" t="s">
        <v>195</v>
      </c>
      <c r="BZ88" s="136"/>
      <c r="CA88" s="136"/>
      <c r="CB88" s="136"/>
      <c r="CC88" s="136"/>
      <c r="CD88" s="136"/>
      <c r="CE88" s="136"/>
      <c r="CF88" s="136"/>
      <c r="CG88" s="136"/>
      <c r="CH88" s="136"/>
      <c r="CI88" s="136"/>
      <c r="CJ88" s="136"/>
      <c r="CK88" s="136"/>
      <c r="CL88" s="136"/>
      <c r="CM88" s="136"/>
      <c r="CN88" s="136"/>
      <c r="CO88" s="136"/>
      <c r="CP88" s="136"/>
      <c r="CQ88" s="136"/>
      <c r="CR88" s="136"/>
      <c r="CS88" s="136"/>
      <c r="CT88" s="136"/>
      <c r="CU88" s="136"/>
      <c r="CV88" s="136"/>
      <c r="CW88" s="136"/>
      <c r="CX88" s="136"/>
      <c r="CY88" s="136"/>
      <c r="CZ88" s="136"/>
      <c r="DA88" s="136"/>
      <c r="DB88" s="136"/>
      <c r="DC88" s="136"/>
      <c r="DD88" s="136"/>
      <c r="DE88" s="136"/>
      <c r="DF88" s="136"/>
      <c r="DG88" s="136"/>
      <c r="DH88" s="136"/>
      <c r="DI88" s="136"/>
    </row>
    <row r="89" spans="69:113" ht="27" customHeight="1" thickTop="1" thickBot="1">
      <c r="BQ89" s="136"/>
      <c r="BR89" s="136" t="s">
        <v>196</v>
      </c>
      <c r="BS89" s="136"/>
      <c r="BT89" s="136"/>
      <c r="BU89" s="136"/>
      <c r="BW89" s="136"/>
      <c r="BX89" s="136" t="s">
        <v>173</v>
      </c>
      <c r="BY89" s="136" t="s">
        <v>174</v>
      </c>
      <c r="BZ89" s="136"/>
      <c r="CA89" s="136"/>
      <c r="CB89" s="136"/>
      <c r="CC89" s="136"/>
      <c r="CD89" s="136"/>
      <c r="CE89" s="136"/>
      <c r="CF89" s="136"/>
      <c r="CG89" s="136"/>
      <c r="CH89" s="136"/>
      <c r="CI89" s="136"/>
      <c r="CJ89" s="136"/>
      <c r="CK89" s="136"/>
      <c r="CL89" s="136"/>
      <c r="CM89" s="136"/>
      <c r="CN89" s="136"/>
      <c r="CO89" s="136"/>
      <c r="CP89" s="136"/>
      <c r="CQ89" s="136"/>
      <c r="CR89" s="136"/>
      <c r="CS89" s="136"/>
      <c r="CT89" s="136"/>
      <c r="CU89" s="136"/>
      <c r="CV89" s="136"/>
      <c r="CW89" s="136"/>
      <c r="CX89" s="136"/>
      <c r="CY89" s="136"/>
      <c r="CZ89" s="136"/>
      <c r="DA89" s="136"/>
      <c r="DB89" s="136"/>
      <c r="DC89" s="136"/>
      <c r="DD89" s="136"/>
      <c r="DE89" s="136"/>
      <c r="DF89" s="136"/>
      <c r="DG89" s="136"/>
      <c r="DH89" s="136"/>
      <c r="DI89" s="136"/>
    </row>
    <row r="90" spans="69:113" ht="27" customHeight="1" thickTop="1" thickBot="1">
      <c r="BQ90" s="136"/>
      <c r="BR90" s="136" t="s">
        <v>197</v>
      </c>
      <c r="BS90" s="136"/>
      <c r="BT90" s="136"/>
      <c r="BU90" s="136"/>
      <c r="BW90" s="136"/>
      <c r="BX90" s="136" t="s">
        <v>182</v>
      </c>
      <c r="BY90" s="136" t="s">
        <v>110</v>
      </c>
      <c r="BZ90" s="136"/>
      <c r="CA90" s="136"/>
      <c r="CB90" s="136"/>
      <c r="CC90" s="136"/>
      <c r="CD90" s="136"/>
      <c r="CE90" s="136"/>
      <c r="CF90" s="136"/>
      <c r="CG90" s="136"/>
      <c r="CH90" s="136"/>
      <c r="CI90" s="136"/>
      <c r="CJ90" s="136"/>
      <c r="CK90" s="136"/>
      <c r="CL90" s="136"/>
      <c r="CM90" s="136"/>
      <c r="CN90" s="136"/>
      <c r="CO90" s="136"/>
      <c r="CP90" s="136"/>
      <c r="CQ90" s="136"/>
      <c r="CR90" s="136"/>
      <c r="CS90" s="136"/>
      <c r="CT90" s="136"/>
      <c r="CU90" s="136"/>
      <c r="CV90" s="136"/>
      <c r="CW90" s="136"/>
      <c r="CX90" s="136"/>
      <c r="CY90" s="136"/>
      <c r="CZ90" s="136"/>
      <c r="DA90" s="136"/>
      <c r="DB90" s="136"/>
      <c r="DC90" s="136"/>
      <c r="DD90" s="136"/>
      <c r="DE90" s="136"/>
      <c r="DF90" s="136"/>
      <c r="DG90" s="136"/>
      <c r="DH90" s="136"/>
      <c r="DI90" s="136"/>
    </row>
    <row r="91" spans="69:113" ht="27" customHeight="1" thickTop="1" thickBot="1">
      <c r="BQ91" s="136"/>
      <c r="BR91" s="136" t="s">
        <v>198</v>
      </c>
      <c r="BS91" s="136"/>
      <c r="BT91" s="136"/>
      <c r="BU91" s="136"/>
      <c r="BW91" s="136"/>
      <c r="BX91" s="136" t="s">
        <v>189</v>
      </c>
      <c r="BY91" s="136" t="s">
        <v>190</v>
      </c>
      <c r="BZ91" s="136"/>
      <c r="CA91" s="136"/>
      <c r="CB91" s="136"/>
      <c r="CC91" s="136"/>
      <c r="CD91" s="136"/>
      <c r="CE91" s="136"/>
      <c r="CF91" s="136"/>
      <c r="CG91" s="136"/>
      <c r="CH91" s="136"/>
      <c r="CI91" s="136"/>
      <c r="CJ91" s="136"/>
      <c r="CK91" s="136"/>
      <c r="CL91" s="136"/>
      <c r="CM91" s="136"/>
      <c r="CN91" s="136"/>
      <c r="CO91" s="136"/>
      <c r="CP91" s="136"/>
      <c r="CQ91" s="136"/>
      <c r="CR91" s="136"/>
      <c r="CS91" s="136"/>
      <c r="CT91" s="136"/>
      <c r="CU91" s="136"/>
      <c r="CV91" s="136"/>
      <c r="CW91" s="136"/>
      <c r="CX91" s="136"/>
      <c r="CY91" s="136"/>
      <c r="CZ91" s="136"/>
      <c r="DA91" s="136"/>
      <c r="DB91" s="136"/>
      <c r="DC91" s="136"/>
      <c r="DD91" s="136"/>
      <c r="DE91" s="136"/>
      <c r="DF91" s="136"/>
      <c r="DG91" s="136"/>
      <c r="DH91" s="136"/>
      <c r="DI91" s="136"/>
    </row>
    <row r="92" spans="69:113" ht="27" customHeight="1" thickTop="1" thickBot="1">
      <c r="BQ92" s="136"/>
      <c r="BR92" s="136" t="s">
        <v>199</v>
      </c>
      <c r="BS92" s="136"/>
      <c r="BT92" s="136"/>
      <c r="BU92" s="136"/>
      <c r="BW92" s="136"/>
      <c r="BX92" s="136" t="s">
        <v>193</v>
      </c>
      <c r="BY92" s="136"/>
      <c r="BZ92" s="136"/>
      <c r="CA92" s="136"/>
      <c r="CB92" s="136"/>
      <c r="CC92" s="136"/>
      <c r="CD92" s="136"/>
      <c r="CE92" s="136"/>
      <c r="CF92" s="136"/>
      <c r="CG92" s="136"/>
      <c r="CH92" s="136"/>
      <c r="CI92" s="136"/>
      <c r="CJ92" s="136"/>
      <c r="CK92" s="136"/>
      <c r="CL92" s="136"/>
      <c r="CM92" s="136"/>
      <c r="CN92" s="136"/>
      <c r="CO92" s="136"/>
      <c r="CP92" s="136"/>
      <c r="CQ92" s="136"/>
      <c r="CR92" s="136"/>
      <c r="CS92" s="136"/>
      <c r="CT92" s="136"/>
      <c r="CU92" s="136"/>
      <c r="CV92" s="136"/>
      <c r="CW92" s="136"/>
      <c r="CX92" s="136"/>
      <c r="CY92" s="136"/>
      <c r="CZ92" s="136"/>
      <c r="DA92" s="136"/>
      <c r="DB92" s="136"/>
      <c r="DC92" s="136"/>
      <c r="DD92" s="136"/>
      <c r="DE92" s="136"/>
      <c r="DF92" s="136"/>
      <c r="DG92" s="136"/>
      <c r="DH92" s="136"/>
      <c r="DI92" s="136"/>
    </row>
    <row r="93" spans="69:113" ht="27" customHeight="1" thickTop="1" thickBot="1">
      <c r="BQ93" s="136"/>
      <c r="BR93" s="136" t="s">
        <v>200</v>
      </c>
      <c r="BS93" s="136"/>
      <c r="BT93" s="136"/>
      <c r="BU93" s="136"/>
      <c r="BW93" s="136"/>
      <c r="BX93" s="136" t="s">
        <v>196</v>
      </c>
      <c r="BY93" s="136"/>
      <c r="BZ93" s="136"/>
      <c r="CA93" s="136"/>
      <c r="CB93" s="136"/>
      <c r="CC93" s="136"/>
      <c r="CD93" s="136"/>
      <c r="CE93" s="136"/>
      <c r="CF93" s="136"/>
      <c r="CG93" s="136"/>
      <c r="CH93" s="136"/>
      <c r="CI93" s="136"/>
      <c r="CJ93" s="136"/>
      <c r="CK93" s="136"/>
      <c r="CL93" s="136"/>
      <c r="CM93" s="136"/>
      <c r="CN93" s="136"/>
      <c r="CO93" s="136"/>
      <c r="CP93" s="136"/>
      <c r="CQ93" s="136"/>
      <c r="CR93" s="136"/>
      <c r="CS93" s="136"/>
      <c r="CT93" s="136"/>
      <c r="CU93" s="136"/>
      <c r="CV93" s="136"/>
      <c r="CW93" s="136"/>
      <c r="CX93" s="136"/>
      <c r="CY93" s="136"/>
      <c r="CZ93" s="136"/>
      <c r="DA93" s="136"/>
      <c r="DB93" s="136"/>
      <c r="DC93" s="136"/>
      <c r="DD93" s="136"/>
      <c r="DE93" s="136"/>
      <c r="DF93" s="136"/>
      <c r="DG93" s="136"/>
      <c r="DH93" s="136"/>
      <c r="DI93" s="136"/>
    </row>
    <row r="94" spans="69:113" ht="27" customHeight="1" thickTop="1" thickBot="1">
      <c r="BW94" s="136"/>
      <c r="BX94" s="136" t="s">
        <v>197</v>
      </c>
      <c r="BY94" s="136"/>
      <c r="BZ94" s="136"/>
      <c r="CA94" s="136"/>
      <c r="CB94" s="136"/>
      <c r="CC94" s="136"/>
      <c r="CD94" s="136"/>
      <c r="CE94" s="136"/>
      <c r="CF94" s="136"/>
      <c r="CG94" s="136"/>
      <c r="CH94" s="136"/>
      <c r="CI94" s="136"/>
      <c r="CJ94" s="136"/>
      <c r="CK94" s="136"/>
      <c r="CL94" s="136"/>
      <c r="CM94" s="136"/>
      <c r="CN94" s="136"/>
      <c r="CO94" s="136"/>
      <c r="CP94" s="136"/>
      <c r="CQ94" s="136"/>
      <c r="CR94" s="136"/>
      <c r="CS94" s="136"/>
      <c r="CT94" s="136"/>
      <c r="CU94" s="136"/>
      <c r="CV94" s="136"/>
      <c r="CW94" s="136"/>
      <c r="CX94" s="136"/>
      <c r="CY94" s="136"/>
      <c r="CZ94" s="136"/>
      <c r="DA94" s="136"/>
      <c r="DB94" s="136"/>
      <c r="DC94" s="136"/>
      <c r="DD94" s="136"/>
      <c r="DE94" s="136"/>
      <c r="DF94" s="136"/>
      <c r="DG94" s="136"/>
      <c r="DH94" s="136"/>
      <c r="DI94" s="136"/>
    </row>
    <row r="95" spans="69:113" ht="27" customHeight="1" thickTop="1" thickBot="1">
      <c r="BW95" s="136"/>
      <c r="BX95" s="136" t="s">
        <v>198</v>
      </c>
      <c r="BY95" s="136"/>
      <c r="BZ95" s="136"/>
      <c r="CA95" s="136"/>
      <c r="CB95" s="136"/>
      <c r="CC95" s="136"/>
      <c r="CD95" s="136"/>
      <c r="CE95" s="136"/>
      <c r="CF95" s="136"/>
      <c r="CG95" s="136"/>
      <c r="CH95" s="136"/>
      <c r="CI95" s="136"/>
      <c r="CJ95" s="136"/>
      <c r="CK95" s="136"/>
      <c r="CL95" s="136"/>
      <c r="CM95" s="136"/>
      <c r="CN95" s="136"/>
      <c r="CO95" s="136"/>
      <c r="CP95" s="136"/>
      <c r="CQ95" s="136"/>
      <c r="CR95" s="136"/>
      <c r="CS95" s="136"/>
      <c r="CT95" s="136"/>
      <c r="CU95" s="136"/>
      <c r="CV95" s="136"/>
      <c r="CW95" s="136"/>
      <c r="CX95" s="136"/>
      <c r="CY95" s="136"/>
      <c r="CZ95" s="136"/>
      <c r="DA95" s="136"/>
      <c r="DB95" s="136"/>
      <c r="DC95" s="136"/>
      <c r="DD95" s="136"/>
      <c r="DE95" s="136"/>
      <c r="DF95" s="136"/>
      <c r="DG95" s="136"/>
      <c r="DH95" s="136"/>
      <c r="DI95" s="136"/>
    </row>
    <row r="96" spans="69:113" ht="27" customHeight="1" thickTop="1" thickBot="1">
      <c r="BW96" s="136"/>
      <c r="BX96" s="136" t="s">
        <v>199</v>
      </c>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c r="DD96" s="136"/>
      <c r="DE96" s="136"/>
      <c r="DF96" s="136"/>
      <c r="DG96" s="136"/>
      <c r="DH96" s="136"/>
      <c r="DI96" s="136"/>
    </row>
    <row r="97" spans="75:113" ht="27" customHeight="1" thickTop="1" thickBot="1">
      <c r="BW97" s="136"/>
      <c r="BX97" s="136" t="s">
        <v>201</v>
      </c>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c r="DD97" s="136"/>
      <c r="DE97" s="136"/>
      <c r="DF97" s="136"/>
      <c r="DG97" s="136"/>
      <c r="DH97" s="136"/>
      <c r="DI97" s="136"/>
    </row>
    <row r="884" spans="30:32" ht="25.8" thickTop="1" thickBot="1">
      <c r="AD884" s="135" t="s">
        <v>37</v>
      </c>
      <c r="AE884" s="135" t="s">
        <v>38</v>
      </c>
      <c r="AF884" s="135" t="s">
        <v>122</v>
      </c>
    </row>
    <row r="885" spans="30:32" ht="25.8" thickTop="1" thickBot="1">
      <c r="AD885" s="137" t="s">
        <v>119</v>
      </c>
      <c r="AE885" s="137" t="s">
        <v>155</v>
      </c>
      <c r="AF885" s="137" t="s">
        <v>156</v>
      </c>
    </row>
    <row r="886" spans="30:32" thickTop="1" thickBot="1">
      <c r="AD886" s="137" t="s">
        <v>118</v>
      </c>
      <c r="AE886" s="137" t="s">
        <v>160</v>
      </c>
      <c r="AF886" s="138" t="s">
        <v>91</v>
      </c>
    </row>
    <row r="887" spans="30:32" thickTop="1" thickBot="1">
      <c r="AD887" s="137" t="s">
        <v>90</v>
      </c>
      <c r="AE887" s="138" t="s">
        <v>91</v>
      </c>
      <c r="AF887" s="139" t="s">
        <v>178</v>
      </c>
    </row>
    <row r="888" spans="30:32" thickTop="1" thickBot="1">
      <c r="AD888" s="138" t="s">
        <v>186</v>
      </c>
      <c r="AE888" s="139" t="s">
        <v>187</v>
      </c>
      <c r="AF888" s="140" t="s">
        <v>188</v>
      </c>
    </row>
    <row r="889" spans="30:32" ht="25.8" thickTop="1" thickBot="1">
      <c r="AD889" s="139" t="s">
        <v>77</v>
      </c>
      <c r="AE889" s="140" t="s">
        <v>78</v>
      </c>
    </row>
  </sheetData>
  <mergeCells count="52">
    <mergeCell ref="AX2:BL2"/>
    <mergeCell ref="B2:D2"/>
    <mergeCell ref="E2:I2"/>
    <mergeCell ref="J2:AC2"/>
    <mergeCell ref="AD2:AF2"/>
    <mergeCell ref="AG2:AW2"/>
    <mergeCell ref="B6:B9"/>
    <mergeCell ref="C6:C9"/>
    <mergeCell ref="D6:D9"/>
    <mergeCell ref="E6:E9"/>
    <mergeCell ref="F6:F9"/>
    <mergeCell ref="BM2:BO2"/>
    <mergeCell ref="BP2:BS2"/>
    <mergeCell ref="BT2:BV2"/>
    <mergeCell ref="BW2:BX2"/>
    <mergeCell ref="BY2:CA2"/>
    <mergeCell ref="R6:R9"/>
    <mergeCell ref="G6:G9"/>
    <mergeCell ref="H6:H9"/>
    <mergeCell ref="I6:I9"/>
    <mergeCell ref="J6:J9"/>
    <mergeCell ref="K6:K9"/>
    <mergeCell ref="L6:L9"/>
    <mergeCell ref="M6:M9"/>
    <mergeCell ref="N6:N9"/>
    <mergeCell ref="O6:O9"/>
    <mergeCell ref="P6:P9"/>
    <mergeCell ref="Q6:Q9"/>
    <mergeCell ref="AE6:AE9"/>
    <mergeCell ref="S6:S9"/>
    <mergeCell ref="T6:T9"/>
    <mergeCell ref="U6:U9"/>
    <mergeCell ref="V6:V9"/>
    <mergeCell ref="W6:W9"/>
    <mergeCell ref="X6:X9"/>
    <mergeCell ref="Y6:Y9"/>
    <mergeCell ref="Z6:Z9"/>
    <mergeCell ref="AA6:AA9"/>
    <mergeCell ref="AB6:AB9"/>
    <mergeCell ref="AD6:AD9"/>
    <mergeCell ref="BX6:BX9"/>
    <mergeCell ref="AF6:AF9"/>
    <mergeCell ref="BC6:BC9"/>
    <mergeCell ref="BD6:BD9"/>
    <mergeCell ref="BG6:BG9"/>
    <mergeCell ref="BJ6:BJ9"/>
    <mergeCell ref="BK6:BK9"/>
    <mergeCell ref="BL6:BL9"/>
    <mergeCell ref="BM6:BM9"/>
    <mergeCell ref="BN6:BN9"/>
    <mergeCell ref="BO6:BO9"/>
    <mergeCell ref="BW6:BW9"/>
  </mergeCells>
  <conditionalFormatting sqref="BB5:BC6 BB7:BB9 BB10:BC28 AX5:AZ28">
    <cfRule type="containsText" dxfId="624" priority="40" operator="containsText" text="DEBIL">
      <formula>NOT(ISERROR(SEARCH("DEBIL",AX5)))</formula>
    </cfRule>
    <cfRule type="containsText" dxfId="623" priority="41" operator="containsText" text="MODERADO">
      <formula>NOT(ISERROR(SEARCH("MODERADO",AX5)))</formula>
    </cfRule>
    <cfRule type="containsText" dxfId="622" priority="42" operator="containsText" text="FUERTE">
      <formula>NOT(ISERROR(SEARCH("FUERTE",AX5)))</formula>
    </cfRule>
  </conditionalFormatting>
  <conditionalFormatting sqref="BM5:BM6 BM10:BM28">
    <cfRule type="containsText" dxfId="621" priority="30" operator="containsText" text="casi seguro">
      <formula>NOT(ISERROR(SEARCH("casi seguro",BM5)))</formula>
    </cfRule>
    <cfRule type="containsText" dxfId="620" priority="31" operator="containsText" text="PROBABLE">
      <formula>NOT(ISERROR(SEARCH("PROBABLE",BM5)))</formula>
    </cfRule>
    <cfRule type="containsText" dxfId="619" priority="32" operator="containsText" text="posible">
      <formula>NOT(ISERROR(SEARCH("posible",BM5)))</formula>
    </cfRule>
    <cfRule type="containsText" dxfId="618" priority="33" operator="containsText" text="Improbable">
      <formula>NOT(ISERROR(SEARCH("Improbable",BM5)))</formula>
    </cfRule>
    <cfRule type="containsText" dxfId="617" priority="34" operator="containsText" text="Rara vez">
      <formula>NOT(ISERROR(SEARCH("Rara vez",BM5)))</formula>
    </cfRule>
  </conditionalFormatting>
  <conditionalFormatting sqref="BN5:BN6 BN10:BN28">
    <cfRule type="containsText" dxfId="616" priority="25" operator="containsText" text="Catastrófico">
      <formula>NOT(ISERROR(SEARCH("Catastrófico",BN5)))</formula>
    </cfRule>
    <cfRule type="containsText" dxfId="615" priority="26" operator="containsText" text="Mayor">
      <formula>NOT(ISERROR(SEARCH("Mayor",BN5)))</formula>
    </cfRule>
    <cfRule type="containsText" dxfId="614" priority="27" operator="containsText" text="Moderado">
      <formula>NOT(ISERROR(SEARCH("Moderado",BN5)))</formula>
    </cfRule>
    <cfRule type="containsText" dxfId="613" priority="28" operator="containsText" text="Menor">
      <formula>NOT(ISERROR(SEARCH("Menor",BN5)))</formula>
    </cfRule>
    <cfRule type="containsText" dxfId="612" priority="29" operator="containsText" text="Insignificante">
      <formula>NOT(ISERROR(SEARCH("Insignificante",BN5)))</formula>
    </cfRule>
  </conditionalFormatting>
  <conditionalFormatting sqref="BO5:BO6 BO10:BO28">
    <cfRule type="containsText" dxfId="611" priority="21" operator="containsText" text="Extremo">
      <formula>NOT(ISERROR(SEARCH("Extremo",BO5)))</formula>
    </cfRule>
    <cfRule type="containsText" dxfId="610" priority="22" operator="containsText" text="Alto">
      <formula>NOT(ISERROR(SEARCH("Alto",BO5)))</formula>
    </cfRule>
    <cfRule type="containsText" dxfId="609" priority="23" operator="containsText" text="Moderado">
      <formula>NOT(ISERROR(SEARCH("Moderado",BO5)))</formula>
    </cfRule>
    <cfRule type="containsText" dxfId="608" priority="24" operator="containsText" text="bajo">
      <formula>NOT(ISERROR(SEARCH("bajo",BO5)))</formula>
    </cfRule>
  </conditionalFormatting>
  <conditionalFormatting sqref="BN5:BN6 BN10:BN28">
    <cfRule type="containsText" dxfId="607" priority="16" operator="containsText" text="Catastrófico">
      <formula>NOT(ISERROR(SEARCH("Catastrófico",BN5)))</formula>
    </cfRule>
    <cfRule type="containsText" dxfId="606" priority="17" operator="containsText" text="Mayor">
      <formula>NOT(ISERROR(SEARCH("Mayor",BN5)))</formula>
    </cfRule>
    <cfRule type="containsText" dxfId="605" priority="18" operator="containsText" text="Moderado">
      <formula>NOT(ISERROR(SEARCH("Moderado",BN5)))</formula>
    </cfRule>
    <cfRule type="containsText" dxfId="604" priority="19" operator="containsText" text="Menor">
      <formula>NOT(ISERROR(SEARCH("Menor",BN5)))</formula>
    </cfRule>
    <cfRule type="containsText" dxfId="603" priority="20" operator="containsText" text="Insignificante">
      <formula>NOT(ISERROR(SEARCH("Insignificante",BN5)))</formula>
    </cfRule>
  </conditionalFormatting>
  <conditionalFormatting sqref="AE6">
    <cfRule type="containsText" dxfId="602" priority="6" operator="containsText" text="Catastrófico">
      <formula>NOT(ISERROR(SEARCH("Catastrófico",AE6)))</formula>
    </cfRule>
    <cfRule type="containsText" dxfId="601" priority="7" operator="containsText" text="Mayor">
      <formula>NOT(ISERROR(SEARCH("Mayor",AE6)))</formula>
    </cfRule>
    <cfRule type="containsText" dxfId="600" priority="8" operator="containsText" text="Moderado">
      <formula>NOT(ISERROR(SEARCH("Moderado",AE6)))</formula>
    </cfRule>
    <cfRule type="containsText" dxfId="599" priority="9" operator="containsText" text="Menor">
      <formula>NOT(ISERROR(SEARCH("Menor",AE6)))</formula>
    </cfRule>
    <cfRule type="containsText" dxfId="598" priority="10" operator="containsText" text="Insignificante">
      <formula>NOT(ISERROR(SEARCH("Insignificante",AE6)))</formula>
    </cfRule>
  </conditionalFormatting>
  <conditionalFormatting sqref="AE6">
    <cfRule type="containsText" dxfId="597" priority="1" operator="containsText" text="Catastrófico">
      <formula>NOT(ISERROR(SEARCH("Catastrófico",AE6)))</formula>
    </cfRule>
    <cfRule type="containsText" dxfId="596" priority="2" operator="containsText" text="Mayor">
      <formula>NOT(ISERROR(SEARCH("Mayor",AE6)))</formula>
    </cfRule>
    <cfRule type="containsText" dxfId="595" priority="3" operator="containsText" text="Moderado">
      <formula>NOT(ISERROR(SEARCH("Moderado",AE6)))</formula>
    </cfRule>
    <cfRule type="containsText" dxfId="594" priority="4" operator="containsText" text="Menor">
      <formula>NOT(ISERROR(SEARCH("Menor",AE6)))</formula>
    </cfRule>
    <cfRule type="containsText" dxfId="593" priority="5" operator="containsText" text="Insignificante">
      <formula>NOT(ISERROR(SEARCH("Insignificante",AE6)))</formula>
    </cfRule>
  </conditionalFormatting>
  <dataValidations count="19">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28" xr:uid="{00000000-0002-0000-0200-000000000000}">
      <formula1>$CM$83:$CM$85</formula1>
    </dataValidation>
    <dataValidation type="list" allowBlank="1" showInputMessage="1" showErrorMessage="1" sqref="AH5:AH28" xr:uid="{00000000-0002-0000-0200-000001000000}">
      <formula1>$CC$83:$CC$84</formula1>
    </dataValidation>
    <dataValidation type="list" allowBlank="1" showInputMessage="1" showErrorMessage="1" sqref="BE5:BE28" xr:uid="{00000000-0002-0000-0200-000002000000}">
      <formula1>$DF$83:$DF$84</formula1>
    </dataValidation>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AZ5:AZ28" xr:uid="{00000000-0002-0000-0200-000003000000}"/>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5:AY28" xr:uid="{00000000-0002-0000-0200-000004000000}">
      <formula1>$DA$83:$DA$85</formula1>
    </dataValidation>
    <dataValidation type="list" allowBlank="1" showInputMessage="1" showErrorMessage="1" sqref="BH5:BH28" xr:uid="{00000000-0002-0000-0200-000005000000}">
      <formula1>$DG$83:$DG$85</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28" xr:uid="{00000000-0002-0000-0200-000006000000}">
      <formula1>$CQ$83:$CQ$84</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28" xr:uid="{00000000-0002-0000-0200-000007000000}">
      <formula1>$CJ$83:$CJ$84</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28" xr:uid="{00000000-0002-0000-0200-000008000000}">
      <formula1>EVIDENCIAS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28" xr:uid="{00000000-0002-0000-0200-000009000000}">
      <formula1>DESVIACIONES</formula1>
    </dataValidation>
    <dataValidation type="list" allowBlank="1" showInputMessage="1" showErrorMessage="1" promptTitle="FUNCIONES Y RESPONSABILIDAD" prompt="¿El responsable tiene la autoridad y adecuada segregación de funciones en la ejecución del control?_x000d__x000a_" sqref="AK5:AK28" xr:uid="{00000000-0002-0000-0200-00000A000000}">
      <formula1>FUNCIONES</formula1>
    </dataValidation>
    <dataValidation type="list" allowBlank="1" showInputMessage="1" showErrorMessage="1" promptTitle="Responsable" prompt="¿Existe un responsable asignado a la ejecución del control?" sqref="AI5:AI28" xr:uid="{00000000-0002-0000-0200-00000B000000}">
      <formula1>RESPONSABLE</formula1>
    </dataValidation>
    <dataValidation type="list" allowBlank="1" showInputMessage="1" showErrorMessage="1" sqref="J5:AB5" xr:uid="{00000000-0002-0000-0200-00000C000000}">
      <formula1>#REF!</formula1>
    </dataValidation>
    <dataValidation type="list" allowBlank="1" showInputMessage="1" showErrorMessage="1" sqref="B5:B6 B10:B28" xr:uid="{00000000-0002-0000-0200-00000D000000}">
      <formula1>$BW$83:$BW$86</formula1>
    </dataValidation>
    <dataValidation type="list" allowBlank="1" showInputMessage="1" showErrorMessage="1" sqref="C5:C6 C10:C28" xr:uid="{00000000-0002-0000-0200-00000E000000}">
      <formula1>$BX$83:$BX$97</formula1>
    </dataValidation>
    <dataValidation type="list" allowBlank="1" showInputMessage="1" showErrorMessage="1" sqref="G5:G6 G10:G28" xr:uid="{00000000-0002-0000-0200-00000F000000}">
      <formula1>$BY$83:$BY$91</formula1>
    </dataValidation>
    <dataValidation type="list" allowBlank="1" showInputMessage="1" showErrorMessage="1" sqref="AE29:AE76 AE6 BN5:BN6 BN10:BN28" xr:uid="{00000000-0002-0000-0200-000010000000}">
      <formula1>$CA$83:$CA$87</formula1>
    </dataValidation>
    <dataValidation type="list" allowBlank="1" showInputMessage="1" showErrorMessage="1" sqref="AD5:AD6 BM5:BM6 AD10:AD76 BM10:BM28" xr:uid="{00000000-0002-0000-0200-000011000000}">
      <formula1>$BZ$83:$BZ$87</formula1>
    </dataValidation>
    <dataValidation type="list" allowBlank="1" showInputMessage="1" showErrorMessage="1" sqref="J6 J11:AB28 K6:AB10 J10" xr:uid="{00000000-0002-0000-0200-000012000000}">
      <formula1>$BV$83:$BV$84</formula1>
    </dataValidation>
  </dataValidations>
  <pageMargins left="0.70866141732283472" right="0.70866141732283472" top="0.74803149606299213" bottom="0.74803149606299213" header="0.31496062992125984" footer="0.31496062992125984"/>
  <pageSetup paperSize="9" scale="20" orientation="landscape" r:id="rId1"/>
  <headerFooter>
    <oddHeader>&amp;L&amp;G&amp;CMapa de Riesgos</oddHeader>
    <oddFooter>&amp;L&amp;G&amp;C&amp;N&amp;RDES-FM-12
V9</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lfo="3"/>
    </mc:Fallback>
  </mc:AlternateContent>
  <controls>
    <control shapeId="7169" r:id="rId6" name="Button 1">
      <controlPr defaultSize="0" print="0" autoFill="0" autoPict="0" macro="[8]!Macro2">
        <anchor moveWithCells="1" sizeWithCells="1">
          <from>
            <xdr:col>32</xdr:col>
            <xdr:colOff>152400</xdr:colOff>
            <xdr:row>1</xdr:row>
            <xdr:rowOff>182880</xdr:rowOff>
          </from>
          <to>
            <xdr:col>32</xdr:col>
            <xdr:colOff>2545080</xdr:colOff>
            <xdr:row>1</xdr:row>
            <xdr:rowOff>259080</xdr:rowOff>
          </to>
        </anchor>
      </controlPr>
    </control>
  </controls>
  <extLst>
    <ext xmlns:x14="http://schemas.microsoft.com/office/spreadsheetml/2009/9/main" uri="{78C0D931-6437-407d-A8EE-F0AAD7539E65}">
      <x14:conditionalFormattings>
        <x14:conditionalFormatting xmlns:xm="http://schemas.microsoft.com/office/excel/2006/main">
          <x14:cfRule type="containsText" priority="35" operator="containsText" id="{60B5D141-5AE0-4D74-9E55-50927EA8C2DB}">
            <xm:f>NOT(ISERROR(SEARCH($CA$83,AE5)))</xm:f>
            <xm:f>$CA$83</xm:f>
            <x14:dxf>
              <fill>
                <gradientFill degree="180">
                  <stop position="0">
                    <color rgb="FF008744"/>
                  </stop>
                  <stop position="1">
                    <color theme="0"/>
                  </stop>
                </gradientFill>
              </fill>
            </x14:dxf>
          </x14:cfRule>
          <x14:cfRule type="containsText" priority="36" operator="containsText" id="{FB292752-245F-48F8-A23A-A3900932E127}">
            <xm:f>NOT(ISERROR(SEARCH($CA$84,AE5)))</xm:f>
            <xm:f>$CA$84</xm:f>
            <x14:dxf>
              <fill>
                <gradientFill degree="180">
                  <stop position="0">
                    <color rgb="FF008744"/>
                  </stop>
                  <stop position="1">
                    <color theme="0"/>
                  </stop>
                </gradientFill>
              </fill>
            </x14:dxf>
          </x14:cfRule>
          <x14:cfRule type="containsText" priority="37" operator="containsText" id="{2A12E317-7941-423C-ABF4-26E476FEA9D6}">
            <xm:f>NOT(ISERROR(SEARCH($CA$85,AE5)))</xm:f>
            <xm:f>$CA$85</xm:f>
            <x14:dxf>
              <fill>
                <gradientFill>
                  <stop position="0">
                    <color theme="0"/>
                  </stop>
                  <stop position="1">
                    <color rgb="FFFFFF00"/>
                  </stop>
                </gradientFill>
              </fill>
            </x14:dxf>
          </x14:cfRule>
          <x14:cfRule type="containsText" priority="38" operator="containsText" id="{FAEE488B-4763-40E6-9D5C-686841171886}">
            <xm:f>NOT(ISERROR(SEARCH($CA$86,AE5)))</xm:f>
            <xm:f>$CA$86</xm:f>
            <x14:dxf>
              <fill>
                <gradientFill>
                  <stop position="0">
                    <color theme="0"/>
                  </stop>
                  <stop position="1">
                    <color rgb="FFFFC000"/>
                  </stop>
                </gradientFill>
              </fill>
            </x14:dxf>
          </x14:cfRule>
          <x14:cfRule type="containsText" priority="39" operator="containsText" id="{7F0173FA-570E-4B16-A317-D4464C9CA52B}">
            <xm:f>NOT(ISERROR(SEARCH($CA$87,AE5)))</xm:f>
            <xm:f>$CA$87</xm:f>
            <x14:dxf>
              <fill>
                <gradientFill>
                  <stop position="0">
                    <color theme="0"/>
                  </stop>
                  <stop position="1">
                    <color rgb="FFFF0000"/>
                  </stop>
                </gradientFill>
              </fill>
            </x14:dxf>
          </x14:cfRule>
          <xm:sqref>BN77:BN88 AE5 BN5:BN6 AE10:AE88 BN10:BN28</xm:sqref>
        </x14:conditionalFormatting>
        <x14:conditionalFormatting xmlns:xm="http://schemas.microsoft.com/office/excel/2006/main">
          <x14:cfRule type="containsText" priority="43" operator="containsText" id="{C522D51B-2606-48E4-AAA0-5B9D20AF889A}">
            <xm:f>NOT(ISERROR(SEARCH($BZ$83,AD5)))</xm:f>
            <xm:f>$BZ$83</xm:f>
            <x14:dxf>
              <fill>
                <gradientFill degree="180">
                  <stop position="0">
                    <color rgb="FF008744"/>
                  </stop>
                  <stop position="1">
                    <color theme="0"/>
                  </stop>
                </gradientFill>
              </fill>
            </x14:dxf>
          </x14:cfRule>
          <x14:cfRule type="containsText" priority="44" operator="containsText" id="{9D44A667-CD53-41AD-B650-A88D1643D1E8}">
            <xm:f>NOT(ISERROR(SEARCH($BZ$84,AD5)))</xm:f>
            <xm:f>$BZ$84</xm:f>
            <x14:dxf>
              <fill>
                <gradientFill degree="180">
                  <stop position="0">
                    <color rgb="FF008744"/>
                  </stop>
                  <stop position="1">
                    <color theme="0"/>
                  </stop>
                </gradientFill>
              </fill>
            </x14:dxf>
          </x14:cfRule>
          <x14:cfRule type="containsText" priority="45" operator="containsText" id="{3A70FCBA-1F4F-49D9-AA99-12C850E9C899}">
            <xm:f>NOT(ISERROR(SEARCH($BZ$85,AD5)))</xm:f>
            <xm:f>$BZ$85</xm:f>
            <x14:dxf>
              <fill>
                <gradientFill degree="180">
                  <stop position="0">
                    <color rgb="FF008744"/>
                  </stop>
                  <stop position="1">
                    <color rgb="FFFFFFFF"/>
                  </stop>
                </gradientFill>
              </fill>
            </x14:dxf>
          </x14:cfRule>
          <x14:cfRule type="containsText" priority="46" operator="containsText" id="{5AB5ACEB-8157-4EC1-8B84-81DBAD37CA98}">
            <xm:f>NOT(ISERROR(SEARCH($BZ$86,AD5)))</xm:f>
            <xm:f>$BZ$86</xm:f>
            <x14:dxf>
              <fill>
                <gradientFill>
                  <stop position="0">
                    <color theme="0"/>
                  </stop>
                  <stop position="1">
                    <color rgb="FFFFFF00"/>
                  </stop>
                </gradientFill>
              </fill>
            </x14:dxf>
          </x14:cfRule>
          <x14:cfRule type="containsText" priority="47" operator="containsText" id="{87C14529-8DAB-49FB-A7D4-526C2E583E18}">
            <xm:f>NOT(ISERROR(SEARCH($BZ$87,AD5)))</xm:f>
            <xm:f>$BZ$87</xm:f>
            <x14:dxf>
              <fill>
                <gradientFill degree="180">
                  <stop position="0">
                    <color rgb="FFFFA700"/>
                  </stop>
                  <stop position="1">
                    <color theme="0"/>
                  </stop>
                </gradientFill>
              </fill>
            </x14:dxf>
          </x14:cfRule>
          <xm:sqref>AD5:AD6 BM5:BM6 AD10:AD88 BM10:BM88</xm:sqref>
        </x14:conditionalFormatting>
        <x14:conditionalFormatting xmlns:xm="http://schemas.microsoft.com/office/excel/2006/main">
          <x14:cfRule type="containsText" priority="48" operator="containsText" id="{CCE4CB17-7A71-497D-85A3-F1EFD3896617}">
            <xm:f>NOT(ISERROR(SEARCH($CB$83,AF5)))</xm:f>
            <xm:f>$CB$83</xm:f>
            <x14:dxf>
              <fill>
                <gradientFill>
                  <stop position="0">
                    <color theme="0"/>
                  </stop>
                  <stop position="1">
                    <color rgb="FF008744"/>
                  </stop>
                </gradientFill>
              </fill>
            </x14:dxf>
          </x14:cfRule>
          <x14:cfRule type="containsText" priority="49" operator="containsText" id="{8C604A87-F7EF-4081-A561-CCAF3982E8B6}">
            <xm:f>NOT(ISERROR(SEARCH($CB$84,AF5)))</xm:f>
            <xm:f>$CB$84</xm:f>
            <x14:dxf>
              <fill>
                <gradientFill>
                  <stop position="0">
                    <color theme="0"/>
                  </stop>
                  <stop position="1">
                    <color rgb="FFFACC06"/>
                  </stop>
                </gradientFill>
              </fill>
            </x14:dxf>
          </x14:cfRule>
          <x14:cfRule type="containsText" priority="50" operator="containsText" id="{1EC40C66-A855-49BB-835E-44626BBDF2CA}">
            <xm:f>NOT(ISERROR(SEARCH($CB$85,AF5)))</xm:f>
            <xm:f>$CB$85</xm:f>
            <x14:dxf>
              <fill>
                <gradientFill>
                  <stop position="0">
                    <color theme="0"/>
                  </stop>
                  <stop position="1">
                    <color rgb="FFFF0000"/>
                  </stop>
                </gradientFill>
              </fill>
            </x14:dxf>
          </x14:cfRule>
          <x14:cfRule type="containsText" priority="51" operator="containsText" id="{A701CDAC-C5B6-4D93-A126-16D799E139FC}">
            <xm:f>NOT(ISERROR(SEARCH($CB$86,AF5)))</xm:f>
            <xm:f>$CB$86</xm:f>
            <x14:dxf>
              <fill>
                <gradientFill>
                  <stop position="0">
                    <color theme="0"/>
                  </stop>
                  <stop position="1">
                    <color rgb="FFC00000"/>
                  </stop>
                </gradientFill>
              </fill>
            </x14:dxf>
          </x14:cfRule>
          <xm:sqref>AF5:AF6 BO5:BO6 AF10:AF88 BO10:BO88</xm:sqref>
        </x14:conditionalFormatting>
        <x14:conditionalFormatting xmlns:xm="http://schemas.microsoft.com/office/excel/2006/main">
          <x14:cfRule type="containsText" priority="11" operator="containsText" id="{93DBF662-467C-451F-98CC-64B4BDE80865}">
            <xm:f>NOT(ISERROR(SEARCH($CA$83,AE6)))</xm:f>
            <xm:f>$CA$83</xm:f>
            <x14:dxf>
              <fill>
                <gradientFill degree="180">
                  <stop position="0">
                    <color rgb="FF008744"/>
                  </stop>
                  <stop position="1">
                    <color theme="0"/>
                  </stop>
                </gradientFill>
              </fill>
            </x14:dxf>
          </x14:cfRule>
          <x14:cfRule type="containsText" priority="12" operator="containsText" id="{5849B346-DCD1-44B4-9E22-AE21322D94A2}">
            <xm:f>NOT(ISERROR(SEARCH($CA$84,AE6)))</xm:f>
            <xm:f>$CA$84</xm:f>
            <x14:dxf>
              <fill>
                <gradientFill degree="180">
                  <stop position="0">
                    <color rgb="FF008744"/>
                  </stop>
                  <stop position="1">
                    <color theme="0"/>
                  </stop>
                </gradientFill>
              </fill>
            </x14:dxf>
          </x14:cfRule>
          <x14:cfRule type="containsText" priority="13" operator="containsText" id="{27363002-3221-4445-B05D-DAB5B3D17D2C}">
            <xm:f>NOT(ISERROR(SEARCH($CA$85,AE6)))</xm:f>
            <xm:f>$CA$85</xm:f>
            <x14:dxf>
              <fill>
                <gradientFill>
                  <stop position="0">
                    <color theme="0"/>
                  </stop>
                  <stop position="1">
                    <color rgb="FFFFFF00"/>
                  </stop>
                </gradientFill>
              </fill>
            </x14:dxf>
          </x14:cfRule>
          <x14:cfRule type="containsText" priority="14" operator="containsText" id="{94C168A6-3D47-47AD-A69F-77FF124D7480}">
            <xm:f>NOT(ISERROR(SEARCH($CA$86,AE6)))</xm:f>
            <xm:f>$CA$86</xm:f>
            <x14:dxf>
              <fill>
                <gradientFill>
                  <stop position="0">
                    <color theme="0"/>
                  </stop>
                  <stop position="1">
                    <color rgb="FFFFC000"/>
                  </stop>
                </gradientFill>
              </fill>
            </x14:dxf>
          </x14:cfRule>
          <x14:cfRule type="containsText" priority="15" operator="containsText" id="{1DF8162D-FD6E-44EB-BEBE-CA0F96C74289}">
            <xm:f>NOT(ISERROR(SEARCH($CA$87,AE6)))</xm:f>
            <xm:f>$CA$87</xm:f>
            <x14:dxf>
              <fill>
                <gradientFill>
                  <stop position="0">
                    <color theme="0"/>
                  </stop>
                  <stop position="1">
                    <color rgb="FFFF0000"/>
                  </stop>
                </gradientFill>
              </fill>
            </x14:dxf>
          </x14:cfRule>
          <xm:sqref>AE6</xm:sqref>
        </x14:conditionalFormatting>
      </x14:conditionalFormattings>
    </ext>
  </extLst>
</worksheet>
</file>

<file path=xl/worksheets/sheet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249977111117893"/>
  </sheetPr>
  <dimension ref="B2:DI887"/>
  <sheetViews>
    <sheetView showGridLines="0" topLeftCell="BR1" zoomScale="50" zoomScaleNormal="50" workbookViewId="0">
      <selection activeCell="CA5" sqref="CA5"/>
    </sheetView>
  </sheetViews>
  <sheetFormatPr baseColWidth="10" defaultColWidth="10.59765625" defaultRowHeight="16.2" thickTop="1" thickBottom="1"/>
  <cols>
    <col min="1" max="1" width="3" style="2" customWidth="1"/>
    <col min="2" max="2" width="17.09765625" style="2" customWidth="1"/>
    <col min="3" max="3" width="15.5" style="2" customWidth="1"/>
    <col min="4" max="4" width="38.34765625" style="2" customWidth="1"/>
    <col min="5" max="5" width="22.34765625" style="2" customWidth="1"/>
    <col min="6" max="6" width="24.84765625" style="2" customWidth="1"/>
    <col min="7" max="7" width="12.5" style="2" customWidth="1"/>
    <col min="8" max="8" width="53.34765625" style="2" customWidth="1"/>
    <col min="9" max="9" width="41.09765625" style="2" customWidth="1"/>
    <col min="10" max="27" width="41.09765625" style="2" hidden="1" customWidth="1"/>
    <col min="28" max="29" width="41.09765625" style="3" hidden="1" customWidth="1"/>
    <col min="30" max="31" width="7.59765625" style="2" customWidth="1"/>
    <col min="32" max="32" width="8.5" style="2" customWidth="1"/>
    <col min="33" max="33" width="75" style="2" customWidth="1"/>
    <col min="34" max="34" width="10.5" style="2" customWidth="1"/>
    <col min="35" max="35" width="11.59765625" style="2" customWidth="1"/>
    <col min="36" max="36" width="3" style="2" customWidth="1"/>
    <col min="37" max="37" width="10.59765625" style="2" customWidth="1"/>
    <col min="38" max="38" width="2.59765625" style="2" customWidth="1"/>
    <col min="39" max="39" width="10.59765625" style="2" customWidth="1"/>
    <col min="40" max="40" width="2.59765625" style="2" customWidth="1"/>
    <col min="41" max="41" width="10.59765625" style="2" customWidth="1"/>
    <col min="42" max="42" width="3.59765625" style="2" customWidth="1"/>
    <col min="43" max="43" width="10.59765625" style="2" customWidth="1"/>
    <col min="44" max="44" width="2.59765625" style="2" customWidth="1"/>
    <col min="45" max="45" width="11.84765625" style="2" customWidth="1"/>
    <col min="46" max="46" width="2.59765625" style="2" customWidth="1"/>
    <col min="47" max="47" width="11.84765625" style="2" customWidth="1"/>
    <col min="48" max="48" width="2.59765625" style="2" customWidth="1"/>
    <col min="49" max="49" width="8.5" style="2" customWidth="1"/>
    <col min="50" max="51" width="14.59765625" style="2" customWidth="1"/>
    <col min="52" max="52" width="13.5" style="2" customWidth="1"/>
    <col min="53" max="53" width="4" style="2" customWidth="1"/>
    <col min="54" max="54" width="14.84765625" style="2" customWidth="1"/>
    <col min="55" max="55" width="12.84765625" style="2" customWidth="1"/>
    <col min="56" max="56" width="3.34765625" style="2" customWidth="1"/>
    <col min="57" max="57" width="15" style="2" customWidth="1"/>
    <col min="58" max="58" width="5.34765625" style="2" customWidth="1"/>
    <col min="59" max="59" width="3.59765625" style="2" customWidth="1"/>
    <col min="60" max="60" width="15" style="2" customWidth="1"/>
    <col min="61" max="61" width="6.59765625" style="2" customWidth="1"/>
    <col min="62" max="62" width="5.59765625" style="2" customWidth="1"/>
    <col min="63" max="63" width="13.34765625" style="2" customWidth="1"/>
    <col min="64" max="64" width="13.5" style="2" customWidth="1"/>
    <col min="65" max="66" width="7.59765625" style="2" customWidth="1"/>
    <col min="67" max="67" width="8.5" style="2" customWidth="1"/>
    <col min="68" max="68" width="10.84765625" style="2" customWidth="1"/>
    <col min="69" max="69" width="40.59765625" style="2" customWidth="1"/>
    <col min="70" max="70" width="29.84765625" style="2" customWidth="1"/>
    <col min="71" max="71" width="18" style="2" customWidth="1"/>
    <col min="72" max="73" width="14.84765625" style="2" customWidth="1"/>
    <col min="74" max="74" width="28.84765625" style="2" customWidth="1"/>
    <col min="75" max="75" width="16.84765625" style="2" customWidth="1"/>
    <col min="76" max="76" width="56.34765625" style="2" customWidth="1"/>
    <col min="77" max="77" width="14.84765625" style="2" customWidth="1"/>
    <col min="78" max="78" width="54.09765625" style="2" customWidth="1"/>
    <col min="79" max="79" width="49.09765625" style="2" customWidth="1"/>
    <col min="80" max="81" width="10.59765625" style="2" customWidth="1"/>
    <col min="82" max="82" width="14" style="2" customWidth="1"/>
    <col min="83" max="87" width="10.59765625" style="2"/>
    <col min="88" max="88" width="13.5" style="2" customWidth="1"/>
    <col min="89" max="90" width="10.59765625" style="2"/>
    <col min="91" max="91" width="13.5" style="2" customWidth="1"/>
    <col min="92" max="104" width="10.59765625" style="2"/>
    <col min="105" max="105" width="13.34765625" style="2" customWidth="1"/>
    <col min="106" max="106" width="19.84765625" style="2" customWidth="1"/>
    <col min="107" max="110" width="10.59765625" style="2"/>
    <col min="111" max="111" width="15" style="2" customWidth="1"/>
    <col min="112" max="112" width="13.59765625" style="2" customWidth="1"/>
    <col min="113" max="16384" width="10.59765625" style="2"/>
  </cols>
  <sheetData>
    <row r="2" spans="2:79" s="1" customFormat="1" ht="29.1" customHeight="1" thickTop="1" thickBot="1">
      <c r="B2" s="285" t="s">
        <v>0</v>
      </c>
      <c r="C2" s="285"/>
      <c r="D2" s="285"/>
      <c r="E2" s="285" t="s">
        <v>1</v>
      </c>
      <c r="F2" s="285"/>
      <c r="G2" s="285"/>
      <c r="H2" s="285"/>
      <c r="I2" s="285"/>
      <c r="J2" s="285" t="s">
        <v>2</v>
      </c>
      <c r="K2" s="285"/>
      <c r="L2" s="285"/>
      <c r="M2" s="285"/>
      <c r="N2" s="285"/>
      <c r="O2" s="285"/>
      <c r="P2" s="285"/>
      <c r="Q2" s="285"/>
      <c r="R2" s="285"/>
      <c r="S2" s="285"/>
      <c r="T2" s="285"/>
      <c r="U2" s="285"/>
      <c r="V2" s="285"/>
      <c r="W2" s="285"/>
      <c r="X2" s="285"/>
      <c r="Y2" s="285"/>
      <c r="Z2" s="285"/>
      <c r="AA2" s="285"/>
      <c r="AB2" s="285"/>
      <c r="AC2" s="285"/>
      <c r="AD2" s="285" t="s">
        <v>3</v>
      </c>
      <c r="AE2" s="285"/>
      <c r="AF2" s="285"/>
      <c r="AG2" s="285" t="s">
        <v>4</v>
      </c>
      <c r="AH2" s="285"/>
      <c r="AI2" s="285"/>
      <c r="AJ2" s="285"/>
      <c r="AK2" s="285"/>
      <c r="AL2" s="285"/>
      <c r="AM2" s="285"/>
      <c r="AN2" s="285"/>
      <c r="AO2" s="285"/>
      <c r="AP2" s="285"/>
      <c r="AQ2" s="285"/>
      <c r="AR2" s="285"/>
      <c r="AS2" s="285"/>
      <c r="AT2" s="285"/>
      <c r="AU2" s="285"/>
      <c r="AV2" s="285"/>
      <c r="AW2" s="285"/>
      <c r="AX2" s="285" t="s">
        <v>5</v>
      </c>
      <c r="AY2" s="285"/>
      <c r="AZ2" s="285"/>
      <c r="BA2" s="285"/>
      <c r="BB2" s="285"/>
      <c r="BC2" s="285"/>
      <c r="BD2" s="285"/>
      <c r="BE2" s="285"/>
      <c r="BF2" s="285"/>
      <c r="BG2" s="285"/>
      <c r="BH2" s="285"/>
      <c r="BI2" s="285"/>
      <c r="BJ2" s="285"/>
      <c r="BK2" s="285"/>
      <c r="BL2" s="285"/>
      <c r="BM2" s="285" t="s">
        <v>3</v>
      </c>
      <c r="BN2" s="285"/>
      <c r="BO2" s="285"/>
      <c r="BP2" s="287" t="s">
        <v>6</v>
      </c>
      <c r="BQ2" s="287"/>
      <c r="BR2" s="287"/>
      <c r="BS2" s="287"/>
      <c r="BT2" s="287" t="s">
        <v>7</v>
      </c>
      <c r="BU2" s="287"/>
      <c r="BV2" s="287"/>
      <c r="BW2" s="281" t="s">
        <v>8</v>
      </c>
      <c r="BX2" s="281"/>
      <c r="BY2" s="281" t="s">
        <v>9</v>
      </c>
      <c r="BZ2" s="281"/>
      <c r="CA2" s="281"/>
    </row>
    <row r="3" spans="2:79" ht="3" customHeight="1" thickTop="1" thickBot="1"/>
    <row r="4" spans="2:79" s="9" customFormat="1" ht="46" customHeight="1" thickTop="1" thickBot="1">
      <c r="B4" s="4" t="s">
        <v>10</v>
      </c>
      <c r="C4" s="4" t="s">
        <v>11</v>
      </c>
      <c r="D4" s="4" t="s">
        <v>12</v>
      </c>
      <c r="E4" s="4" t="s">
        <v>13</v>
      </c>
      <c r="F4" s="4" t="s">
        <v>1</v>
      </c>
      <c r="G4" s="4" t="s">
        <v>14</v>
      </c>
      <c r="H4" s="4" t="s">
        <v>15</v>
      </c>
      <c r="I4" s="4" t="s">
        <v>16</v>
      </c>
      <c r="J4" s="4" t="s">
        <v>17</v>
      </c>
      <c r="K4" s="4" t="s">
        <v>18</v>
      </c>
      <c r="L4" s="4" t="s">
        <v>19</v>
      </c>
      <c r="M4" s="4" t="s">
        <v>20</v>
      </c>
      <c r="N4" s="4" t="s">
        <v>21</v>
      </c>
      <c r="O4" s="4" t="s">
        <v>22</v>
      </c>
      <c r="P4" s="4" t="s">
        <v>23</v>
      </c>
      <c r="Q4" s="4" t="s">
        <v>24</v>
      </c>
      <c r="R4" s="4" t="s">
        <v>25</v>
      </c>
      <c r="S4" s="4" t="s">
        <v>26</v>
      </c>
      <c r="T4" s="4" t="s">
        <v>27</v>
      </c>
      <c r="U4" s="4" t="s">
        <v>28</v>
      </c>
      <c r="V4" s="4" t="s">
        <v>29</v>
      </c>
      <c r="W4" s="4" t="s">
        <v>30</v>
      </c>
      <c r="X4" s="4" t="s">
        <v>31</v>
      </c>
      <c r="Y4" s="4" t="s">
        <v>32</v>
      </c>
      <c r="Z4" s="4" t="s">
        <v>33</v>
      </c>
      <c r="AA4" s="4" t="s">
        <v>34</v>
      </c>
      <c r="AB4" s="4" t="s">
        <v>35</v>
      </c>
      <c r="AC4" s="4" t="s">
        <v>36</v>
      </c>
      <c r="AD4" s="5" t="s">
        <v>37</v>
      </c>
      <c r="AE4" s="5" t="s">
        <v>38</v>
      </c>
      <c r="AF4" s="5" t="s">
        <v>39</v>
      </c>
      <c r="AG4" s="4" t="s">
        <v>40</v>
      </c>
      <c r="AH4" s="4" t="s">
        <v>41</v>
      </c>
      <c r="AI4" s="4" t="s">
        <v>42</v>
      </c>
      <c r="AJ4" s="4"/>
      <c r="AK4" s="4" t="s">
        <v>42</v>
      </c>
      <c r="AL4" s="4"/>
      <c r="AM4" s="4" t="s">
        <v>43</v>
      </c>
      <c r="AN4" s="4"/>
      <c r="AO4" s="4" t="s">
        <v>44</v>
      </c>
      <c r="AP4" s="4"/>
      <c r="AQ4" s="4" t="s">
        <v>45</v>
      </c>
      <c r="AR4" s="4"/>
      <c r="AS4" s="4" t="s">
        <v>46</v>
      </c>
      <c r="AT4" s="4"/>
      <c r="AU4" s="4" t="s">
        <v>47</v>
      </c>
      <c r="AV4" s="4"/>
      <c r="AW4" s="6" t="s">
        <v>48</v>
      </c>
      <c r="AX4" s="4" t="s">
        <v>49</v>
      </c>
      <c r="AY4" s="7" t="s">
        <v>50</v>
      </c>
      <c r="AZ4" s="7" t="s">
        <v>51</v>
      </c>
      <c r="BA4" s="4"/>
      <c r="BB4" s="4" t="s">
        <v>52</v>
      </c>
      <c r="BC4" s="7" t="s">
        <v>53</v>
      </c>
      <c r="BD4" s="4"/>
      <c r="BE4" s="7" t="s">
        <v>54</v>
      </c>
      <c r="BF4" s="7"/>
      <c r="BG4" s="7"/>
      <c r="BH4" s="7" t="s">
        <v>55</v>
      </c>
      <c r="BI4" s="7"/>
      <c r="BJ4" s="7"/>
      <c r="BK4" s="4" t="s">
        <v>56</v>
      </c>
      <c r="BL4" s="4" t="s">
        <v>57</v>
      </c>
      <c r="BM4" s="5" t="s">
        <v>37</v>
      </c>
      <c r="BN4" s="5" t="s">
        <v>38</v>
      </c>
      <c r="BO4" s="5" t="s">
        <v>58</v>
      </c>
      <c r="BP4" s="7" t="s">
        <v>59</v>
      </c>
      <c r="BQ4" s="7" t="s">
        <v>60</v>
      </c>
      <c r="BR4" s="7" t="s">
        <v>61</v>
      </c>
      <c r="BS4" s="7" t="s">
        <v>62</v>
      </c>
      <c r="BT4" s="7" t="s">
        <v>63</v>
      </c>
      <c r="BU4" s="7" t="s">
        <v>64</v>
      </c>
      <c r="BV4" s="7" t="s">
        <v>65</v>
      </c>
      <c r="BW4" s="8" t="s">
        <v>66</v>
      </c>
      <c r="BX4" s="8" t="s">
        <v>67</v>
      </c>
      <c r="BY4" s="8" t="s">
        <v>66</v>
      </c>
      <c r="BZ4" s="8" t="s">
        <v>67</v>
      </c>
      <c r="CA4" s="8" t="s">
        <v>68</v>
      </c>
    </row>
    <row r="5" spans="2:79" ht="276.3" customHeight="1" thickTop="1" thickBot="1">
      <c r="B5" s="253" t="s">
        <v>161</v>
      </c>
      <c r="C5" s="10" t="s">
        <v>194</v>
      </c>
      <c r="D5" s="141" t="s">
        <v>272</v>
      </c>
      <c r="E5" s="141" t="s">
        <v>273</v>
      </c>
      <c r="F5" s="141" t="s">
        <v>274</v>
      </c>
      <c r="G5" s="10" t="s">
        <v>110</v>
      </c>
      <c r="H5" s="141" t="s">
        <v>275</v>
      </c>
      <c r="I5" s="141" t="s">
        <v>276</v>
      </c>
      <c r="J5" s="247" t="s">
        <v>113</v>
      </c>
      <c r="K5" s="247" t="s">
        <v>114</v>
      </c>
      <c r="L5" s="247" t="s">
        <v>113</v>
      </c>
      <c r="M5" s="247" t="s">
        <v>113</v>
      </c>
      <c r="N5" s="247" t="s">
        <v>113</v>
      </c>
      <c r="O5" s="247" t="s">
        <v>113</v>
      </c>
      <c r="P5" s="247" t="s">
        <v>114</v>
      </c>
      <c r="Q5" s="247" t="s">
        <v>113</v>
      </c>
      <c r="R5" s="247" t="s">
        <v>114</v>
      </c>
      <c r="S5" s="247" t="s">
        <v>113</v>
      </c>
      <c r="T5" s="247" t="s">
        <v>113</v>
      </c>
      <c r="U5" s="247" t="s">
        <v>113</v>
      </c>
      <c r="V5" s="247" t="s">
        <v>113</v>
      </c>
      <c r="W5" s="247" t="s">
        <v>114</v>
      </c>
      <c r="X5" s="247" t="s">
        <v>113</v>
      </c>
      <c r="Y5" s="247" t="s">
        <v>114</v>
      </c>
      <c r="Z5" s="247" t="s">
        <v>113</v>
      </c>
      <c r="AA5" s="247" t="s">
        <v>114</v>
      </c>
      <c r="AB5" s="247" t="s">
        <v>114</v>
      </c>
      <c r="AC5" s="247">
        <f>COUNTIF(J5:AB5,"Si")</f>
        <v>12</v>
      </c>
      <c r="AD5" s="21" t="s">
        <v>77</v>
      </c>
      <c r="AE5" s="22" t="str">
        <f>_xlfn.IFS(AC5&lt;=5,$CA$83,AND(AC5&gt;5,AC5&lt;=11),$CA$84,AC5&gt;11,$CA$85)</f>
        <v>Catastrófico</v>
      </c>
      <c r="AF5" s="23" t="str">
        <f t="shared" ref="AF5:AF26" si="0">_xlfn.IFS(AND(AD5=$BZ$81,AE5=$CA$81),$CB$81,AND(AD5=$BZ$81,AE5=$CA$82),$CB$81,AND(AD5=$BZ$81,AE5=$CA$83),$CB$82,AND(AD5=$BZ$81,AE5=$CA$84),$CB$83,AND(AD5=$BZ$81,AE5=$CA$85),$CB$84,AND(AD5=$BZ$82,AE5=$CA$81),$CB$81,AND(AD5=$BZ$82,AE5=$CA$82),$CB$81,AND(AD5=$BZ$82,AE5=$CA$83),$CB$82,AND(AD5=$BZ$82,AE5=$CA$84),$CB$83,AND(AD5=$BZ$82,AE5=$CA$85),$CB$84,AND(AD5=$BZ$83,AE5=$CA$81),$CB$81,AND(AD5=$BZ$83,AE5=$CA$82),$CB$82,AND(AD5=$BZ$83,AE5=$CA$83),$CB$83,AND(AD5=$BZ$83,AE5=$CA$84),$CB$84,AND(AD5=$BZ$83,AE5=$CA$85),$CB$84,AND(AD5=$BZ$84,AE5=$CA$81),$CB$82,AND(AD5=$BZ$84,AE5=$CA$82),$CB$83,AND(AD5=$BZ$84,AE5=$CA$83),$CB$83,AND(AD5=$BZ$84,AE5=$CA$84),$CB$84,AND(AD5=$BZ$84,AE5=$CA$85),$CB$84,AND(AD5=$BZ$85,AE5=$CA$81),$CB$83,AND(AD5=$BZ$85,AE5=$CA$82),$CB$83,AND(AD5=$BZ$85,AE5=$CA$83),$CB$84,AND(AD5=$BZ$85,AE5=$CA$84),$CB$84,AND(AD5=$BZ$85,AE5=$CA$85),$CB$84)</f>
        <v>Extremo</v>
      </c>
      <c r="AG5" s="10" t="s">
        <v>277</v>
      </c>
      <c r="AH5" s="11" t="s">
        <v>242</v>
      </c>
      <c r="AI5" s="247" t="s">
        <v>81</v>
      </c>
      <c r="AJ5" s="12">
        <f t="shared" ref="AJ5:AJ17" si="1">IF(AI5=$CD$81,ASIGNADO,IF(AI5=$CD$82,NO_ASIGNADO,""))</f>
        <v>15</v>
      </c>
      <c r="AK5" s="247" t="s">
        <v>82</v>
      </c>
      <c r="AL5" s="12">
        <f t="shared" ref="AL5:AL17" si="2">IF(AK5=$CG$81,ADECUADO,IF(AK5=$CG$82,INADECUADO,""))</f>
        <v>15</v>
      </c>
      <c r="AM5" s="247" t="s">
        <v>83</v>
      </c>
      <c r="AN5" s="12">
        <f t="shared" ref="AN5:AN17" si="3">IF(AM5=$CJ$81,ASIGNADO,IF(AM5=$CJ$82,NO_ASIGNADO,""))</f>
        <v>15</v>
      </c>
      <c r="AO5" s="247" t="s">
        <v>84</v>
      </c>
      <c r="AP5" s="12">
        <f t="shared" ref="AP5:AP17" si="4">IF(AO5=$CM$81,PREVENIR,IF(AO5=$CM$82,DETECTAR,IF(AO5=$CM$83,NO_ES_CONTROL,"")))</f>
        <v>15</v>
      </c>
      <c r="AQ5" s="247" t="s">
        <v>85</v>
      </c>
      <c r="AR5" s="12">
        <f t="shared" ref="AR5:AR17" si="5">IF(AQ5=$CQ$81,CONFIABLE,IF(AQ5=$CQ$82,NO_CONFIABLE,""))</f>
        <v>15</v>
      </c>
      <c r="AS5" s="247" t="s">
        <v>86</v>
      </c>
      <c r="AT5" s="12">
        <f t="shared" ref="AT5:AT17" si="6">IF(AS5=$CT$81,SE_INVESTIGAN,IF(AS5=$CT$82,NO_SE_INVESTIGAN,""))</f>
        <v>15</v>
      </c>
      <c r="AU5" s="247" t="s">
        <v>87</v>
      </c>
      <c r="AV5" s="12">
        <f t="shared" ref="AV5:AV17" si="7">IF(AU5=$CW$81,COMPLETA,IF(AU5=$CW$82,INCOMPLETA,IF(AU5=$CW$83,NO_EXISTE,"")))</f>
        <v>10</v>
      </c>
      <c r="AW5" s="12">
        <f t="shared" ref="AW5:AW26" si="8">IFERROR(AJ5+AL5+AN5+AP5+AR5+AT5+AV5," ")</f>
        <v>100</v>
      </c>
      <c r="AX5" s="13" t="str">
        <f t="shared" ref="AX5:AX26" si="9">IF(AND(AW5&gt;=86,AW5&lt;=95),"MODERADO",IF(AND(AW5&gt;=96), "FUERTE",IF(AND(AW5&lt;=85), "DEBIL")))</f>
        <v>FUERTE</v>
      </c>
      <c r="AY5" s="14" t="s">
        <v>88</v>
      </c>
      <c r="AZ5" s="13" t="str">
        <f t="shared" ref="AZ5:AZ26" si="10">IFERROR((_xlfn.IFS(AND(AX5=$DA$81,AY5=$DA$81),$DA$81,AND(AX5=$DA$81,AY5=$DA$82),$DA$82,AND(AX5=$DA$81,AY5=$DA$83),$DA$83,AND(AX5=$DA$82,AY5=$DA$81),$DA$82,AND(AX5=$DA$82,AY5=$DA$82),$DA$82,AND(AX5=$DA$82,AY5=$DA$83),$DA$83,AND(AX5=$DA$83,AY5=$DA$81),$DA$83,AND(AX5=$DA$83,AY5=$DA$82),$DA$83,AND(AX5=$DA$83,AY5=$DA$83),$DA$83)),"")</f>
        <v>FUERTE</v>
      </c>
      <c r="BA5" s="250">
        <f t="shared" ref="BA5:BA17" si="11">_xlfn.IFS(AZ5=$DB$81,FUERTE,AZ5=$DB$82,MODERADO,AZ5=$DB$83,DEBIL)</f>
        <v>100</v>
      </c>
      <c r="BB5" s="245" t="str">
        <f t="shared" ref="BB5:BB26" si="12">IF(AND(BA5=100),"NO",IF(AND(BA5&lt;100), "SI",0))</f>
        <v>NO</v>
      </c>
      <c r="BC5" s="249" t="str">
        <f t="shared" ref="BC5:BC26" si="13">IF(AND(BD5&gt;=50,BD5&lt;=99),"MODERADO",IF(AND(BD5=100), "FUERTE",IF(AND(BD5&lt;50), "DEBIL")))</f>
        <v>FUERTE</v>
      </c>
      <c r="BD5" s="24">
        <f>+SUM(BA5)/(COUNT(BA5))</f>
        <v>100</v>
      </c>
      <c r="BE5" s="15" t="s">
        <v>89</v>
      </c>
      <c r="BF5" s="16">
        <f>IF(BE5="Directamente",100/COUNTA($BE$5:$BE$5),0)</f>
        <v>100</v>
      </c>
      <c r="BG5" s="25" t="str">
        <f>IF(SUM(BF5:BF5)&gt;67,"Directamente","No Disminuye")</f>
        <v>Directamente</v>
      </c>
      <c r="BH5" s="15" t="s">
        <v>89</v>
      </c>
      <c r="BI5" s="17">
        <f t="shared" ref="BI5:BI26" si="14">IFERROR(_xlfn.IFS(BH5="Directamente",100,BH5="Indirectamente",99,BH5="No Disminuye",98)," ")</f>
        <v>100</v>
      </c>
      <c r="BJ5" s="248" t="str">
        <f>_xlfn.IFS(AND((COUNTIF($BH$5:BH5,"Directamente"))&gt;=(COUNTIF(BH5:BH5,"Indirectamente")),(COUNTIF(BH5:BH5,"Directamente"))&gt;=(COUNTIF(BH5:BH5,"No Disminuye"))),"Directamente",AND((COUNTIF(BH5:BH5,"Indirectamente"))&gt;(COUNTIF(BH5:BH5,"Directamente")),(COUNTIF(BH5:BH5,"Indirectamente"))&gt;(COUNTIF(BH5:BH5,"No Disminuye"))),"Indirectamente",SUM(COUNTIF(BH5:BH5,"Directamente"),COUNTIF(BH5:BH5,"Indirectamente"))&gt;=COUNTIF(BH5:BH5,"No Disminuye"),"Directamente",AND((COUNTIF(BH5:BH5,"No Disminuye"))&gt;(COUNTIF(BH5:BH5,"Directamente")),(COUNTIF(BH5:BH5,"No Disminuye"))&gt;(COUNTIF(BH5:BH5,"Indirectamente"))),"No Disminuye")</f>
        <v>Directamente</v>
      </c>
      <c r="BK5" s="245">
        <f t="shared" ref="BK5:BK26" si="15">IFERROR(_xlfn.IFS(AND(BC5="MODERADO",BG5="Directamente"),1,AND(BC5="FUERTE",BG5="Directamente"),2),"0")</f>
        <v>2</v>
      </c>
      <c r="BL5" s="245">
        <f t="shared" ref="BL5:BL26" si="16">IFERROR(_xlfn.IFS(BJ5="Directamente",2,BJ5="Indirectamente",1),"0")</f>
        <v>2</v>
      </c>
      <c r="BM5" s="21" t="s">
        <v>90</v>
      </c>
      <c r="BN5" s="26" t="s">
        <v>91</v>
      </c>
      <c r="BO5" s="142" t="str">
        <f t="shared" ref="BO5:BO26" si="17">_xlfn.IFS(AND(BM5=$BZ$81,BN5=$CA$81),$CB$81,AND(BM5=$BZ$81,BN5=$CA$82),$CB$81,AND(BM5=$BZ$81,BN5=$CA$83),$CB$82,AND(BM5=$BZ$81,BN5=$CA$84),$CB$83,AND(BM5=$BZ$81,BN5=$CA$85),$CB$84,AND(BM5=$BZ$82,BN5=$CA$81),$CB$81,AND(BM5=$BZ$82,BN5=$CA$82),$CB$81,AND(BM5=$BZ$82,BN5=$CA$83),$CB$82,AND(BM5=$BZ$82,BN5=$CA$84),$CB$83,AND(BM5=$BZ$82,BN5=$CA$85),$CB$84,AND(BM5=$BZ$83,BN5=$CA$81),$CB$81,AND(BM5=$BZ$83,BN5=$CA$82),$CB$82,AND(BM5=$BZ$83,BN5=$CA$83),$CB$83,AND(BM5=$BZ$83,BN5=$CA$84),$CB$84,AND(BM5=$BZ$83,BN5=$CA$85),$CB$84,AND(BM5=$BZ$84,BN5=$CA$81),$CB$82,AND(BM5=$BZ$84,BN5=$CA$82),$CB$83,AND(BM5=$BZ$84,BN5=$CA$83),$CB$83,AND(BM5=$BZ$84,BN5=$CA$84),$CB$84,AND(BM5=$BZ$84,BN5=$CA$85),$CB$84,AND(BM5=$BZ$85,BN5=$CA$81),$CB$83,AND(BM5=$BZ$85,BN5=$CA$82),$CB$83,AND(BM5=$BZ$85,BN5=$CA$83),$CB$84,AND(BM5=$BZ$85,BN5=$CA$84),$CB$84,AND(BM5=$BZ$85,BN5=$CA$85),$CB$84)</f>
        <v>Alto</v>
      </c>
      <c r="BP5" s="268" t="s">
        <v>92</v>
      </c>
      <c r="BQ5" s="143" t="s">
        <v>278</v>
      </c>
      <c r="BR5" s="143" t="s">
        <v>279</v>
      </c>
      <c r="BS5" s="144" t="s">
        <v>280</v>
      </c>
      <c r="BT5" s="145" t="d">
        <v>2020-01-02</v>
      </c>
      <c r="BU5" s="145" t="d">
        <v>2020-11-30</v>
      </c>
      <c r="BV5" s="143" t="s">
        <v>281</v>
      </c>
      <c r="BW5" s="223" t="s">
        <v>792</v>
      </c>
      <c r="BX5" s="143" t="s">
        <v>793</v>
      </c>
      <c r="BY5" s="221" t="s">
        <v>794</v>
      </c>
      <c r="BZ5" s="143" t="s">
        <v>795</v>
      </c>
      <c r="CA5" s="143" t="s">
        <v>796</v>
      </c>
    </row>
    <row r="6" spans="2:79" ht="181.2" hidden="1" thickTop="1" thickBot="1">
      <c r="B6" s="253" t="s">
        <v>161</v>
      </c>
      <c r="C6" s="10" t="s">
        <v>194</v>
      </c>
      <c r="D6" s="266" t="s">
        <v>282</v>
      </c>
      <c r="E6" s="266" t="s">
        <v>283</v>
      </c>
      <c r="F6" s="266" t="s">
        <v>283</v>
      </c>
      <c r="G6" s="10" t="s">
        <v>177</v>
      </c>
      <c r="H6" s="146" t="s">
        <v>284</v>
      </c>
      <c r="I6" s="146" t="s">
        <v>285</v>
      </c>
      <c r="J6" s="15"/>
      <c r="K6" s="15"/>
      <c r="L6" s="15"/>
      <c r="M6" s="15"/>
      <c r="N6" s="15"/>
      <c r="O6" s="15"/>
      <c r="P6" s="15"/>
      <c r="Q6" s="15"/>
      <c r="R6" s="15"/>
      <c r="S6" s="15"/>
      <c r="T6" s="15"/>
      <c r="U6" s="15"/>
      <c r="V6" s="15"/>
      <c r="W6" s="15"/>
      <c r="X6" s="15"/>
      <c r="Y6" s="15"/>
      <c r="Z6" s="15"/>
      <c r="AA6" s="15"/>
      <c r="AB6" s="247"/>
      <c r="AC6" s="247">
        <f t="shared" ref="AC6:AC26" si="18">COUNTIF(J6:AB6,"Si")</f>
        <v>0</v>
      </c>
      <c r="AD6" s="21" t="s">
        <v>186</v>
      </c>
      <c r="AE6" s="26" t="s">
        <v>78</v>
      </c>
      <c r="AF6" s="23" t="str">
        <f t="shared" si="0"/>
        <v>Extremo</v>
      </c>
      <c r="AG6" s="147" t="s">
        <v>286</v>
      </c>
      <c r="AH6" s="11" t="s">
        <v>80</v>
      </c>
      <c r="AI6" s="247" t="s">
        <v>81</v>
      </c>
      <c r="AJ6" s="12">
        <f t="shared" si="1"/>
        <v>15</v>
      </c>
      <c r="AK6" s="247" t="s">
        <v>82</v>
      </c>
      <c r="AL6" s="12">
        <f t="shared" si="2"/>
        <v>15</v>
      </c>
      <c r="AM6" s="247" t="s">
        <v>83</v>
      </c>
      <c r="AN6" s="12">
        <f t="shared" si="3"/>
        <v>15</v>
      </c>
      <c r="AO6" s="247" t="s">
        <v>84</v>
      </c>
      <c r="AP6" s="12">
        <f t="shared" si="4"/>
        <v>15</v>
      </c>
      <c r="AQ6" s="247" t="s">
        <v>85</v>
      </c>
      <c r="AR6" s="12">
        <f t="shared" si="5"/>
        <v>15</v>
      </c>
      <c r="AS6" s="247" t="s">
        <v>86</v>
      </c>
      <c r="AT6" s="12">
        <f t="shared" si="6"/>
        <v>15</v>
      </c>
      <c r="AU6" s="247" t="s">
        <v>87</v>
      </c>
      <c r="AV6" s="12">
        <f t="shared" si="7"/>
        <v>10</v>
      </c>
      <c r="AW6" s="12">
        <f t="shared" si="8"/>
        <v>100</v>
      </c>
      <c r="AX6" s="13" t="str">
        <f t="shared" si="9"/>
        <v>FUERTE</v>
      </c>
      <c r="AY6" s="14" t="s">
        <v>88</v>
      </c>
      <c r="AZ6" s="13" t="str">
        <f t="shared" si="10"/>
        <v>FUERTE</v>
      </c>
      <c r="BA6" s="250">
        <f t="shared" si="11"/>
        <v>100</v>
      </c>
      <c r="BB6" s="245" t="str">
        <f t="shared" si="12"/>
        <v>NO</v>
      </c>
      <c r="BC6" s="249" t="str">
        <f t="shared" si="13"/>
        <v>FUERTE</v>
      </c>
      <c r="BD6" s="24">
        <f>+SUM(BA6:BA6)/(COUNT(BA6:BA6))</f>
        <v>100</v>
      </c>
      <c r="BE6" s="15" t="s">
        <v>89</v>
      </c>
      <c r="BF6" s="16">
        <f>IF(BE6="Directamente",100/COUNTA(#REF!),0)</f>
        <v>100</v>
      </c>
      <c r="BG6" s="25" t="str">
        <f t="shared" ref="BG6:BG26" si="19">IF(SUM(BF6:BF6)&gt;67,"Directamente","No Disminuye")</f>
        <v>Directamente</v>
      </c>
      <c r="BH6" s="15" t="s">
        <v>89</v>
      </c>
      <c r="BI6" s="17">
        <f t="shared" si="14"/>
        <v>100</v>
      </c>
      <c r="BJ6" s="248" t="str">
        <f>_xlfn.IFS(AND((COUNTIF($BH$5:BH6,"Directamente"))&gt;=(COUNTIF(BH6:BH6,"Indirectamente")),(COUNTIF(BH6:BH6,"Directamente"))&gt;=(COUNTIF(BH6:BH6,"No Disminuye"))),"Directamente",AND((COUNTIF(BH6:BH6,"Indirectamente"))&gt;(COUNTIF(BH6:BH6,"Directamente")),(COUNTIF(BH6:BH6,"Indirectamente"))&gt;(COUNTIF(BH6:BH6,"No Disminuye"))),"Indirectamente",SUM(COUNTIF(BH6:BH6,"Directamente"),COUNTIF(BH6:BH6,"Indirectamente"))&gt;=COUNTIF(BH6:BH6,"No Disminuye"),"Directamente",AND((COUNTIF(BH6:BH6,"No Disminuye"))&gt;(COUNTIF(BH6:BH6,"Directamente")),(COUNTIF(BH6:BH6,"No Disminuye"))&gt;(COUNTIF(BH6:BH6,"Indirectamente"))),"No Disminuye")</f>
        <v>Directamente</v>
      </c>
      <c r="BK6" s="245">
        <f t="shared" si="15"/>
        <v>2</v>
      </c>
      <c r="BL6" s="245">
        <f t="shared" si="16"/>
        <v>2</v>
      </c>
      <c r="BM6" s="21" t="s">
        <v>118</v>
      </c>
      <c r="BN6" s="26" t="s">
        <v>91</v>
      </c>
      <c r="BO6" s="21" t="str">
        <f t="shared" si="17"/>
        <v>Moderado</v>
      </c>
      <c r="BP6" s="146" t="s">
        <v>287</v>
      </c>
      <c r="BQ6" s="146" t="s">
        <v>288</v>
      </c>
      <c r="BR6" s="146" t="s">
        <v>289</v>
      </c>
      <c r="BS6" s="146" t="s">
        <v>290</v>
      </c>
      <c r="BT6" s="148" t="d">
        <v>2020-01-02</v>
      </c>
      <c r="BU6" s="148" t="d">
        <v>2020-12-31</v>
      </c>
      <c r="BV6" s="146" t="s">
        <v>291</v>
      </c>
      <c r="BW6" s="148"/>
      <c r="BX6" s="146"/>
      <c r="BY6" s="20"/>
      <c r="BZ6" s="252"/>
      <c r="CA6" s="252"/>
    </row>
    <row r="7" spans="2:79" ht="75.900000000000006" hidden="1" thickTop="1" thickBot="1">
      <c r="B7" s="253"/>
      <c r="C7" s="10"/>
      <c r="D7" s="10"/>
      <c r="E7" s="10"/>
      <c r="F7" s="10"/>
      <c r="G7" s="10"/>
      <c r="H7" s="10"/>
      <c r="I7" s="10"/>
      <c r="J7" s="15"/>
      <c r="K7" s="15"/>
      <c r="L7" s="15"/>
      <c r="M7" s="15"/>
      <c r="N7" s="15"/>
      <c r="O7" s="15"/>
      <c r="P7" s="15"/>
      <c r="Q7" s="15"/>
      <c r="R7" s="15"/>
      <c r="S7" s="15"/>
      <c r="T7" s="15"/>
      <c r="U7" s="15"/>
      <c r="V7" s="15"/>
      <c r="W7" s="15"/>
      <c r="X7" s="15"/>
      <c r="Y7" s="15"/>
      <c r="Z7" s="15"/>
      <c r="AA7" s="15"/>
      <c r="AB7" s="247"/>
      <c r="AC7" s="247">
        <f t="shared" si="18"/>
        <v>0</v>
      </c>
      <c r="AD7" s="21" t="s">
        <v>118</v>
      </c>
      <c r="AE7" s="22" t="str">
        <f t="shared" ref="AE7:AE26" si="20">_xlfn.IFS(AC7&lt;=5,$CA$83,AND(AC7&gt;5,AC7&lt;=11),$CA$84,AC7&gt;11,$CA$85)</f>
        <v>Moderado</v>
      </c>
      <c r="AF7" s="23" t="str">
        <f t="shared" si="0"/>
        <v>Moderado</v>
      </c>
      <c r="AG7" s="10"/>
      <c r="AH7" s="11"/>
      <c r="AI7" s="247"/>
      <c r="AJ7" s="12" t="str">
        <f t="shared" si="1"/>
        <v/>
      </c>
      <c r="AK7" s="247"/>
      <c r="AL7" s="12" t="str">
        <f t="shared" si="2"/>
        <v/>
      </c>
      <c r="AM7" s="247"/>
      <c r="AN7" s="12" t="str">
        <f t="shared" si="3"/>
        <v/>
      </c>
      <c r="AO7" s="247"/>
      <c r="AP7" s="12" t="str">
        <f t="shared" si="4"/>
        <v/>
      </c>
      <c r="AQ7" s="247"/>
      <c r="AR7" s="12" t="str">
        <f t="shared" si="5"/>
        <v/>
      </c>
      <c r="AS7" s="247"/>
      <c r="AT7" s="12" t="str">
        <f t="shared" si="6"/>
        <v/>
      </c>
      <c r="AU7" s="247"/>
      <c r="AV7" s="12" t="str">
        <f t="shared" si="7"/>
        <v/>
      </c>
      <c r="AW7" s="12" t="str">
        <f t="shared" si="8"/>
        <v xml:space="preserve"> </v>
      </c>
      <c r="AX7" s="13" t="str">
        <f t="shared" si="9"/>
        <v>FUERTE</v>
      </c>
      <c r="AY7" s="14" t="s">
        <v>88</v>
      </c>
      <c r="AZ7" s="13" t="str">
        <f t="shared" si="10"/>
        <v>FUERTE</v>
      </c>
      <c r="BA7" s="250">
        <f t="shared" si="11"/>
        <v>100</v>
      </c>
      <c r="BB7" s="245" t="str">
        <f t="shared" si="12"/>
        <v>NO</v>
      </c>
      <c r="BC7" s="249" t="str">
        <f t="shared" si="13"/>
        <v>FUERTE</v>
      </c>
      <c r="BD7" s="24">
        <f t="shared" ref="BD7:BD26" si="21">+SUM(BA7:BA8)/(COUNT(BA7:BA8))</f>
        <v>100</v>
      </c>
      <c r="BE7" s="15"/>
      <c r="BF7" s="16">
        <f>IF(BE7="Directamente",100/COUNTA(#REF!),0)</f>
        <v>0</v>
      </c>
      <c r="BG7" s="25" t="str">
        <f t="shared" si="19"/>
        <v>No Disminuye</v>
      </c>
      <c r="BH7" s="15"/>
      <c r="BI7" s="17" t="str">
        <f t="shared" si="14"/>
        <v xml:space="preserve"> </v>
      </c>
      <c r="BJ7" s="248" t="str">
        <f>_xlfn.IFS(AND((COUNTIF($BH$5:BH7,"Directamente"))&gt;=(COUNTIF(BH7:BH7,"Indirectamente")),(COUNTIF(BH7:BH7,"Directamente"))&gt;=(COUNTIF(BH7:BH7,"No Disminuye"))),"Directamente",AND((COUNTIF(BH7:BH7,"Indirectamente"))&gt;(COUNTIF(BH7:BH7,"Directamente")),(COUNTIF(BH7:BH7,"Indirectamente"))&gt;(COUNTIF(BH7:BH7,"No Disminuye"))),"Indirectamente",SUM(COUNTIF(BH7:BH7,"Directamente"),COUNTIF(BH7:BH7,"Indirectamente"))&gt;=COUNTIF(BH7:BH7,"No Disminuye"),"Directamente",AND((COUNTIF(BH7:BH7,"No Disminuye"))&gt;(COUNTIF(BH7:BH7,"Directamente")),(COUNTIF(BH7:BH7,"No Disminuye"))&gt;(COUNTIF(BH7:BH7,"Indirectamente"))),"No Disminuye")</f>
        <v>Directamente</v>
      </c>
      <c r="BK7" s="245" t="str">
        <f t="shared" si="15"/>
        <v>0</v>
      </c>
      <c r="BL7" s="245">
        <f t="shared" si="16"/>
        <v>2</v>
      </c>
      <c r="BM7" s="21" t="s">
        <v>119</v>
      </c>
      <c r="BN7" s="26" t="s">
        <v>91</v>
      </c>
      <c r="BO7" s="21" t="str">
        <f t="shared" si="17"/>
        <v>Moderado</v>
      </c>
      <c r="BP7" s="254"/>
      <c r="BQ7" s="10"/>
      <c r="BR7" s="10"/>
      <c r="BS7" s="252"/>
      <c r="BT7" s="20"/>
      <c r="BU7" s="20"/>
      <c r="BV7" s="252"/>
      <c r="BW7" s="20"/>
      <c r="BX7" s="252"/>
      <c r="BY7" s="20"/>
      <c r="BZ7" s="252"/>
      <c r="CA7" s="252"/>
    </row>
    <row r="8" spans="2:79" ht="75.900000000000006" hidden="1" thickTop="1" thickBot="1">
      <c r="B8" s="253"/>
      <c r="C8" s="10"/>
      <c r="D8" s="10"/>
      <c r="E8" s="10"/>
      <c r="F8" s="10"/>
      <c r="G8" s="10"/>
      <c r="H8" s="10"/>
      <c r="I8" s="10"/>
      <c r="J8" s="15"/>
      <c r="K8" s="15"/>
      <c r="L8" s="15"/>
      <c r="M8" s="15"/>
      <c r="N8" s="15"/>
      <c r="O8" s="15"/>
      <c r="P8" s="15"/>
      <c r="Q8" s="15"/>
      <c r="R8" s="15"/>
      <c r="S8" s="15"/>
      <c r="T8" s="15"/>
      <c r="U8" s="15"/>
      <c r="V8" s="15"/>
      <c r="W8" s="15"/>
      <c r="X8" s="15"/>
      <c r="Y8" s="15"/>
      <c r="Z8" s="15"/>
      <c r="AA8" s="15"/>
      <c r="AB8" s="247"/>
      <c r="AC8" s="247">
        <f t="shared" si="18"/>
        <v>0</v>
      </c>
      <c r="AD8" s="21" t="s">
        <v>118</v>
      </c>
      <c r="AE8" s="22" t="str">
        <f t="shared" si="20"/>
        <v>Moderado</v>
      </c>
      <c r="AF8" s="23" t="str">
        <f t="shared" si="0"/>
        <v>Moderado</v>
      </c>
      <c r="AG8" s="10"/>
      <c r="AH8" s="11"/>
      <c r="AI8" s="247"/>
      <c r="AJ8" s="12" t="str">
        <f t="shared" si="1"/>
        <v/>
      </c>
      <c r="AK8" s="247"/>
      <c r="AL8" s="12" t="str">
        <f t="shared" si="2"/>
        <v/>
      </c>
      <c r="AM8" s="247"/>
      <c r="AN8" s="12" t="str">
        <f t="shared" si="3"/>
        <v/>
      </c>
      <c r="AO8" s="247"/>
      <c r="AP8" s="12" t="str">
        <f t="shared" si="4"/>
        <v/>
      </c>
      <c r="AQ8" s="247"/>
      <c r="AR8" s="12" t="str">
        <f t="shared" si="5"/>
        <v/>
      </c>
      <c r="AS8" s="247"/>
      <c r="AT8" s="12" t="str">
        <f t="shared" si="6"/>
        <v/>
      </c>
      <c r="AU8" s="247"/>
      <c r="AV8" s="12" t="str">
        <f t="shared" si="7"/>
        <v/>
      </c>
      <c r="AW8" s="12" t="str">
        <f t="shared" si="8"/>
        <v xml:space="preserve"> </v>
      </c>
      <c r="AX8" s="13" t="str">
        <f t="shared" si="9"/>
        <v>FUERTE</v>
      </c>
      <c r="AY8" s="14" t="s">
        <v>88</v>
      </c>
      <c r="AZ8" s="13" t="str">
        <f t="shared" si="10"/>
        <v>FUERTE</v>
      </c>
      <c r="BA8" s="250">
        <f t="shared" si="11"/>
        <v>100</v>
      </c>
      <c r="BB8" s="245" t="str">
        <f t="shared" si="12"/>
        <v>NO</v>
      </c>
      <c r="BC8" s="249" t="str">
        <f t="shared" si="13"/>
        <v>FUERTE</v>
      </c>
      <c r="BD8" s="24">
        <f t="shared" si="21"/>
        <v>100</v>
      </c>
      <c r="BE8" s="15"/>
      <c r="BF8" s="16">
        <f>IF(BE8="Directamente",100/COUNTA(#REF!),0)</f>
        <v>0</v>
      </c>
      <c r="BG8" s="25" t="str">
        <f t="shared" si="19"/>
        <v>No Disminuye</v>
      </c>
      <c r="BH8" s="15"/>
      <c r="BI8" s="17" t="str">
        <f t="shared" si="14"/>
        <v xml:space="preserve"> </v>
      </c>
      <c r="BJ8" s="248" t="str">
        <f>_xlfn.IFS(AND((COUNTIF($BH$5:BH8,"Directamente"))&gt;=(COUNTIF(BH8:BH8,"Indirectamente")),(COUNTIF(BH8:BH8,"Directamente"))&gt;=(COUNTIF(BH8:BH8,"No Disminuye"))),"Directamente",AND((COUNTIF(BH8:BH8,"Indirectamente"))&gt;(COUNTIF(BH8:BH8,"Directamente")),(COUNTIF(BH8:BH8,"Indirectamente"))&gt;(COUNTIF(BH8:BH8,"No Disminuye"))),"Indirectamente",SUM(COUNTIF(BH8:BH8,"Directamente"),COUNTIF(BH8:BH8,"Indirectamente"))&gt;=COUNTIF(BH8:BH8,"No Disminuye"),"Directamente",AND((COUNTIF(BH8:BH8,"No Disminuye"))&gt;(COUNTIF(BH8:BH8,"Directamente")),(COUNTIF(BH8:BH8,"No Disminuye"))&gt;(COUNTIF(BH8:BH8,"Indirectamente"))),"No Disminuye")</f>
        <v>Directamente</v>
      </c>
      <c r="BK8" s="245" t="str">
        <f t="shared" si="15"/>
        <v>0</v>
      </c>
      <c r="BL8" s="245">
        <f t="shared" si="16"/>
        <v>2</v>
      </c>
      <c r="BM8" s="21" t="s">
        <v>119</v>
      </c>
      <c r="BN8" s="26" t="s">
        <v>91</v>
      </c>
      <c r="BO8" s="21" t="str">
        <f t="shared" si="17"/>
        <v>Moderado</v>
      </c>
      <c r="BP8" s="254"/>
      <c r="BQ8" s="10"/>
      <c r="BR8" s="10"/>
      <c r="BS8" s="252"/>
      <c r="BT8" s="20"/>
      <c r="BU8" s="20"/>
      <c r="BV8" s="252"/>
      <c r="BW8" s="20"/>
      <c r="BX8" s="252"/>
      <c r="BY8" s="20"/>
      <c r="BZ8" s="252"/>
      <c r="CA8" s="252"/>
    </row>
    <row r="9" spans="2:79" ht="75.900000000000006" hidden="1" thickTop="1" thickBot="1">
      <c r="B9" s="253"/>
      <c r="C9" s="10"/>
      <c r="D9" s="10"/>
      <c r="E9" s="10"/>
      <c r="F9" s="10"/>
      <c r="G9" s="10"/>
      <c r="H9" s="10"/>
      <c r="I9" s="10"/>
      <c r="J9" s="15"/>
      <c r="K9" s="15"/>
      <c r="L9" s="15"/>
      <c r="M9" s="15"/>
      <c r="N9" s="15"/>
      <c r="O9" s="15"/>
      <c r="P9" s="15"/>
      <c r="Q9" s="15"/>
      <c r="R9" s="15"/>
      <c r="S9" s="15"/>
      <c r="T9" s="15"/>
      <c r="U9" s="15"/>
      <c r="V9" s="15"/>
      <c r="W9" s="15"/>
      <c r="X9" s="15"/>
      <c r="Y9" s="15"/>
      <c r="Z9" s="15"/>
      <c r="AA9" s="15"/>
      <c r="AB9" s="247"/>
      <c r="AC9" s="247">
        <f t="shared" si="18"/>
        <v>0</v>
      </c>
      <c r="AD9" s="21" t="s">
        <v>118</v>
      </c>
      <c r="AE9" s="22" t="str">
        <f t="shared" si="20"/>
        <v>Moderado</v>
      </c>
      <c r="AF9" s="23" t="str">
        <f t="shared" si="0"/>
        <v>Moderado</v>
      </c>
      <c r="AG9" s="10"/>
      <c r="AH9" s="11"/>
      <c r="AI9" s="247"/>
      <c r="AJ9" s="12" t="str">
        <f t="shared" si="1"/>
        <v/>
      </c>
      <c r="AK9" s="247"/>
      <c r="AL9" s="12" t="str">
        <f t="shared" si="2"/>
        <v/>
      </c>
      <c r="AM9" s="247"/>
      <c r="AN9" s="12" t="str">
        <f t="shared" si="3"/>
        <v/>
      </c>
      <c r="AO9" s="247"/>
      <c r="AP9" s="12" t="str">
        <f t="shared" si="4"/>
        <v/>
      </c>
      <c r="AQ9" s="247"/>
      <c r="AR9" s="12" t="str">
        <f t="shared" si="5"/>
        <v/>
      </c>
      <c r="AS9" s="247"/>
      <c r="AT9" s="12" t="str">
        <f t="shared" si="6"/>
        <v/>
      </c>
      <c r="AU9" s="247"/>
      <c r="AV9" s="12" t="str">
        <f t="shared" si="7"/>
        <v/>
      </c>
      <c r="AW9" s="12" t="str">
        <f t="shared" si="8"/>
        <v xml:space="preserve"> </v>
      </c>
      <c r="AX9" s="13" t="str">
        <f t="shared" si="9"/>
        <v>FUERTE</v>
      </c>
      <c r="AY9" s="14" t="s">
        <v>88</v>
      </c>
      <c r="AZ9" s="13" t="str">
        <f t="shared" si="10"/>
        <v>FUERTE</v>
      </c>
      <c r="BA9" s="250">
        <f t="shared" si="11"/>
        <v>100</v>
      </c>
      <c r="BB9" s="245" t="str">
        <f t="shared" si="12"/>
        <v>NO</v>
      </c>
      <c r="BC9" s="249" t="str">
        <f t="shared" si="13"/>
        <v>FUERTE</v>
      </c>
      <c r="BD9" s="24">
        <f t="shared" si="21"/>
        <v>100</v>
      </c>
      <c r="BE9" s="15"/>
      <c r="BF9" s="16">
        <f>IF(BE9="Directamente",100/COUNTA(#REF!),0)</f>
        <v>0</v>
      </c>
      <c r="BG9" s="25" t="str">
        <f t="shared" si="19"/>
        <v>No Disminuye</v>
      </c>
      <c r="BH9" s="15"/>
      <c r="BI9" s="17" t="str">
        <f t="shared" si="14"/>
        <v xml:space="preserve"> </v>
      </c>
      <c r="BJ9" s="248" t="str">
        <f>_xlfn.IFS(AND((COUNTIF($BH$5:BH9,"Directamente"))&gt;=(COUNTIF(BH9:BH9,"Indirectamente")),(COUNTIF(BH9:BH9,"Directamente"))&gt;=(COUNTIF(BH9:BH9,"No Disminuye"))),"Directamente",AND((COUNTIF(BH9:BH9,"Indirectamente"))&gt;(COUNTIF(BH9:BH9,"Directamente")),(COUNTIF(BH9:BH9,"Indirectamente"))&gt;(COUNTIF(BH9:BH9,"No Disminuye"))),"Indirectamente",SUM(COUNTIF(BH9:BH9,"Directamente"),COUNTIF(BH9:BH9,"Indirectamente"))&gt;=COUNTIF(BH9:BH9,"No Disminuye"),"Directamente",AND((COUNTIF(BH9:BH9,"No Disminuye"))&gt;(COUNTIF(BH9:BH9,"Directamente")),(COUNTIF(BH9:BH9,"No Disminuye"))&gt;(COUNTIF(BH9:BH9,"Indirectamente"))),"No Disminuye")</f>
        <v>Directamente</v>
      </c>
      <c r="BK9" s="245" t="str">
        <f t="shared" si="15"/>
        <v>0</v>
      </c>
      <c r="BL9" s="245">
        <f t="shared" si="16"/>
        <v>2</v>
      </c>
      <c r="BM9" s="21" t="s">
        <v>119</v>
      </c>
      <c r="BN9" s="26" t="s">
        <v>91</v>
      </c>
      <c r="BO9" s="21" t="str">
        <f t="shared" si="17"/>
        <v>Moderado</v>
      </c>
      <c r="BP9" s="254"/>
      <c r="BQ9" s="10"/>
      <c r="BR9" s="10"/>
      <c r="BS9" s="252"/>
      <c r="BT9" s="20"/>
      <c r="BU9" s="20"/>
      <c r="BV9" s="252"/>
      <c r="BW9" s="20"/>
      <c r="BX9" s="252"/>
      <c r="BY9" s="20"/>
      <c r="BZ9" s="252"/>
      <c r="CA9" s="252"/>
    </row>
    <row r="10" spans="2:79" ht="75.900000000000006" hidden="1" thickTop="1" thickBot="1">
      <c r="B10" s="253"/>
      <c r="C10" s="10"/>
      <c r="D10" s="10"/>
      <c r="E10" s="10"/>
      <c r="F10" s="10"/>
      <c r="G10" s="10"/>
      <c r="H10" s="10"/>
      <c r="I10" s="10"/>
      <c r="J10" s="15"/>
      <c r="K10" s="15"/>
      <c r="L10" s="15"/>
      <c r="M10" s="15"/>
      <c r="N10" s="15"/>
      <c r="O10" s="15"/>
      <c r="P10" s="15"/>
      <c r="Q10" s="15"/>
      <c r="R10" s="15"/>
      <c r="S10" s="15"/>
      <c r="T10" s="15"/>
      <c r="U10" s="15"/>
      <c r="V10" s="15"/>
      <c r="W10" s="15"/>
      <c r="X10" s="15"/>
      <c r="Y10" s="15"/>
      <c r="Z10" s="15"/>
      <c r="AA10" s="15"/>
      <c r="AB10" s="247"/>
      <c r="AC10" s="247">
        <f t="shared" si="18"/>
        <v>0</v>
      </c>
      <c r="AD10" s="21" t="s">
        <v>118</v>
      </c>
      <c r="AE10" s="22" t="str">
        <f t="shared" si="20"/>
        <v>Moderado</v>
      </c>
      <c r="AF10" s="23" t="str">
        <f t="shared" si="0"/>
        <v>Moderado</v>
      </c>
      <c r="AG10" s="10"/>
      <c r="AH10" s="11"/>
      <c r="AI10" s="247"/>
      <c r="AJ10" s="12" t="str">
        <f t="shared" si="1"/>
        <v/>
      </c>
      <c r="AK10" s="247"/>
      <c r="AL10" s="12" t="str">
        <f t="shared" si="2"/>
        <v/>
      </c>
      <c r="AM10" s="247"/>
      <c r="AN10" s="12" t="str">
        <f t="shared" si="3"/>
        <v/>
      </c>
      <c r="AO10" s="247"/>
      <c r="AP10" s="12" t="str">
        <f t="shared" si="4"/>
        <v/>
      </c>
      <c r="AQ10" s="247"/>
      <c r="AR10" s="12" t="str">
        <f t="shared" si="5"/>
        <v/>
      </c>
      <c r="AS10" s="247"/>
      <c r="AT10" s="12" t="str">
        <f t="shared" si="6"/>
        <v/>
      </c>
      <c r="AU10" s="247"/>
      <c r="AV10" s="12" t="str">
        <f t="shared" si="7"/>
        <v/>
      </c>
      <c r="AW10" s="12" t="str">
        <f t="shared" si="8"/>
        <v xml:space="preserve"> </v>
      </c>
      <c r="AX10" s="13" t="str">
        <f t="shared" si="9"/>
        <v>FUERTE</v>
      </c>
      <c r="AY10" s="14" t="s">
        <v>88</v>
      </c>
      <c r="AZ10" s="13" t="str">
        <f t="shared" si="10"/>
        <v>FUERTE</v>
      </c>
      <c r="BA10" s="250">
        <f t="shared" si="11"/>
        <v>100</v>
      </c>
      <c r="BB10" s="245" t="str">
        <f t="shared" si="12"/>
        <v>NO</v>
      </c>
      <c r="BC10" s="249" t="str">
        <f t="shared" si="13"/>
        <v>FUERTE</v>
      </c>
      <c r="BD10" s="24">
        <f t="shared" si="21"/>
        <v>100</v>
      </c>
      <c r="BE10" s="15"/>
      <c r="BF10" s="16">
        <f>IF(BE10="Directamente",100/COUNTA(#REF!),0)</f>
        <v>0</v>
      </c>
      <c r="BG10" s="25" t="str">
        <f t="shared" si="19"/>
        <v>No Disminuye</v>
      </c>
      <c r="BH10" s="15"/>
      <c r="BI10" s="17" t="str">
        <f t="shared" si="14"/>
        <v xml:space="preserve"> </v>
      </c>
      <c r="BJ10" s="248" t="str">
        <f>_xlfn.IFS(AND((COUNTIF($BH$5:BH10,"Directamente"))&gt;=(COUNTIF(BH10:BH10,"Indirectamente")),(COUNTIF(BH10:BH10,"Directamente"))&gt;=(COUNTIF(BH10:BH10,"No Disminuye"))),"Directamente",AND((COUNTIF(BH10:BH10,"Indirectamente"))&gt;(COUNTIF(BH10:BH10,"Directamente")),(COUNTIF(BH10:BH10,"Indirectamente"))&gt;(COUNTIF(BH10:BH10,"No Disminuye"))),"Indirectamente",SUM(COUNTIF(BH10:BH10,"Directamente"),COUNTIF(BH10:BH10,"Indirectamente"))&gt;=COUNTIF(BH10:BH10,"No Disminuye"),"Directamente",AND((COUNTIF(BH10:BH10,"No Disminuye"))&gt;(COUNTIF(BH10:BH10,"Directamente")),(COUNTIF(BH10:BH10,"No Disminuye"))&gt;(COUNTIF(BH10:BH10,"Indirectamente"))),"No Disminuye")</f>
        <v>Directamente</v>
      </c>
      <c r="BK10" s="245" t="str">
        <f t="shared" si="15"/>
        <v>0</v>
      </c>
      <c r="BL10" s="245">
        <f t="shared" si="16"/>
        <v>2</v>
      </c>
      <c r="BM10" s="21" t="s">
        <v>119</v>
      </c>
      <c r="BN10" s="26" t="s">
        <v>91</v>
      </c>
      <c r="BO10" s="21" t="str">
        <f t="shared" si="17"/>
        <v>Moderado</v>
      </c>
      <c r="BP10" s="254"/>
      <c r="BQ10" s="10"/>
      <c r="BR10" s="10"/>
      <c r="BS10" s="252"/>
      <c r="BT10" s="20"/>
      <c r="BU10" s="20"/>
      <c r="BV10" s="252"/>
      <c r="BW10" s="20"/>
      <c r="BX10" s="252"/>
      <c r="BY10" s="20"/>
      <c r="BZ10" s="252"/>
      <c r="CA10" s="252"/>
    </row>
    <row r="11" spans="2:79" ht="75.900000000000006" hidden="1" thickTop="1" thickBot="1">
      <c r="B11" s="253"/>
      <c r="C11" s="10"/>
      <c r="D11" s="10"/>
      <c r="E11" s="10"/>
      <c r="F11" s="10"/>
      <c r="G11" s="10"/>
      <c r="H11" s="10"/>
      <c r="I11" s="10"/>
      <c r="J11" s="15"/>
      <c r="K11" s="15"/>
      <c r="L11" s="15"/>
      <c r="M11" s="15"/>
      <c r="N11" s="15"/>
      <c r="O11" s="15"/>
      <c r="P11" s="15"/>
      <c r="Q11" s="15"/>
      <c r="R11" s="15"/>
      <c r="S11" s="15"/>
      <c r="T11" s="15"/>
      <c r="U11" s="15"/>
      <c r="V11" s="15"/>
      <c r="W11" s="15"/>
      <c r="X11" s="15"/>
      <c r="Y11" s="15"/>
      <c r="Z11" s="15"/>
      <c r="AA11" s="15"/>
      <c r="AB11" s="247"/>
      <c r="AC11" s="247">
        <f t="shared" si="18"/>
        <v>0</v>
      </c>
      <c r="AD11" s="21" t="s">
        <v>118</v>
      </c>
      <c r="AE11" s="22" t="str">
        <f t="shared" si="20"/>
        <v>Moderado</v>
      </c>
      <c r="AF11" s="23" t="str">
        <f t="shared" si="0"/>
        <v>Moderado</v>
      </c>
      <c r="AG11" s="10"/>
      <c r="AH11" s="11"/>
      <c r="AI11" s="247"/>
      <c r="AJ11" s="12" t="str">
        <f t="shared" si="1"/>
        <v/>
      </c>
      <c r="AK11" s="247"/>
      <c r="AL11" s="12" t="str">
        <f t="shared" si="2"/>
        <v/>
      </c>
      <c r="AM11" s="247"/>
      <c r="AN11" s="12" t="str">
        <f t="shared" si="3"/>
        <v/>
      </c>
      <c r="AO11" s="247"/>
      <c r="AP11" s="12" t="str">
        <f t="shared" si="4"/>
        <v/>
      </c>
      <c r="AQ11" s="247"/>
      <c r="AR11" s="12" t="str">
        <f t="shared" si="5"/>
        <v/>
      </c>
      <c r="AS11" s="247"/>
      <c r="AT11" s="12" t="str">
        <f t="shared" si="6"/>
        <v/>
      </c>
      <c r="AU11" s="247"/>
      <c r="AV11" s="12" t="str">
        <f t="shared" si="7"/>
        <v/>
      </c>
      <c r="AW11" s="12" t="str">
        <f t="shared" si="8"/>
        <v xml:space="preserve"> </v>
      </c>
      <c r="AX11" s="13" t="str">
        <f t="shared" si="9"/>
        <v>FUERTE</v>
      </c>
      <c r="AY11" s="14" t="s">
        <v>88</v>
      </c>
      <c r="AZ11" s="13" t="str">
        <f t="shared" si="10"/>
        <v>FUERTE</v>
      </c>
      <c r="BA11" s="250">
        <f t="shared" si="11"/>
        <v>100</v>
      </c>
      <c r="BB11" s="245" t="str">
        <f t="shared" si="12"/>
        <v>NO</v>
      </c>
      <c r="BC11" s="249" t="str">
        <f t="shared" si="13"/>
        <v>FUERTE</v>
      </c>
      <c r="BD11" s="24">
        <f t="shared" si="21"/>
        <v>100</v>
      </c>
      <c r="BE11" s="15"/>
      <c r="BF11" s="16">
        <f>IF(BE11="Directamente",100/COUNTA(#REF!),0)</f>
        <v>0</v>
      </c>
      <c r="BG11" s="25" t="str">
        <f t="shared" si="19"/>
        <v>No Disminuye</v>
      </c>
      <c r="BH11" s="15"/>
      <c r="BI11" s="17" t="str">
        <f t="shared" si="14"/>
        <v xml:space="preserve"> </v>
      </c>
      <c r="BJ11" s="248" t="str">
        <f>_xlfn.IFS(AND((COUNTIF($BH$5:BH11,"Directamente"))&gt;=(COUNTIF(BH11:BH11,"Indirectamente")),(COUNTIF(BH11:BH11,"Directamente"))&gt;=(COUNTIF(BH11:BH11,"No Disminuye"))),"Directamente",AND((COUNTIF(BH11:BH11,"Indirectamente"))&gt;(COUNTIF(BH11:BH11,"Directamente")),(COUNTIF(BH11:BH11,"Indirectamente"))&gt;(COUNTIF(BH11:BH11,"No Disminuye"))),"Indirectamente",SUM(COUNTIF(BH11:BH11,"Directamente"),COUNTIF(BH11:BH11,"Indirectamente"))&gt;=COUNTIF(BH11:BH11,"No Disminuye"),"Directamente",AND((COUNTIF(BH11:BH11,"No Disminuye"))&gt;(COUNTIF(BH11:BH11,"Directamente")),(COUNTIF(BH11:BH11,"No Disminuye"))&gt;(COUNTIF(BH11:BH11,"Indirectamente"))),"No Disminuye")</f>
        <v>Directamente</v>
      </c>
      <c r="BK11" s="245" t="str">
        <f t="shared" si="15"/>
        <v>0</v>
      </c>
      <c r="BL11" s="245">
        <f t="shared" si="16"/>
        <v>2</v>
      </c>
      <c r="BM11" s="21" t="s">
        <v>119</v>
      </c>
      <c r="BN11" s="26" t="s">
        <v>91</v>
      </c>
      <c r="BO11" s="21" t="str">
        <f t="shared" si="17"/>
        <v>Moderado</v>
      </c>
      <c r="BP11" s="254"/>
      <c r="BQ11" s="10"/>
      <c r="BR11" s="10"/>
      <c r="BS11" s="252"/>
      <c r="BT11" s="20"/>
      <c r="BU11" s="20"/>
      <c r="BV11" s="252"/>
      <c r="BW11" s="20"/>
      <c r="BX11" s="252"/>
      <c r="BY11" s="20"/>
      <c r="BZ11" s="252"/>
      <c r="CA11" s="252"/>
    </row>
    <row r="12" spans="2:79" ht="75.900000000000006" hidden="1" thickTop="1" thickBot="1">
      <c r="B12" s="253"/>
      <c r="C12" s="10"/>
      <c r="D12" s="10"/>
      <c r="E12" s="10"/>
      <c r="F12" s="10"/>
      <c r="G12" s="10"/>
      <c r="H12" s="10"/>
      <c r="I12" s="10"/>
      <c r="J12" s="15"/>
      <c r="K12" s="15"/>
      <c r="L12" s="15"/>
      <c r="M12" s="15"/>
      <c r="N12" s="15"/>
      <c r="O12" s="15"/>
      <c r="P12" s="15"/>
      <c r="Q12" s="15"/>
      <c r="R12" s="15"/>
      <c r="S12" s="15"/>
      <c r="T12" s="15"/>
      <c r="U12" s="15"/>
      <c r="V12" s="15"/>
      <c r="W12" s="15"/>
      <c r="X12" s="15"/>
      <c r="Y12" s="15"/>
      <c r="Z12" s="15"/>
      <c r="AA12" s="15"/>
      <c r="AB12" s="247"/>
      <c r="AC12" s="247">
        <f t="shared" si="18"/>
        <v>0</v>
      </c>
      <c r="AD12" s="21" t="s">
        <v>118</v>
      </c>
      <c r="AE12" s="22" t="str">
        <f t="shared" si="20"/>
        <v>Moderado</v>
      </c>
      <c r="AF12" s="23" t="str">
        <f t="shared" si="0"/>
        <v>Moderado</v>
      </c>
      <c r="AG12" s="10"/>
      <c r="AH12" s="11"/>
      <c r="AI12" s="247"/>
      <c r="AJ12" s="12" t="str">
        <f t="shared" si="1"/>
        <v/>
      </c>
      <c r="AK12" s="247"/>
      <c r="AL12" s="12" t="str">
        <f t="shared" si="2"/>
        <v/>
      </c>
      <c r="AM12" s="247"/>
      <c r="AN12" s="12" t="str">
        <f t="shared" si="3"/>
        <v/>
      </c>
      <c r="AO12" s="247"/>
      <c r="AP12" s="12" t="str">
        <f t="shared" si="4"/>
        <v/>
      </c>
      <c r="AQ12" s="247"/>
      <c r="AR12" s="12" t="str">
        <f t="shared" si="5"/>
        <v/>
      </c>
      <c r="AS12" s="247"/>
      <c r="AT12" s="12" t="str">
        <f t="shared" si="6"/>
        <v/>
      </c>
      <c r="AU12" s="247"/>
      <c r="AV12" s="12" t="str">
        <f t="shared" si="7"/>
        <v/>
      </c>
      <c r="AW12" s="12" t="str">
        <f t="shared" si="8"/>
        <v xml:space="preserve"> </v>
      </c>
      <c r="AX12" s="13" t="str">
        <f t="shared" si="9"/>
        <v>FUERTE</v>
      </c>
      <c r="AY12" s="14" t="s">
        <v>88</v>
      </c>
      <c r="AZ12" s="13" t="str">
        <f t="shared" si="10"/>
        <v>FUERTE</v>
      </c>
      <c r="BA12" s="250">
        <f t="shared" si="11"/>
        <v>100</v>
      </c>
      <c r="BB12" s="245" t="str">
        <f t="shared" si="12"/>
        <v>NO</v>
      </c>
      <c r="BC12" s="249" t="str">
        <f t="shared" si="13"/>
        <v>FUERTE</v>
      </c>
      <c r="BD12" s="24">
        <f t="shared" si="21"/>
        <v>100</v>
      </c>
      <c r="BE12" s="15"/>
      <c r="BF12" s="16">
        <f>IF(BE12="Directamente",100/COUNTA(#REF!),0)</f>
        <v>0</v>
      </c>
      <c r="BG12" s="25" t="str">
        <f t="shared" si="19"/>
        <v>No Disminuye</v>
      </c>
      <c r="BH12" s="15"/>
      <c r="BI12" s="17" t="str">
        <f t="shared" si="14"/>
        <v xml:space="preserve"> </v>
      </c>
      <c r="BJ12" s="248" t="str">
        <f>_xlfn.IFS(AND((COUNTIF($BH$5:BH12,"Directamente"))&gt;=(COUNTIF(BH12:BH12,"Indirectamente")),(COUNTIF(BH12:BH12,"Directamente"))&gt;=(COUNTIF(BH12:BH12,"No Disminuye"))),"Directamente",AND((COUNTIF(BH12:BH12,"Indirectamente"))&gt;(COUNTIF(BH12:BH12,"Directamente")),(COUNTIF(BH12:BH12,"Indirectamente"))&gt;(COUNTIF(BH12:BH12,"No Disminuye"))),"Indirectamente",SUM(COUNTIF(BH12:BH12,"Directamente"),COUNTIF(BH12:BH12,"Indirectamente"))&gt;=COUNTIF(BH12:BH12,"No Disminuye"),"Directamente",AND((COUNTIF(BH12:BH12,"No Disminuye"))&gt;(COUNTIF(BH12:BH12,"Directamente")),(COUNTIF(BH12:BH12,"No Disminuye"))&gt;(COUNTIF(BH12:BH12,"Indirectamente"))),"No Disminuye")</f>
        <v>Directamente</v>
      </c>
      <c r="BK12" s="245" t="str">
        <f t="shared" si="15"/>
        <v>0</v>
      </c>
      <c r="BL12" s="245">
        <f t="shared" si="16"/>
        <v>2</v>
      </c>
      <c r="BM12" s="21" t="s">
        <v>119</v>
      </c>
      <c r="BN12" s="26" t="s">
        <v>91</v>
      </c>
      <c r="BO12" s="21" t="str">
        <f t="shared" si="17"/>
        <v>Moderado</v>
      </c>
      <c r="BP12" s="254"/>
      <c r="BQ12" s="10"/>
      <c r="BR12" s="10"/>
      <c r="BS12" s="252"/>
      <c r="BT12" s="20"/>
      <c r="BU12" s="20"/>
      <c r="BV12" s="252"/>
      <c r="BW12" s="20"/>
      <c r="BX12" s="252"/>
      <c r="BY12" s="20"/>
      <c r="BZ12" s="252"/>
      <c r="CA12" s="252"/>
    </row>
    <row r="13" spans="2:79" ht="75.900000000000006" hidden="1" thickTop="1" thickBot="1">
      <c r="B13" s="253"/>
      <c r="C13" s="10"/>
      <c r="D13" s="10"/>
      <c r="E13" s="10"/>
      <c r="F13" s="10"/>
      <c r="G13" s="10"/>
      <c r="H13" s="10"/>
      <c r="I13" s="10"/>
      <c r="J13" s="15"/>
      <c r="K13" s="15"/>
      <c r="L13" s="15"/>
      <c r="M13" s="15"/>
      <c r="N13" s="15"/>
      <c r="O13" s="15"/>
      <c r="P13" s="15"/>
      <c r="Q13" s="15"/>
      <c r="R13" s="15"/>
      <c r="S13" s="15"/>
      <c r="T13" s="15"/>
      <c r="U13" s="15"/>
      <c r="V13" s="15"/>
      <c r="W13" s="15"/>
      <c r="X13" s="15"/>
      <c r="Y13" s="15"/>
      <c r="Z13" s="15"/>
      <c r="AA13" s="15"/>
      <c r="AB13" s="247"/>
      <c r="AC13" s="247">
        <f t="shared" si="18"/>
        <v>0</v>
      </c>
      <c r="AD13" s="21" t="s">
        <v>118</v>
      </c>
      <c r="AE13" s="22" t="str">
        <f t="shared" si="20"/>
        <v>Moderado</v>
      </c>
      <c r="AF13" s="23" t="str">
        <f t="shared" si="0"/>
        <v>Moderado</v>
      </c>
      <c r="AG13" s="10"/>
      <c r="AH13" s="11"/>
      <c r="AI13" s="247"/>
      <c r="AJ13" s="12" t="str">
        <f t="shared" si="1"/>
        <v/>
      </c>
      <c r="AK13" s="247"/>
      <c r="AL13" s="12" t="str">
        <f t="shared" si="2"/>
        <v/>
      </c>
      <c r="AM13" s="247"/>
      <c r="AN13" s="12" t="str">
        <f t="shared" si="3"/>
        <v/>
      </c>
      <c r="AO13" s="247"/>
      <c r="AP13" s="12" t="str">
        <f t="shared" si="4"/>
        <v/>
      </c>
      <c r="AQ13" s="247"/>
      <c r="AR13" s="12" t="str">
        <f t="shared" si="5"/>
        <v/>
      </c>
      <c r="AS13" s="247"/>
      <c r="AT13" s="12" t="str">
        <f t="shared" si="6"/>
        <v/>
      </c>
      <c r="AU13" s="247"/>
      <c r="AV13" s="12" t="str">
        <f t="shared" si="7"/>
        <v/>
      </c>
      <c r="AW13" s="12" t="str">
        <f t="shared" si="8"/>
        <v xml:space="preserve"> </v>
      </c>
      <c r="AX13" s="13" t="str">
        <f t="shared" si="9"/>
        <v>FUERTE</v>
      </c>
      <c r="AY13" s="14" t="s">
        <v>88</v>
      </c>
      <c r="AZ13" s="13" t="str">
        <f t="shared" si="10"/>
        <v>FUERTE</v>
      </c>
      <c r="BA13" s="250">
        <f t="shared" si="11"/>
        <v>100</v>
      </c>
      <c r="BB13" s="245" t="str">
        <f t="shared" si="12"/>
        <v>NO</v>
      </c>
      <c r="BC13" s="249" t="str">
        <f t="shared" si="13"/>
        <v>FUERTE</v>
      </c>
      <c r="BD13" s="24">
        <f t="shared" si="21"/>
        <v>100</v>
      </c>
      <c r="BE13" s="15"/>
      <c r="BF13" s="16">
        <f>IF(BE13="Directamente",100/COUNTA(#REF!),0)</f>
        <v>0</v>
      </c>
      <c r="BG13" s="25" t="str">
        <f t="shared" si="19"/>
        <v>No Disminuye</v>
      </c>
      <c r="BH13" s="15"/>
      <c r="BI13" s="17" t="str">
        <f t="shared" si="14"/>
        <v xml:space="preserve"> </v>
      </c>
      <c r="BJ13" s="248" t="str">
        <f>_xlfn.IFS(AND((COUNTIF($BH$5:BH13,"Directamente"))&gt;=(COUNTIF(BH13:BH13,"Indirectamente")),(COUNTIF(BH13:BH13,"Directamente"))&gt;=(COUNTIF(BH13:BH13,"No Disminuye"))),"Directamente",AND((COUNTIF(BH13:BH13,"Indirectamente"))&gt;(COUNTIF(BH13:BH13,"Directamente")),(COUNTIF(BH13:BH13,"Indirectamente"))&gt;(COUNTIF(BH13:BH13,"No Disminuye"))),"Indirectamente",SUM(COUNTIF(BH13:BH13,"Directamente"),COUNTIF(BH13:BH13,"Indirectamente"))&gt;=COUNTIF(BH13:BH13,"No Disminuye"),"Directamente",AND((COUNTIF(BH13:BH13,"No Disminuye"))&gt;(COUNTIF(BH13:BH13,"Directamente")),(COUNTIF(BH13:BH13,"No Disminuye"))&gt;(COUNTIF(BH13:BH13,"Indirectamente"))),"No Disminuye")</f>
        <v>Directamente</v>
      </c>
      <c r="BK13" s="245" t="str">
        <f t="shared" si="15"/>
        <v>0</v>
      </c>
      <c r="BL13" s="245">
        <f t="shared" si="16"/>
        <v>2</v>
      </c>
      <c r="BM13" s="21" t="s">
        <v>119</v>
      </c>
      <c r="BN13" s="26" t="s">
        <v>91</v>
      </c>
      <c r="BO13" s="21" t="str">
        <f t="shared" si="17"/>
        <v>Moderado</v>
      </c>
      <c r="BP13" s="254"/>
      <c r="BQ13" s="10"/>
      <c r="BR13" s="10"/>
      <c r="BS13" s="252"/>
      <c r="BT13" s="20"/>
      <c r="BU13" s="20"/>
      <c r="BV13" s="252"/>
      <c r="BW13" s="20"/>
      <c r="BX13" s="252"/>
      <c r="BY13" s="20"/>
      <c r="BZ13" s="252"/>
      <c r="CA13" s="252"/>
    </row>
    <row r="14" spans="2:79" ht="75.900000000000006" hidden="1" thickTop="1" thickBot="1">
      <c r="B14" s="253"/>
      <c r="C14" s="10"/>
      <c r="D14" s="10"/>
      <c r="E14" s="10"/>
      <c r="F14" s="10"/>
      <c r="G14" s="10"/>
      <c r="H14" s="10"/>
      <c r="I14" s="10"/>
      <c r="J14" s="15"/>
      <c r="K14" s="15"/>
      <c r="L14" s="15"/>
      <c r="M14" s="15"/>
      <c r="N14" s="15"/>
      <c r="O14" s="15"/>
      <c r="P14" s="15"/>
      <c r="Q14" s="15"/>
      <c r="R14" s="15"/>
      <c r="S14" s="15"/>
      <c r="T14" s="15"/>
      <c r="U14" s="15"/>
      <c r="V14" s="15"/>
      <c r="W14" s="15"/>
      <c r="X14" s="15"/>
      <c r="Y14" s="15"/>
      <c r="Z14" s="15"/>
      <c r="AA14" s="15"/>
      <c r="AB14" s="247"/>
      <c r="AC14" s="247">
        <f t="shared" si="18"/>
        <v>0</v>
      </c>
      <c r="AD14" s="21" t="s">
        <v>118</v>
      </c>
      <c r="AE14" s="22" t="str">
        <f t="shared" si="20"/>
        <v>Moderado</v>
      </c>
      <c r="AF14" s="23" t="str">
        <f t="shared" si="0"/>
        <v>Moderado</v>
      </c>
      <c r="AG14" s="10"/>
      <c r="AH14" s="11"/>
      <c r="AI14" s="247"/>
      <c r="AJ14" s="12" t="str">
        <f t="shared" si="1"/>
        <v/>
      </c>
      <c r="AK14" s="247"/>
      <c r="AL14" s="12" t="str">
        <f t="shared" si="2"/>
        <v/>
      </c>
      <c r="AM14" s="247"/>
      <c r="AN14" s="12" t="str">
        <f t="shared" si="3"/>
        <v/>
      </c>
      <c r="AO14" s="247"/>
      <c r="AP14" s="12" t="str">
        <f t="shared" si="4"/>
        <v/>
      </c>
      <c r="AQ14" s="247"/>
      <c r="AR14" s="12" t="str">
        <f t="shared" si="5"/>
        <v/>
      </c>
      <c r="AS14" s="247"/>
      <c r="AT14" s="12" t="str">
        <f t="shared" si="6"/>
        <v/>
      </c>
      <c r="AU14" s="247"/>
      <c r="AV14" s="12" t="str">
        <f t="shared" si="7"/>
        <v/>
      </c>
      <c r="AW14" s="12" t="str">
        <f t="shared" si="8"/>
        <v xml:space="preserve"> </v>
      </c>
      <c r="AX14" s="13" t="str">
        <f t="shared" si="9"/>
        <v>FUERTE</v>
      </c>
      <c r="AY14" s="14" t="s">
        <v>88</v>
      </c>
      <c r="AZ14" s="13" t="str">
        <f t="shared" si="10"/>
        <v>FUERTE</v>
      </c>
      <c r="BA14" s="250">
        <f t="shared" si="11"/>
        <v>100</v>
      </c>
      <c r="BB14" s="245" t="str">
        <f t="shared" si="12"/>
        <v>NO</v>
      </c>
      <c r="BC14" s="249" t="str">
        <f t="shared" si="13"/>
        <v>FUERTE</v>
      </c>
      <c r="BD14" s="24">
        <f t="shared" si="21"/>
        <v>100</v>
      </c>
      <c r="BE14" s="15"/>
      <c r="BF14" s="16">
        <f>IF(BE14="Directamente",100/COUNTA(#REF!),0)</f>
        <v>0</v>
      </c>
      <c r="BG14" s="25" t="str">
        <f t="shared" si="19"/>
        <v>No Disminuye</v>
      </c>
      <c r="BH14" s="15"/>
      <c r="BI14" s="17" t="str">
        <f t="shared" si="14"/>
        <v xml:space="preserve"> </v>
      </c>
      <c r="BJ14" s="248" t="str">
        <f>_xlfn.IFS(AND((COUNTIF($BH$5:BH14,"Directamente"))&gt;=(COUNTIF(BH14:BH14,"Indirectamente")),(COUNTIF(BH14:BH14,"Directamente"))&gt;=(COUNTIF(BH14:BH14,"No Disminuye"))),"Directamente",AND((COUNTIF(BH14:BH14,"Indirectamente"))&gt;(COUNTIF(BH14:BH14,"Directamente")),(COUNTIF(BH14:BH14,"Indirectamente"))&gt;(COUNTIF(BH14:BH14,"No Disminuye"))),"Indirectamente",SUM(COUNTIF(BH14:BH14,"Directamente"),COUNTIF(BH14:BH14,"Indirectamente"))&gt;=COUNTIF(BH14:BH14,"No Disminuye"),"Directamente",AND((COUNTIF(BH14:BH14,"No Disminuye"))&gt;(COUNTIF(BH14:BH14,"Directamente")),(COUNTIF(BH14:BH14,"No Disminuye"))&gt;(COUNTIF(BH14:BH14,"Indirectamente"))),"No Disminuye")</f>
        <v>Directamente</v>
      </c>
      <c r="BK14" s="245" t="str">
        <f t="shared" si="15"/>
        <v>0</v>
      </c>
      <c r="BL14" s="245">
        <f t="shared" si="16"/>
        <v>2</v>
      </c>
      <c r="BM14" s="21" t="s">
        <v>119</v>
      </c>
      <c r="BN14" s="26" t="s">
        <v>91</v>
      </c>
      <c r="BO14" s="21" t="str">
        <f t="shared" si="17"/>
        <v>Moderado</v>
      </c>
      <c r="BP14" s="254"/>
      <c r="BQ14" s="10"/>
      <c r="BR14" s="10"/>
      <c r="BS14" s="252"/>
      <c r="BT14" s="20"/>
      <c r="BU14" s="20"/>
      <c r="BV14" s="252"/>
      <c r="BW14" s="20"/>
      <c r="BX14" s="252"/>
      <c r="BY14" s="20"/>
      <c r="BZ14" s="252"/>
      <c r="CA14" s="252"/>
    </row>
    <row r="15" spans="2:79" ht="75.900000000000006" hidden="1" thickTop="1" thickBot="1">
      <c r="B15" s="253"/>
      <c r="C15" s="10"/>
      <c r="D15" s="10"/>
      <c r="E15" s="10"/>
      <c r="F15" s="10"/>
      <c r="G15" s="10"/>
      <c r="H15" s="10"/>
      <c r="I15" s="10"/>
      <c r="J15" s="15"/>
      <c r="K15" s="15"/>
      <c r="L15" s="15"/>
      <c r="M15" s="15"/>
      <c r="N15" s="15"/>
      <c r="O15" s="15"/>
      <c r="P15" s="15"/>
      <c r="Q15" s="15"/>
      <c r="R15" s="15"/>
      <c r="S15" s="15"/>
      <c r="T15" s="15"/>
      <c r="U15" s="15"/>
      <c r="V15" s="15"/>
      <c r="W15" s="15"/>
      <c r="X15" s="15"/>
      <c r="Y15" s="15"/>
      <c r="Z15" s="15"/>
      <c r="AA15" s="15"/>
      <c r="AB15" s="247"/>
      <c r="AC15" s="247">
        <f t="shared" si="18"/>
        <v>0</v>
      </c>
      <c r="AD15" s="21" t="s">
        <v>118</v>
      </c>
      <c r="AE15" s="22" t="str">
        <f t="shared" si="20"/>
        <v>Moderado</v>
      </c>
      <c r="AF15" s="23" t="str">
        <f t="shared" si="0"/>
        <v>Moderado</v>
      </c>
      <c r="AG15" s="10"/>
      <c r="AH15" s="11"/>
      <c r="AI15" s="247"/>
      <c r="AJ15" s="12" t="str">
        <f t="shared" si="1"/>
        <v/>
      </c>
      <c r="AK15" s="247"/>
      <c r="AL15" s="12" t="str">
        <f t="shared" si="2"/>
        <v/>
      </c>
      <c r="AM15" s="247"/>
      <c r="AN15" s="12" t="str">
        <f t="shared" si="3"/>
        <v/>
      </c>
      <c r="AO15" s="247"/>
      <c r="AP15" s="12" t="str">
        <f t="shared" si="4"/>
        <v/>
      </c>
      <c r="AQ15" s="247"/>
      <c r="AR15" s="12" t="str">
        <f t="shared" si="5"/>
        <v/>
      </c>
      <c r="AS15" s="247"/>
      <c r="AT15" s="12" t="str">
        <f t="shared" si="6"/>
        <v/>
      </c>
      <c r="AU15" s="247"/>
      <c r="AV15" s="12" t="str">
        <f t="shared" si="7"/>
        <v/>
      </c>
      <c r="AW15" s="12" t="str">
        <f t="shared" si="8"/>
        <v xml:space="preserve"> </v>
      </c>
      <c r="AX15" s="13" t="str">
        <f t="shared" si="9"/>
        <v>FUERTE</v>
      </c>
      <c r="AY15" s="14" t="s">
        <v>88</v>
      </c>
      <c r="AZ15" s="13" t="str">
        <f t="shared" si="10"/>
        <v>FUERTE</v>
      </c>
      <c r="BA15" s="250">
        <f t="shared" si="11"/>
        <v>100</v>
      </c>
      <c r="BB15" s="245" t="str">
        <f t="shared" si="12"/>
        <v>NO</v>
      </c>
      <c r="BC15" s="249" t="str">
        <f t="shared" si="13"/>
        <v>FUERTE</v>
      </c>
      <c r="BD15" s="24">
        <f t="shared" si="21"/>
        <v>100</v>
      </c>
      <c r="BE15" s="15"/>
      <c r="BF15" s="16">
        <f>IF(BE15="Directamente",100/COUNTA(#REF!),0)</f>
        <v>0</v>
      </c>
      <c r="BG15" s="25" t="str">
        <f t="shared" si="19"/>
        <v>No Disminuye</v>
      </c>
      <c r="BH15" s="15"/>
      <c r="BI15" s="17" t="str">
        <f t="shared" si="14"/>
        <v xml:space="preserve"> </v>
      </c>
      <c r="BJ15" s="248" t="str">
        <f>_xlfn.IFS(AND((COUNTIF($BH$5:BH15,"Directamente"))&gt;=(COUNTIF(BH15:BH15,"Indirectamente")),(COUNTIF(BH15:BH15,"Directamente"))&gt;=(COUNTIF(BH15:BH15,"No Disminuye"))),"Directamente",AND((COUNTIF(BH15:BH15,"Indirectamente"))&gt;(COUNTIF(BH15:BH15,"Directamente")),(COUNTIF(BH15:BH15,"Indirectamente"))&gt;(COUNTIF(BH15:BH15,"No Disminuye"))),"Indirectamente",SUM(COUNTIF(BH15:BH15,"Directamente"),COUNTIF(BH15:BH15,"Indirectamente"))&gt;=COUNTIF(BH15:BH15,"No Disminuye"),"Directamente",AND((COUNTIF(BH15:BH15,"No Disminuye"))&gt;(COUNTIF(BH15:BH15,"Directamente")),(COUNTIF(BH15:BH15,"No Disminuye"))&gt;(COUNTIF(BH15:BH15,"Indirectamente"))),"No Disminuye")</f>
        <v>Directamente</v>
      </c>
      <c r="BK15" s="245" t="str">
        <f t="shared" si="15"/>
        <v>0</v>
      </c>
      <c r="BL15" s="245">
        <f t="shared" si="16"/>
        <v>2</v>
      </c>
      <c r="BM15" s="21" t="s">
        <v>119</v>
      </c>
      <c r="BN15" s="26" t="s">
        <v>91</v>
      </c>
      <c r="BO15" s="21" t="str">
        <f t="shared" si="17"/>
        <v>Moderado</v>
      </c>
      <c r="BP15" s="254"/>
      <c r="BQ15" s="10"/>
      <c r="BR15" s="10"/>
      <c r="BS15" s="252"/>
      <c r="BT15" s="20"/>
      <c r="BU15" s="20"/>
      <c r="BV15" s="252"/>
      <c r="BW15" s="20"/>
      <c r="BX15" s="252"/>
      <c r="BY15" s="20"/>
      <c r="BZ15" s="252"/>
      <c r="CA15" s="252"/>
    </row>
    <row r="16" spans="2:79" ht="75.900000000000006" hidden="1" thickTop="1" thickBot="1">
      <c r="B16" s="253"/>
      <c r="C16" s="10"/>
      <c r="D16" s="10"/>
      <c r="E16" s="10"/>
      <c r="F16" s="10"/>
      <c r="G16" s="10"/>
      <c r="H16" s="10"/>
      <c r="I16" s="10"/>
      <c r="J16" s="15"/>
      <c r="K16" s="15"/>
      <c r="L16" s="15"/>
      <c r="M16" s="15"/>
      <c r="N16" s="15"/>
      <c r="O16" s="15"/>
      <c r="P16" s="15"/>
      <c r="Q16" s="15"/>
      <c r="R16" s="15"/>
      <c r="S16" s="15"/>
      <c r="T16" s="15"/>
      <c r="U16" s="15"/>
      <c r="V16" s="15"/>
      <c r="W16" s="15"/>
      <c r="X16" s="15"/>
      <c r="Y16" s="15"/>
      <c r="Z16" s="15"/>
      <c r="AA16" s="15"/>
      <c r="AB16" s="247"/>
      <c r="AC16" s="247">
        <f t="shared" si="18"/>
        <v>0</v>
      </c>
      <c r="AD16" s="21" t="s">
        <v>118</v>
      </c>
      <c r="AE16" s="22" t="str">
        <f t="shared" si="20"/>
        <v>Moderado</v>
      </c>
      <c r="AF16" s="23" t="str">
        <f t="shared" si="0"/>
        <v>Moderado</v>
      </c>
      <c r="AG16" s="10"/>
      <c r="AH16" s="11"/>
      <c r="AI16" s="247"/>
      <c r="AJ16" s="12" t="str">
        <f t="shared" si="1"/>
        <v/>
      </c>
      <c r="AK16" s="247"/>
      <c r="AL16" s="12" t="str">
        <f t="shared" si="2"/>
        <v/>
      </c>
      <c r="AM16" s="247"/>
      <c r="AN16" s="12" t="str">
        <f t="shared" si="3"/>
        <v/>
      </c>
      <c r="AO16" s="247"/>
      <c r="AP16" s="12" t="str">
        <f t="shared" si="4"/>
        <v/>
      </c>
      <c r="AQ16" s="247"/>
      <c r="AR16" s="12" t="str">
        <f t="shared" si="5"/>
        <v/>
      </c>
      <c r="AS16" s="247"/>
      <c r="AT16" s="12" t="str">
        <f t="shared" si="6"/>
        <v/>
      </c>
      <c r="AU16" s="247"/>
      <c r="AV16" s="12" t="str">
        <f t="shared" si="7"/>
        <v/>
      </c>
      <c r="AW16" s="12" t="str">
        <f t="shared" si="8"/>
        <v xml:space="preserve"> </v>
      </c>
      <c r="AX16" s="13" t="str">
        <f t="shared" si="9"/>
        <v>FUERTE</v>
      </c>
      <c r="AY16" s="14" t="s">
        <v>88</v>
      </c>
      <c r="AZ16" s="13" t="str">
        <f t="shared" si="10"/>
        <v>FUERTE</v>
      </c>
      <c r="BA16" s="250">
        <f t="shared" si="11"/>
        <v>100</v>
      </c>
      <c r="BB16" s="245" t="str">
        <f t="shared" si="12"/>
        <v>NO</v>
      </c>
      <c r="BC16" s="249" t="str">
        <f t="shared" si="13"/>
        <v>FUERTE</v>
      </c>
      <c r="BD16" s="24">
        <f t="shared" si="21"/>
        <v>100</v>
      </c>
      <c r="BE16" s="15"/>
      <c r="BF16" s="16">
        <f>IF(BE16="Directamente",100/COUNTA(#REF!),0)</f>
        <v>0</v>
      </c>
      <c r="BG16" s="25" t="str">
        <f t="shared" si="19"/>
        <v>No Disminuye</v>
      </c>
      <c r="BH16" s="15"/>
      <c r="BI16" s="17" t="str">
        <f t="shared" si="14"/>
        <v xml:space="preserve"> </v>
      </c>
      <c r="BJ16" s="248" t="str">
        <f>_xlfn.IFS(AND((COUNTIF($BH$5:BH16,"Directamente"))&gt;=(COUNTIF(BH16:BH16,"Indirectamente")),(COUNTIF(BH16:BH16,"Directamente"))&gt;=(COUNTIF(BH16:BH16,"No Disminuye"))),"Directamente",AND((COUNTIF(BH16:BH16,"Indirectamente"))&gt;(COUNTIF(BH16:BH16,"Directamente")),(COUNTIF(BH16:BH16,"Indirectamente"))&gt;(COUNTIF(BH16:BH16,"No Disminuye"))),"Indirectamente",SUM(COUNTIF(BH16:BH16,"Directamente"),COUNTIF(BH16:BH16,"Indirectamente"))&gt;=COUNTIF(BH16:BH16,"No Disminuye"),"Directamente",AND((COUNTIF(BH16:BH16,"No Disminuye"))&gt;(COUNTIF(BH16:BH16,"Directamente")),(COUNTIF(BH16:BH16,"No Disminuye"))&gt;(COUNTIF(BH16:BH16,"Indirectamente"))),"No Disminuye")</f>
        <v>Directamente</v>
      </c>
      <c r="BK16" s="245" t="str">
        <f t="shared" si="15"/>
        <v>0</v>
      </c>
      <c r="BL16" s="245">
        <f t="shared" si="16"/>
        <v>2</v>
      </c>
      <c r="BM16" s="21" t="s">
        <v>119</v>
      </c>
      <c r="BN16" s="26" t="s">
        <v>91</v>
      </c>
      <c r="BO16" s="21" t="str">
        <f t="shared" si="17"/>
        <v>Moderado</v>
      </c>
      <c r="BP16" s="254"/>
      <c r="BQ16" s="10"/>
      <c r="BR16" s="10"/>
      <c r="BS16" s="252"/>
      <c r="BT16" s="20"/>
      <c r="BU16" s="20"/>
      <c r="BV16" s="252"/>
      <c r="BW16" s="20"/>
      <c r="BX16" s="252"/>
      <c r="BY16" s="20"/>
      <c r="BZ16" s="252"/>
      <c r="CA16" s="252"/>
    </row>
    <row r="17" spans="2:79" ht="75.900000000000006" hidden="1" thickTop="1" thickBot="1">
      <c r="B17" s="253"/>
      <c r="C17" s="10"/>
      <c r="D17" s="10"/>
      <c r="E17" s="10"/>
      <c r="F17" s="10"/>
      <c r="G17" s="10"/>
      <c r="H17" s="10"/>
      <c r="I17" s="10"/>
      <c r="J17" s="15"/>
      <c r="K17" s="15"/>
      <c r="L17" s="15"/>
      <c r="M17" s="15"/>
      <c r="N17" s="15"/>
      <c r="O17" s="15"/>
      <c r="P17" s="15"/>
      <c r="Q17" s="15"/>
      <c r="R17" s="15"/>
      <c r="S17" s="15"/>
      <c r="T17" s="15"/>
      <c r="U17" s="15"/>
      <c r="V17" s="15"/>
      <c r="W17" s="15"/>
      <c r="X17" s="15"/>
      <c r="Y17" s="15"/>
      <c r="Z17" s="15"/>
      <c r="AA17" s="15"/>
      <c r="AB17" s="247"/>
      <c r="AC17" s="247">
        <f t="shared" si="18"/>
        <v>0</v>
      </c>
      <c r="AD17" s="21" t="s">
        <v>118</v>
      </c>
      <c r="AE17" s="22" t="str">
        <f t="shared" si="20"/>
        <v>Moderado</v>
      </c>
      <c r="AF17" s="23" t="str">
        <f t="shared" si="0"/>
        <v>Moderado</v>
      </c>
      <c r="AG17" s="10"/>
      <c r="AH17" s="11"/>
      <c r="AI17" s="247"/>
      <c r="AJ17" s="12" t="str">
        <f t="shared" si="1"/>
        <v/>
      </c>
      <c r="AK17" s="247"/>
      <c r="AL17" s="12" t="str">
        <f t="shared" si="2"/>
        <v/>
      </c>
      <c r="AM17" s="247"/>
      <c r="AN17" s="12" t="str">
        <f t="shared" si="3"/>
        <v/>
      </c>
      <c r="AO17" s="247"/>
      <c r="AP17" s="12" t="str">
        <f t="shared" si="4"/>
        <v/>
      </c>
      <c r="AQ17" s="247"/>
      <c r="AR17" s="12" t="str">
        <f t="shared" si="5"/>
        <v/>
      </c>
      <c r="AS17" s="247"/>
      <c r="AT17" s="12" t="str">
        <f t="shared" si="6"/>
        <v/>
      </c>
      <c r="AU17" s="247"/>
      <c r="AV17" s="12" t="str">
        <f t="shared" si="7"/>
        <v/>
      </c>
      <c r="AW17" s="12" t="str">
        <f t="shared" si="8"/>
        <v xml:space="preserve"> </v>
      </c>
      <c r="AX17" s="13" t="str">
        <f t="shared" si="9"/>
        <v>FUERTE</v>
      </c>
      <c r="AY17" s="14" t="s">
        <v>88</v>
      </c>
      <c r="AZ17" s="13" t="str">
        <f t="shared" si="10"/>
        <v>FUERTE</v>
      </c>
      <c r="BA17" s="250">
        <f t="shared" si="11"/>
        <v>100</v>
      </c>
      <c r="BB17" s="245" t="str">
        <f t="shared" si="12"/>
        <v>NO</v>
      </c>
      <c r="BC17" s="249" t="str">
        <f t="shared" si="13"/>
        <v>FUERTE</v>
      </c>
      <c r="BD17" s="24">
        <f t="shared" si="21"/>
        <v>100</v>
      </c>
      <c r="BE17" s="15"/>
      <c r="BF17" s="16">
        <f>IF(BE17="Directamente",100/COUNTA(#REF!),0)</f>
        <v>0</v>
      </c>
      <c r="BG17" s="25" t="str">
        <f t="shared" si="19"/>
        <v>No Disminuye</v>
      </c>
      <c r="BH17" s="15"/>
      <c r="BI17" s="17" t="str">
        <f t="shared" si="14"/>
        <v xml:space="preserve"> </v>
      </c>
      <c r="BJ17" s="248" t="str">
        <f>_xlfn.IFS(AND((COUNTIF($BH$5:BH17,"Directamente"))&gt;=(COUNTIF(BH17:BH17,"Indirectamente")),(COUNTIF(BH17:BH17,"Directamente"))&gt;=(COUNTIF(BH17:BH17,"No Disminuye"))),"Directamente",AND((COUNTIF(BH17:BH17,"Indirectamente"))&gt;(COUNTIF(BH17:BH17,"Directamente")),(COUNTIF(BH17:BH17,"Indirectamente"))&gt;(COUNTIF(BH17:BH17,"No Disminuye"))),"Indirectamente",SUM(COUNTIF(BH17:BH17,"Directamente"),COUNTIF(BH17:BH17,"Indirectamente"))&gt;=COUNTIF(BH17:BH17,"No Disminuye"),"Directamente",AND((COUNTIF(BH17:BH17,"No Disminuye"))&gt;(COUNTIF(BH17:BH17,"Directamente")),(COUNTIF(BH17:BH17,"No Disminuye"))&gt;(COUNTIF(BH17:BH17,"Indirectamente"))),"No Disminuye")</f>
        <v>Directamente</v>
      </c>
      <c r="BK17" s="245" t="str">
        <f t="shared" si="15"/>
        <v>0</v>
      </c>
      <c r="BL17" s="245">
        <f t="shared" si="16"/>
        <v>2</v>
      </c>
      <c r="BM17" s="21" t="s">
        <v>119</v>
      </c>
      <c r="BN17" s="26" t="s">
        <v>91</v>
      </c>
      <c r="BO17" s="21" t="str">
        <f t="shared" si="17"/>
        <v>Moderado</v>
      </c>
      <c r="BP17" s="254"/>
      <c r="BQ17" s="10"/>
      <c r="BR17" s="10"/>
      <c r="BS17" s="252"/>
      <c r="BT17" s="20"/>
      <c r="BU17" s="20"/>
      <c r="BV17" s="252"/>
      <c r="BW17" s="20"/>
      <c r="BX17" s="252"/>
      <c r="BY17" s="20"/>
      <c r="BZ17" s="252"/>
      <c r="CA17" s="252"/>
    </row>
    <row r="18" spans="2:79" ht="75.900000000000006" hidden="1" thickTop="1" thickBot="1">
      <c r="B18" s="253"/>
      <c r="C18" s="10"/>
      <c r="D18" s="10"/>
      <c r="E18" s="10"/>
      <c r="F18" s="10"/>
      <c r="G18" s="10"/>
      <c r="H18" s="10"/>
      <c r="I18" s="10"/>
      <c r="J18" s="15"/>
      <c r="K18" s="15"/>
      <c r="L18" s="15"/>
      <c r="M18" s="15"/>
      <c r="N18" s="15"/>
      <c r="O18" s="15"/>
      <c r="P18" s="15"/>
      <c r="Q18" s="15"/>
      <c r="R18" s="15"/>
      <c r="S18" s="15"/>
      <c r="T18" s="15"/>
      <c r="U18" s="15"/>
      <c r="V18" s="15"/>
      <c r="W18" s="15"/>
      <c r="X18" s="15"/>
      <c r="Y18" s="15"/>
      <c r="Z18" s="15"/>
      <c r="AA18" s="15"/>
      <c r="AB18" s="247"/>
      <c r="AC18" s="247">
        <f t="shared" si="18"/>
        <v>0</v>
      </c>
      <c r="AD18" s="21" t="s">
        <v>118</v>
      </c>
      <c r="AE18" s="22" t="str">
        <f t="shared" si="20"/>
        <v>Moderado</v>
      </c>
      <c r="AF18" s="23" t="str">
        <f t="shared" si="0"/>
        <v>Moderado</v>
      </c>
      <c r="AG18" s="10"/>
      <c r="AH18" s="11"/>
      <c r="AI18" s="247"/>
      <c r="AJ18" s="12" t="str">
        <f t="shared" ref="AJ18:AJ26" si="22">IF(AI18=$CD$81,ASIGNADO,IF(AI18=$CD$82,NO_ASIGNADO,""))</f>
        <v/>
      </c>
      <c r="AK18" s="247"/>
      <c r="AL18" s="12" t="str">
        <f t="shared" ref="AL18:AL26" si="23">IF(AK18=$CG$81,ADECUADO,IF(AK18=$CG$82,INADECUADO,""))</f>
        <v/>
      </c>
      <c r="AM18" s="247"/>
      <c r="AN18" s="12" t="str">
        <f t="shared" ref="AN18:AN26" si="24">IF(AM18=$CJ$81,ASIGNADO,IF(AM18=$CJ$82,NO_ASIGNADO,""))</f>
        <v/>
      </c>
      <c r="AO18" s="247"/>
      <c r="AP18" s="12" t="str">
        <f t="shared" ref="AP18:AP26" si="25">IF(AO18=$CM$81,PREVENIR,IF(AO18=$CM$82,DETECTAR,IF(AO18=$CM$83,NO_ES_CONTROL,"")))</f>
        <v/>
      </c>
      <c r="AQ18" s="247"/>
      <c r="AR18" s="12" t="str">
        <f t="shared" ref="AR18:AR26" si="26">IF(AQ18=$CQ$81,CONFIABLE,IF(AQ18=$CQ$82,NO_CONFIABLE,""))</f>
        <v/>
      </c>
      <c r="AS18" s="247"/>
      <c r="AT18" s="12" t="str">
        <f t="shared" ref="AT18:AT26" si="27">IF(AS18=$CT$81,SE_INVESTIGAN,IF(AS18=$CT$82,NO_SE_INVESTIGAN,""))</f>
        <v/>
      </c>
      <c r="AU18" s="247"/>
      <c r="AV18" s="12" t="str">
        <f t="shared" ref="AV18:AV26" si="28">IF(AU18=$CW$81,COMPLETA,IF(AU18=$CW$82,INCOMPLETA,IF(AU18=$CW$83,NO_EXISTE,"")))</f>
        <v/>
      </c>
      <c r="AW18" s="12" t="str">
        <f t="shared" si="8"/>
        <v xml:space="preserve"> </v>
      </c>
      <c r="AX18" s="13" t="str">
        <f t="shared" si="9"/>
        <v>FUERTE</v>
      </c>
      <c r="AY18" s="14" t="s">
        <v>88</v>
      </c>
      <c r="AZ18" s="13" t="str">
        <f t="shared" si="10"/>
        <v>FUERTE</v>
      </c>
      <c r="BA18" s="250">
        <f t="shared" ref="BA18:BA26" si="29">_xlfn.IFS(AZ18=$DB$81,FUERTE,AZ18=$DB$82,MODERADO,AZ18=$DB$83,DEBIL)</f>
        <v>100</v>
      </c>
      <c r="BB18" s="245" t="str">
        <f t="shared" si="12"/>
        <v>NO</v>
      </c>
      <c r="BC18" s="249" t="str">
        <f t="shared" si="13"/>
        <v>FUERTE</v>
      </c>
      <c r="BD18" s="24">
        <f t="shared" si="21"/>
        <v>100</v>
      </c>
      <c r="BE18" s="15"/>
      <c r="BF18" s="16">
        <f>IF(BE18="Directamente",100/COUNTA(#REF!),0)</f>
        <v>0</v>
      </c>
      <c r="BG18" s="25" t="str">
        <f t="shared" si="19"/>
        <v>No Disminuye</v>
      </c>
      <c r="BH18" s="15"/>
      <c r="BI18" s="17" t="str">
        <f t="shared" si="14"/>
        <v xml:space="preserve"> </v>
      </c>
      <c r="BJ18" s="248" t="str">
        <f>_xlfn.IFS(AND((COUNTIF($BH$5:BH18,"Directamente"))&gt;=(COUNTIF(BH18:BH18,"Indirectamente")),(COUNTIF(BH18:BH18,"Directamente"))&gt;=(COUNTIF(BH18:BH18,"No Disminuye"))),"Directamente",AND((COUNTIF(BH18:BH18,"Indirectamente"))&gt;(COUNTIF(BH18:BH18,"Directamente")),(COUNTIF(BH18:BH18,"Indirectamente"))&gt;(COUNTIF(BH18:BH18,"No Disminuye"))),"Indirectamente",SUM(COUNTIF(BH18:BH18,"Directamente"),COUNTIF(BH18:BH18,"Indirectamente"))&gt;=COUNTIF(BH18:BH18,"No Disminuye"),"Directamente",AND((COUNTIF(BH18:BH18,"No Disminuye"))&gt;(COUNTIF(BH18:BH18,"Directamente")),(COUNTIF(BH18:BH18,"No Disminuye"))&gt;(COUNTIF(BH18:BH18,"Indirectamente"))),"No Disminuye")</f>
        <v>Directamente</v>
      </c>
      <c r="BK18" s="245" t="str">
        <f t="shared" si="15"/>
        <v>0</v>
      </c>
      <c r="BL18" s="245">
        <f t="shared" si="16"/>
        <v>2</v>
      </c>
      <c r="BM18" s="21" t="s">
        <v>119</v>
      </c>
      <c r="BN18" s="26" t="s">
        <v>91</v>
      </c>
      <c r="BO18" s="21" t="str">
        <f t="shared" si="17"/>
        <v>Moderado</v>
      </c>
      <c r="BP18" s="254"/>
      <c r="BQ18" s="10"/>
      <c r="BR18" s="10"/>
      <c r="BS18" s="252"/>
      <c r="BT18" s="20"/>
      <c r="BU18" s="20"/>
      <c r="BV18" s="252"/>
      <c r="BW18" s="20"/>
      <c r="BX18" s="252"/>
      <c r="BY18" s="20"/>
      <c r="BZ18" s="252"/>
      <c r="CA18" s="252"/>
    </row>
    <row r="19" spans="2:79" ht="75.900000000000006" hidden="1" thickTop="1" thickBot="1">
      <c r="B19" s="253"/>
      <c r="C19" s="10"/>
      <c r="D19" s="10"/>
      <c r="E19" s="10"/>
      <c r="F19" s="10"/>
      <c r="G19" s="10"/>
      <c r="H19" s="10"/>
      <c r="I19" s="10"/>
      <c r="J19" s="15"/>
      <c r="K19" s="15"/>
      <c r="L19" s="15"/>
      <c r="M19" s="15"/>
      <c r="N19" s="15"/>
      <c r="O19" s="15"/>
      <c r="P19" s="15"/>
      <c r="Q19" s="15"/>
      <c r="R19" s="15"/>
      <c r="S19" s="15"/>
      <c r="T19" s="15"/>
      <c r="U19" s="15"/>
      <c r="V19" s="15"/>
      <c r="W19" s="15"/>
      <c r="X19" s="15"/>
      <c r="Y19" s="15"/>
      <c r="Z19" s="15"/>
      <c r="AA19" s="15"/>
      <c r="AB19" s="247"/>
      <c r="AC19" s="247">
        <f t="shared" si="18"/>
        <v>0</v>
      </c>
      <c r="AD19" s="21" t="s">
        <v>118</v>
      </c>
      <c r="AE19" s="22" t="str">
        <f t="shared" si="20"/>
        <v>Moderado</v>
      </c>
      <c r="AF19" s="23" t="str">
        <f t="shared" si="0"/>
        <v>Moderado</v>
      </c>
      <c r="AG19" s="10"/>
      <c r="AH19" s="11"/>
      <c r="AI19" s="247"/>
      <c r="AJ19" s="12" t="str">
        <f t="shared" si="22"/>
        <v/>
      </c>
      <c r="AK19" s="247"/>
      <c r="AL19" s="12" t="str">
        <f t="shared" si="23"/>
        <v/>
      </c>
      <c r="AM19" s="247"/>
      <c r="AN19" s="12" t="str">
        <f t="shared" si="24"/>
        <v/>
      </c>
      <c r="AO19" s="247"/>
      <c r="AP19" s="12" t="str">
        <f t="shared" si="25"/>
        <v/>
      </c>
      <c r="AQ19" s="247"/>
      <c r="AR19" s="12" t="str">
        <f t="shared" si="26"/>
        <v/>
      </c>
      <c r="AS19" s="247"/>
      <c r="AT19" s="12" t="str">
        <f t="shared" si="27"/>
        <v/>
      </c>
      <c r="AU19" s="247"/>
      <c r="AV19" s="12" t="str">
        <f t="shared" si="28"/>
        <v/>
      </c>
      <c r="AW19" s="12" t="str">
        <f t="shared" si="8"/>
        <v xml:space="preserve"> </v>
      </c>
      <c r="AX19" s="13" t="str">
        <f t="shared" si="9"/>
        <v>FUERTE</v>
      </c>
      <c r="AY19" s="14" t="s">
        <v>88</v>
      </c>
      <c r="AZ19" s="13" t="str">
        <f t="shared" si="10"/>
        <v>FUERTE</v>
      </c>
      <c r="BA19" s="250">
        <f t="shared" si="29"/>
        <v>100</v>
      </c>
      <c r="BB19" s="245" t="str">
        <f t="shared" si="12"/>
        <v>NO</v>
      </c>
      <c r="BC19" s="249" t="str">
        <f t="shared" si="13"/>
        <v>FUERTE</v>
      </c>
      <c r="BD19" s="24">
        <f t="shared" si="21"/>
        <v>100</v>
      </c>
      <c r="BE19" s="15"/>
      <c r="BF19" s="16">
        <f>IF(BE19="Directamente",100/COUNTA(#REF!),0)</f>
        <v>0</v>
      </c>
      <c r="BG19" s="25" t="str">
        <f t="shared" si="19"/>
        <v>No Disminuye</v>
      </c>
      <c r="BH19" s="15"/>
      <c r="BI19" s="17" t="str">
        <f t="shared" si="14"/>
        <v xml:space="preserve"> </v>
      </c>
      <c r="BJ19" s="248" t="str">
        <f>_xlfn.IFS(AND((COUNTIF($BH$5:BH19,"Directamente"))&gt;=(COUNTIF(BH19:BH19,"Indirectamente")),(COUNTIF(BH19:BH19,"Directamente"))&gt;=(COUNTIF(BH19:BH19,"No Disminuye"))),"Directamente",AND((COUNTIF(BH19:BH19,"Indirectamente"))&gt;(COUNTIF(BH19:BH19,"Directamente")),(COUNTIF(BH19:BH19,"Indirectamente"))&gt;(COUNTIF(BH19:BH19,"No Disminuye"))),"Indirectamente",SUM(COUNTIF(BH19:BH19,"Directamente"),COUNTIF(BH19:BH19,"Indirectamente"))&gt;=COUNTIF(BH19:BH19,"No Disminuye"),"Directamente",AND((COUNTIF(BH19:BH19,"No Disminuye"))&gt;(COUNTIF(BH19:BH19,"Directamente")),(COUNTIF(BH19:BH19,"No Disminuye"))&gt;(COUNTIF(BH19:BH19,"Indirectamente"))),"No Disminuye")</f>
        <v>Directamente</v>
      </c>
      <c r="BK19" s="245" t="str">
        <f t="shared" si="15"/>
        <v>0</v>
      </c>
      <c r="BL19" s="245">
        <f t="shared" si="16"/>
        <v>2</v>
      </c>
      <c r="BM19" s="21" t="s">
        <v>119</v>
      </c>
      <c r="BN19" s="26" t="s">
        <v>91</v>
      </c>
      <c r="BO19" s="21" t="str">
        <f t="shared" si="17"/>
        <v>Moderado</v>
      </c>
      <c r="BP19" s="254"/>
      <c r="BQ19" s="10"/>
      <c r="BR19" s="10"/>
      <c r="BS19" s="252"/>
      <c r="BT19" s="20"/>
      <c r="BU19" s="20"/>
      <c r="BV19" s="252"/>
      <c r="BW19" s="20"/>
      <c r="BX19" s="252"/>
      <c r="BY19" s="20"/>
      <c r="BZ19" s="252"/>
      <c r="CA19" s="252"/>
    </row>
    <row r="20" spans="2:79" ht="75.900000000000006" hidden="1" thickTop="1" thickBot="1">
      <c r="B20" s="253"/>
      <c r="C20" s="10"/>
      <c r="D20" s="10"/>
      <c r="E20" s="10"/>
      <c r="F20" s="10"/>
      <c r="G20" s="10"/>
      <c r="H20" s="10"/>
      <c r="I20" s="10"/>
      <c r="J20" s="15"/>
      <c r="K20" s="15"/>
      <c r="L20" s="15"/>
      <c r="M20" s="15"/>
      <c r="N20" s="15"/>
      <c r="O20" s="15"/>
      <c r="P20" s="15"/>
      <c r="Q20" s="15"/>
      <c r="R20" s="15"/>
      <c r="S20" s="15"/>
      <c r="T20" s="15"/>
      <c r="U20" s="15"/>
      <c r="V20" s="15"/>
      <c r="W20" s="15"/>
      <c r="X20" s="15"/>
      <c r="Y20" s="15"/>
      <c r="Z20" s="15"/>
      <c r="AA20" s="15"/>
      <c r="AB20" s="247"/>
      <c r="AC20" s="247">
        <f t="shared" si="18"/>
        <v>0</v>
      </c>
      <c r="AD20" s="21" t="s">
        <v>118</v>
      </c>
      <c r="AE20" s="22" t="str">
        <f t="shared" si="20"/>
        <v>Moderado</v>
      </c>
      <c r="AF20" s="23" t="str">
        <f t="shared" si="0"/>
        <v>Moderado</v>
      </c>
      <c r="AG20" s="10"/>
      <c r="AH20" s="11"/>
      <c r="AI20" s="247"/>
      <c r="AJ20" s="12" t="str">
        <f t="shared" si="22"/>
        <v/>
      </c>
      <c r="AK20" s="247"/>
      <c r="AL20" s="12" t="str">
        <f t="shared" si="23"/>
        <v/>
      </c>
      <c r="AM20" s="247"/>
      <c r="AN20" s="12" t="str">
        <f t="shared" si="24"/>
        <v/>
      </c>
      <c r="AO20" s="247"/>
      <c r="AP20" s="12" t="str">
        <f t="shared" si="25"/>
        <v/>
      </c>
      <c r="AQ20" s="247"/>
      <c r="AR20" s="12" t="str">
        <f t="shared" si="26"/>
        <v/>
      </c>
      <c r="AS20" s="247"/>
      <c r="AT20" s="12" t="str">
        <f t="shared" si="27"/>
        <v/>
      </c>
      <c r="AU20" s="247"/>
      <c r="AV20" s="12" t="str">
        <f t="shared" si="28"/>
        <v/>
      </c>
      <c r="AW20" s="12" t="str">
        <f t="shared" si="8"/>
        <v xml:space="preserve"> </v>
      </c>
      <c r="AX20" s="13" t="str">
        <f t="shared" si="9"/>
        <v>FUERTE</v>
      </c>
      <c r="AY20" s="14" t="s">
        <v>88</v>
      </c>
      <c r="AZ20" s="13" t="str">
        <f t="shared" si="10"/>
        <v>FUERTE</v>
      </c>
      <c r="BA20" s="250">
        <f t="shared" si="29"/>
        <v>100</v>
      </c>
      <c r="BB20" s="245" t="str">
        <f t="shared" si="12"/>
        <v>NO</v>
      </c>
      <c r="BC20" s="249" t="str">
        <f t="shared" si="13"/>
        <v>FUERTE</v>
      </c>
      <c r="BD20" s="24">
        <f t="shared" si="21"/>
        <v>100</v>
      </c>
      <c r="BE20" s="15"/>
      <c r="BF20" s="16">
        <f>IF(BE20="Directamente",100/COUNTA(#REF!),0)</f>
        <v>0</v>
      </c>
      <c r="BG20" s="25" t="str">
        <f t="shared" si="19"/>
        <v>No Disminuye</v>
      </c>
      <c r="BH20" s="15"/>
      <c r="BI20" s="17" t="str">
        <f t="shared" si="14"/>
        <v xml:space="preserve"> </v>
      </c>
      <c r="BJ20" s="248" t="str">
        <f>_xlfn.IFS(AND((COUNTIF($BH$5:BH20,"Directamente"))&gt;=(COUNTIF(BH20:BH20,"Indirectamente")),(COUNTIF(BH20:BH20,"Directamente"))&gt;=(COUNTIF(BH20:BH20,"No Disminuye"))),"Directamente",AND((COUNTIF(BH20:BH20,"Indirectamente"))&gt;(COUNTIF(BH20:BH20,"Directamente")),(COUNTIF(BH20:BH20,"Indirectamente"))&gt;(COUNTIF(BH20:BH20,"No Disminuye"))),"Indirectamente",SUM(COUNTIF(BH20:BH20,"Directamente"),COUNTIF(BH20:BH20,"Indirectamente"))&gt;=COUNTIF(BH20:BH20,"No Disminuye"),"Directamente",AND((COUNTIF(BH20:BH20,"No Disminuye"))&gt;(COUNTIF(BH20:BH20,"Directamente")),(COUNTIF(BH20:BH20,"No Disminuye"))&gt;(COUNTIF(BH20:BH20,"Indirectamente"))),"No Disminuye")</f>
        <v>Directamente</v>
      </c>
      <c r="BK20" s="245" t="str">
        <f t="shared" si="15"/>
        <v>0</v>
      </c>
      <c r="BL20" s="245">
        <f t="shared" si="16"/>
        <v>2</v>
      </c>
      <c r="BM20" s="21" t="s">
        <v>119</v>
      </c>
      <c r="BN20" s="26" t="s">
        <v>91</v>
      </c>
      <c r="BO20" s="21" t="str">
        <f t="shared" si="17"/>
        <v>Moderado</v>
      </c>
      <c r="BP20" s="254"/>
      <c r="BQ20" s="10"/>
      <c r="BR20" s="10"/>
      <c r="BS20" s="252"/>
      <c r="BT20" s="20"/>
      <c r="BU20" s="20"/>
      <c r="BV20" s="252"/>
      <c r="BW20" s="20"/>
      <c r="BX20" s="252"/>
      <c r="BY20" s="20"/>
      <c r="BZ20" s="252"/>
      <c r="CA20" s="252"/>
    </row>
    <row r="21" spans="2:79" ht="75.900000000000006" hidden="1" thickTop="1" thickBot="1">
      <c r="B21" s="253"/>
      <c r="C21" s="10"/>
      <c r="D21" s="10"/>
      <c r="E21" s="10"/>
      <c r="F21" s="10"/>
      <c r="G21" s="10"/>
      <c r="H21" s="10"/>
      <c r="I21" s="10"/>
      <c r="J21" s="15"/>
      <c r="K21" s="15"/>
      <c r="L21" s="15"/>
      <c r="M21" s="15"/>
      <c r="N21" s="15"/>
      <c r="O21" s="15"/>
      <c r="P21" s="15"/>
      <c r="Q21" s="15"/>
      <c r="R21" s="15"/>
      <c r="S21" s="15"/>
      <c r="T21" s="15"/>
      <c r="U21" s="15"/>
      <c r="V21" s="15"/>
      <c r="W21" s="15"/>
      <c r="X21" s="15"/>
      <c r="Y21" s="15"/>
      <c r="Z21" s="15"/>
      <c r="AA21" s="15"/>
      <c r="AB21" s="247"/>
      <c r="AC21" s="247">
        <f t="shared" si="18"/>
        <v>0</v>
      </c>
      <c r="AD21" s="21" t="s">
        <v>118</v>
      </c>
      <c r="AE21" s="22" t="str">
        <f t="shared" si="20"/>
        <v>Moderado</v>
      </c>
      <c r="AF21" s="23" t="str">
        <f t="shared" si="0"/>
        <v>Moderado</v>
      </c>
      <c r="AG21" s="10"/>
      <c r="AH21" s="11"/>
      <c r="AI21" s="247"/>
      <c r="AJ21" s="12" t="str">
        <f t="shared" si="22"/>
        <v/>
      </c>
      <c r="AK21" s="247"/>
      <c r="AL21" s="12" t="str">
        <f t="shared" si="23"/>
        <v/>
      </c>
      <c r="AM21" s="247"/>
      <c r="AN21" s="12" t="str">
        <f t="shared" si="24"/>
        <v/>
      </c>
      <c r="AO21" s="247"/>
      <c r="AP21" s="12" t="str">
        <f t="shared" si="25"/>
        <v/>
      </c>
      <c r="AQ21" s="247"/>
      <c r="AR21" s="12" t="str">
        <f t="shared" si="26"/>
        <v/>
      </c>
      <c r="AS21" s="247"/>
      <c r="AT21" s="12" t="str">
        <f t="shared" si="27"/>
        <v/>
      </c>
      <c r="AU21" s="247"/>
      <c r="AV21" s="12" t="str">
        <f t="shared" si="28"/>
        <v/>
      </c>
      <c r="AW21" s="12" t="str">
        <f t="shared" si="8"/>
        <v xml:space="preserve"> </v>
      </c>
      <c r="AX21" s="13" t="str">
        <f t="shared" si="9"/>
        <v>FUERTE</v>
      </c>
      <c r="AY21" s="14" t="s">
        <v>88</v>
      </c>
      <c r="AZ21" s="13" t="str">
        <f t="shared" si="10"/>
        <v>FUERTE</v>
      </c>
      <c r="BA21" s="250">
        <f t="shared" si="29"/>
        <v>100</v>
      </c>
      <c r="BB21" s="245" t="str">
        <f t="shared" si="12"/>
        <v>NO</v>
      </c>
      <c r="BC21" s="249" t="str">
        <f t="shared" si="13"/>
        <v>FUERTE</v>
      </c>
      <c r="BD21" s="24">
        <f t="shared" si="21"/>
        <v>100</v>
      </c>
      <c r="BE21" s="15"/>
      <c r="BF21" s="16">
        <f>IF(BE21="Directamente",100/COUNTA(#REF!),0)</f>
        <v>0</v>
      </c>
      <c r="BG21" s="25" t="str">
        <f t="shared" si="19"/>
        <v>No Disminuye</v>
      </c>
      <c r="BH21" s="15"/>
      <c r="BI21" s="17" t="str">
        <f t="shared" si="14"/>
        <v xml:space="preserve"> </v>
      </c>
      <c r="BJ21" s="248" t="str">
        <f>_xlfn.IFS(AND((COUNTIF($BH$5:BH21,"Directamente"))&gt;=(COUNTIF(BH21:BH21,"Indirectamente")),(COUNTIF(BH21:BH21,"Directamente"))&gt;=(COUNTIF(BH21:BH21,"No Disminuye"))),"Directamente",AND((COUNTIF(BH21:BH21,"Indirectamente"))&gt;(COUNTIF(BH21:BH21,"Directamente")),(COUNTIF(BH21:BH21,"Indirectamente"))&gt;(COUNTIF(BH21:BH21,"No Disminuye"))),"Indirectamente",SUM(COUNTIF(BH21:BH21,"Directamente"),COUNTIF(BH21:BH21,"Indirectamente"))&gt;=COUNTIF(BH21:BH21,"No Disminuye"),"Directamente",AND((COUNTIF(BH21:BH21,"No Disminuye"))&gt;(COUNTIF(BH21:BH21,"Directamente")),(COUNTIF(BH21:BH21,"No Disminuye"))&gt;(COUNTIF(BH21:BH21,"Indirectamente"))),"No Disminuye")</f>
        <v>Directamente</v>
      </c>
      <c r="BK21" s="245" t="str">
        <f t="shared" si="15"/>
        <v>0</v>
      </c>
      <c r="BL21" s="245">
        <f t="shared" si="16"/>
        <v>2</v>
      </c>
      <c r="BM21" s="21" t="s">
        <v>119</v>
      </c>
      <c r="BN21" s="26" t="s">
        <v>91</v>
      </c>
      <c r="BO21" s="21" t="str">
        <f t="shared" si="17"/>
        <v>Moderado</v>
      </c>
      <c r="BP21" s="254"/>
      <c r="BQ21" s="10"/>
      <c r="BR21" s="10"/>
      <c r="BS21" s="252"/>
      <c r="BT21" s="20"/>
      <c r="BU21" s="20"/>
      <c r="BV21" s="252"/>
      <c r="BW21" s="20"/>
      <c r="BX21" s="252"/>
      <c r="BY21" s="20"/>
      <c r="BZ21" s="252"/>
      <c r="CA21" s="252"/>
    </row>
    <row r="22" spans="2:79" ht="75.900000000000006" hidden="1" thickTop="1" thickBot="1">
      <c r="B22" s="253"/>
      <c r="C22" s="10"/>
      <c r="D22" s="10"/>
      <c r="E22" s="10"/>
      <c r="F22" s="10"/>
      <c r="G22" s="10"/>
      <c r="H22" s="10"/>
      <c r="I22" s="10"/>
      <c r="J22" s="15"/>
      <c r="K22" s="15"/>
      <c r="L22" s="15"/>
      <c r="M22" s="15"/>
      <c r="N22" s="15"/>
      <c r="O22" s="15"/>
      <c r="P22" s="15"/>
      <c r="Q22" s="15"/>
      <c r="R22" s="15"/>
      <c r="S22" s="15"/>
      <c r="T22" s="15"/>
      <c r="U22" s="15"/>
      <c r="V22" s="15"/>
      <c r="W22" s="15"/>
      <c r="X22" s="15"/>
      <c r="Y22" s="15"/>
      <c r="Z22" s="15"/>
      <c r="AA22" s="15"/>
      <c r="AB22" s="247"/>
      <c r="AC22" s="247">
        <f t="shared" si="18"/>
        <v>0</v>
      </c>
      <c r="AD22" s="21" t="s">
        <v>118</v>
      </c>
      <c r="AE22" s="22" t="str">
        <f t="shared" si="20"/>
        <v>Moderado</v>
      </c>
      <c r="AF22" s="23" t="str">
        <f t="shared" si="0"/>
        <v>Moderado</v>
      </c>
      <c r="AG22" s="10"/>
      <c r="AH22" s="11"/>
      <c r="AI22" s="247"/>
      <c r="AJ22" s="12" t="str">
        <f t="shared" si="22"/>
        <v/>
      </c>
      <c r="AK22" s="247"/>
      <c r="AL22" s="12" t="str">
        <f t="shared" si="23"/>
        <v/>
      </c>
      <c r="AM22" s="247"/>
      <c r="AN22" s="12" t="str">
        <f t="shared" si="24"/>
        <v/>
      </c>
      <c r="AO22" s="247"/>
      <c r="AP22" s="12" t="str">
        <f t="shared" si="25"/>
        <v/>
      </c>
      <c r="AQ22" s="247"/>
      <c r="AR22" s="12" t="str">
        <f t="shared" si="26"/>
        <v/>
      </c>
      <c r="AS22" s="247"/>
      <c r="AT22" s="12" t="str">
        <f t="shared" si="27"/>
        <v/>
      </c>
      <c r="AU22" s="247"/>
      <c r="AV22" s="12" t="str">
        <f t="shared" si="28"/>
        <v/>
      </c>
      <c r="AW22" s="12" t="str">
        <f t="shared" si="8"/>
        <v xml:space="preserve"> </v>
      </c>
      <c r="AX22" s="13" t="str">
        <f t="shared" si="9"/>
        <v>FUERTE</v>
      </c>
      <c r="AY22" s="14" t="s">
        <v>88</v>
      </c>
      <c r="AZ22" s="13" t="str">
        <f t="shared" si="10"/>
        <v>FUERTE</v>
      </c>
      <c r="BA22" s="250">
        <f t="shared" si="29"/>
        <v>100</v>
      </c>
      <c r="BB22" s="245" t="str">
        <f t="shared" si="12"/>
        <v>NO</v>
      </c>
      <c r="BC22" s="249" t="str">
        <f t="shared" si="13"/>
        <v>FUERTE</v>
      </c>
      <c r="BD22" s="24">
        <f t="shared" si="21"/>
        <v>100</v>
      </c>
      <c r="BE22" s="15"/>
      <c r="BF22" s="16">
        <f>IF(BE22="Directamente",100/COUNTA(#REF!),0)</f>
        <v>0</v>
      </c>
      <c r="BG22" s="25" t="str">
        <f t="shared" si="19"/>
        <v>No Disminuye</v>
      </c>
      <c r="BH22" s="15"/>
      <c r="BI22" s="17" t="str">
        <f t="shared" si="14"/>
        <v xml:space="preserve"> </v>
      </c>
      <c r="BJ22" s="248" t="str">
        <f>_xlfn.IFS(AND((COUNTIF($BH$5:BH22,"Directamente"))&gt;=(COUNTIF(BH22:BH22,"Indirectamente")),(COUNTIF(BH22:BH22,"Directamente"))&gt;=(COUNTIF(BH22:BH22,"No Disminuye"))),"Directamente",AND((COUNTIF(BH22:BH22,"Indirectamente"))&gt;(COUNTIF(BH22:BH22,"Directamente")),(COUNTIF(BH22:BH22,"Indirectamente"))&gt;(COUNTIF(BH22:BH22,"No Disminuye"))),"Indirectamente",SUM(COUNTIF(BH22:BH22,"Directamente"),COUNTIF(BH22:BH22,"Indirectamente"))&gt;=COUNTIF(BH22:BH22,"No Disminuye"),"Directamente",AND((COUNTIF(BH22:BH22,"No Disminuye"))&gt;(COUNTIF(BH22:BH22,"Directamente")),(COUNTIF(BH22:BH22,"No Disminuye"))&gt;(COUNTIF(BH22:BH22,"Indirectamente"))),"No Disminuye")</f>
        <v>Directamente</v>
      </c>
      <c r="BK22" s="245" t="str">
        <f t="shared" si="15"/>
        <v>0</v>
      </c>
      <c r="BL22" s="245">
        <f t="shared" si="16"/>
        <v>2</v>
      </c>
      <c r="BM22" s="21" t="s">
        <v>119</v>
      </c>
      <c r="BN22" s="26" t="s">
        <v>91</v>
      </c>
      <c r="BO22" s="21" t="str">
        <f t="shared" si="17"/>
        <v>Moderado</v>
      </c>
      <c r="BP22" s="254"/>
      <c r="BQ22" s="10"/>
      <c r="BR22" s="10"/>
      <c r="BS22" s="252"/>
      <c r="BT22" s="20"/>
      <c r="BU22" s="20"/>
      <c r="BV22" s="252"/>
      <c r="BW22" s="20"/>
      <c r="BX22" s="252"/>
      <c r="BY22" s="20"/>
      <c r="BZ22" s="252"/>
      <c r="CA22" s="252"/>
    </row>
    <row r="23" spans="2:79" ht="75.900000000000006" hidden="1" thickTop="1" thickBot="1">
      <c r="B23" s="253"/>
      <c r="C23" s="10"/>
      <c r="D23" s="10"/>
      <c r="E23" s="10"/>
      <c r="F23" s="10"/>
      <c r="G23" s="10"/>
      <c r="H23" s="10"/>
      <c r="I23" s="10"/>
      <c r="J23" s="15"/>
      <c r="K23" s="15"/>
      <c r="L23" s="15"/>
      <c r="M23" s="15"/>
      <c r="N23" s="15"/>
      <c r="O23" s="15"/>
      <c r="P23" s="15"/>
      <c r="Q23" s="15"/>
      <c r="R23" s="15"/>
      <c r="S23" s="15"/>
      <c r="T23" s="15"/>
      <c r="U23" s="15"/>
      <c r="V23" s="15"/>
      <c r="W23" s="15"/>
      <c r="X23" s="15"/>
      <c r="Y23" s="15"/>
      <c r="Z23" s="15"/>
      <c r="AA23" s="15"/>
      <c r="AB23" s="247"/>
      <c r="AC23" s="247">
        <f t="shared" si="18"/>
        <v>0</v>
      </c>
      <c r="AD23" s="21" t="s">
        <v>118</v>
      </c>
      <c r="AE23" s="22" t="str">
        <f t="shared" si="20"/>
        <v>Moderado</v>
      </c>
      <c r="AF23" s="23" t="str">
        <f t="shared" si="0"/>
        <v>Moderado</v>
      </c>
      <c r="AG23" s="10"/>
      <c r="AH23" s="11"/>
      <c r="AI23" s="247"/>
      <c r="AJ23" s="12" t="str">
        <f t="shared" si="22"/>
        <v/>
      </c>
      <c r="AK23" s="247"/>
      <c r="AL23" s="12" t="str">
        <f t="shared" si="23"/>
        <v/>
      </c>
      <c r="AM23" s="247"/>
      <c r="AN23" s="12" t="str">
        <f t="shared" si="24"/>
        <v/>
      </c>
      <c r="AO23" s="247"/>
      <c r="AP23" s="12" t="str">
        <f t="shared" si="25"/>
        <v/>
      </c>
      <c r="AQ23" s="247"/>
      <c r="AR23" s="12" t="str">
        <f t="shared" si="26"/>
        <v/>
      </c>
      <c r="AS23" s="247"/>
      <c r="AT23" s="12" t="str">
        <f t="shared" si="27"/>
        <v/>
      </c>
      <c r="AU23" s="247"/>
      <c r="AV23" s="12" t="str">
        <f t="shared" si="28"/>
        <v/>
      </c>
      <c r="AW23" s="12" t="str">
        <f t="shared" si="8"/>
        <v xml:space="preserve"> </v>
      </c>
      <c r="AX23" s="13" t="str">
        <f t="shared" si="9"/>
        <v>FUERTE</v>
      </c>
      <c r="AY23" s="14" t="s">
        <v>88</v>
      </c>
      <c r="AZ23" s="13" t="str">
        <f t="shared" si="10"/>
        <v>FUERTE</v>
      </c>
      <c r="BA23" s="250">
        <f t="shared" si="29"/>
        <v>100</v>
      </c>
      <c r="BB23" s="245" t="str">
        <f t="shared" si="12"/>
        <v>NO</v>
      </c>
      <c r="BC23" s="249" t="str">
        <f t="shared" si="13"/>
        <v>FUERTE</v>
      </c>
      <c r="BD23" s="24">
        <f t="shared" si="21"/>
        <v>100</v>
      </c>
      <c r="BE23" s="15"/>
      <c r="BF23" s="16">
        <f>IF(BE23="Directamente",100/COUNTA(#REF!),0)</f>
        <v>0</v>
      </c>
      <c r="BG23" s="25" t="str">
        <f t="shared" si="19"/>
        <v>No Disminuye</v>
      </c>
      <c r="BH23" s="15"/>
      <c r="BI23" s="17" t="str">
        <f t="shared" si="14"/>
        <v xml:space="preserve"> </v>
      </c>
      <c r="BJ23" s="248" t="str">
        <f>_xlfn.IFS(AND((COUNTIF($BH$5:BH23,"Directamente"))&gt;=(COUNTIF(BH23:BH23,"Indirectamente")),(COUNTIF(BH23:BH23,"Directamente"))&gt;=(COUNTIF(BH23:BH23,"No Disminuye"))),"Directamente",AND((COUNTIF(BH23:BH23,"Indirectamente"))&gt;(COUNTIF(BH23:BH23,"Directamente")),(COUNTIF(BH23:BH23,"Indirectamente"))&gt;(COUNTIF(BH23:BH23,"No Disminuye"))),"Indirectamente",SUM(COUNTIF(BH23:BH23,"Directamente"),COUNTIF(BH23:BH23,"Indirectamente"))&gt;=COUNTIF(BH23:BH23,"No Disminuye"),"Directamente",AND((COUNTIF(BH23:BH23,"No Disminuye"))&gt;(COUNTIF(BH23:BH23,"Directamente")),(COUNTIF(BH23:BH23,"No Disminuye"))&gt;(COUNTIF(BH23:BH23,"Indirectamente"))),"No Disminuye")</f>
        <v>Directamente</v>
      </c>
      <c r="BK23" s="245" t="str">
        <f t="shared" si="15"/>
        <v>0</v>
      </c>
      <c r="BL23" s="245">
        <f t="shared" si="16"/>
        <v>2</v>
      </c>
      <c r="BM23" s="21" t="s">
        <v>119</v>
      </c>
      <c r="BN23" s="26" t="s">
        <v>91</v>
      </c>
      <c r="BO23" s="21" t="str">
        <f t="shared" si="17"/>
        <v>Moderado</v>
      </c>
      <c r="BP23" s="254"/>
      <c r="BQ23" s="10"/>
      <c r="BR23" s="10"/>
      <c r="BS23" s="252"/>
      <c r="BT23" s="20"/>
      <c r="BU23" s="20"/>
      <c r="BV23" s="252"/>
      <c r="BW23" s="20"/>
      <c r="BX23" s="252"/>
      <c r="BY23" s="20"/>
      <c r="BZ23" s="252"/>
      <c r="CA23" s="252"/>
    </row>
    <row r="24" spans="2:79" ht="75.900000000000006" hidden="1" thickTop="1" thickBot="1">
      <c r="B24" s="253"/>
      <c r="C24" s="10"/>
      <c r="D24" s="10"/>
      <c r="E24" s="10"/>
      <c r="F24" s="10"/>
      <c r="G24" s="10"/>
      <c r="H24" s="10"/>
      <c r="I24" s="10"/>
      <c r="J24" s="15"/>
      <c r="K24" s="15"/>
      <c r="L24" s="15"/>
      <c r="M24" s="15"/>
      <c r="N24" s="15"/>
      <c r="O24" s="15"/>
      <c r="P24" s="15"/>
      <c r="Q24" s="15"/>
      <c r="R24" s="15"/>
      <c r="S24" s="15"/>
      <c r="T24" s="15"/>
      <c r="U24" s="15"/>
      <c r="V24" s="15"/>
      <c r="W24" s="15"/>
      <c r="X24" s="15"/>
      <c r="Y24" s="15"/>
      <c r="Z24" s="15"/>
      <c r="AA24" s="15"/>
      <c r="AB24" s="247"/>
      <c r="AC24" s="247">
        <f t="shared" si="18"/>
        <v>0</v>
      </c>
      <c r="AD24" s="21" t="s">
        <v>118</v>
      </c>
      <c r="AE24" s="22" t="str">
        <f t="shared" si="20"/>
        <v>Moderado</v>
      </c>
      <c r="AF24" s="23" t="str">
        <f t="shared" si="0"/>
        <v>Moderado</v>
      </c>
      <c r="AG24" s="10"/>
      <c r="AH24" s="11"/>
      <c r="AI24" s="247"/>
      <c r="AJ24" s="12" t="str">
        <f t="shared" si="22"/>
        <v/>
      </c>
      <c r="AK24" s="247"/>
      <c r="AL24" s="12" t="str">
        <f t="shared" si="23"/>
        <v/>
      </c>
      <c r="AM24" s="247"/>
      <c r="AN24" s="12" t="str">
        <f t="shared" si="24"/>
        <v/>
      </c>
      <c r="AO24" s="247"/>
      <c r="AP24" s="12" t="str">
        <f t="shared" si="25"/>
        <v/>
      </c>
      <c r="AQ24" s="247"/>
      <c r="AR24" s="12" t="str">
        <f t="shared" si="26"/>
        <v/>
      </c>
      <c r="AS24" s="247"/>
      <c r="AT24" s="12" t="str">
        <f t="shared" si="27"/>
        <v/>
      </c>
      <c r="AU24" s="247"/>
      <c r="AV24" s="12" t="str">
        <f t="shared" si="28"/>
        <v/>
      </c>
      <c r="AW24" s="12" t="str">
        <f t="shared" si="8"/>
        <v xml:space="preserve"> </v>
      </c>
      <c r="AX24" s="13" t="str">
        <f t="shared" si="9"/>
        <v>FUERTE</v>
      </c>
      <c r="AY24" s="14" t="s">
        <v>88</v>
      </c>
      <c r="AZ24" s="13" t="str">
        <f t="shared" si="10"/>
        <v>FUERTE</v>
      </c>
      <c r="BA24" s="250">
        <f t="shared" si="29"/>
        <v>100</v>
      </c>
      <c r="BB24" s="245" t="str">
        <f t="shared" si="12"/>
        <v>NO</v>
      </c>
      <c r="BC24" s="249" t="str">
        <f t="shared" si="13"/>
        <v>FUERTE</v>
      </c>
      <c r="BD24" s="24">
        <f t="shared" si="21"/>
        <v>100</v>
      </c>
      <c r="BE24" s="15"/>
      <c r="BF24" s="16">
        <f>IF(BE24="Directamente",100/COUNTA(#REF!),0)</f>
        <v>0</v>
      </c>
      <c r="BG24" s="25" t="str">
        <f t="shared" si="19"/>
        <v>No Disminuye</v>
      </c>
      <c r="BH24" s="15"/>
      <c r="BI24" s="17" t="str">
        <f t="shared" si="14"/>
        <v xml:space="preserve"> </v>
      </c>
      <c r="BJ24" s="248" t="str">
        <f>_xlfn.IFS(AND((COUNTIF($BH$5:BH24,"Directamente"))&gt;=(COUNTIF(BH24:BH24,"Indirectamente")),(COUNTIF(BH24:BH24,"Directamente"))&gt;=(COUNTIF(BH24:BH24,"No Disminuye"))),"Directamente",AND((COUNTIF(BH24:BH24,"Indirectamente"))&gt;(COUNTIF(BH24:BH24,"Directamente")),(COUNTIF(BH24:BH24,"Indirectamente"))&gt;(COUNTIF(BH24:BH24,"No Disminuye"))),"Indirectamente",SUM(COUNTIF(BH24:BH24,"Directamente"),COUNTIF(BH24:BH24,"Indirectamente"))&gt;=COUNTIF(BH24:BH24,"No Disminuye"),"Directamente",AND((COUNTIF(BH24:BH24,"No Disminuye"))&gt;(COUNTIF(BH24:BH24,"Directamente")),(COUNTIF(BH24:BH24,"No Disminuye"))&gt;(COUNTIF(BH24:BH24,"Indirectamente"))),"No Disminuye")</f>
        <v>Directamente</v>
      </c>
      <c r="BK24" s="245" t="str">
        <f t="shared" si="15"/>
        <v>0</v>
      </c>
      <c r="BL24" s="245">
        <f t="shared" si="16"/>
        <v>2</v>
      </c>
      <c r="BM24" s="21" t="s">
        <v>119</v>
      </c>
      <c r="BN24" s="26" t="s">
        <v>91</v>
      </c>
      <c r="BO24" s="21" t="str">
        <f t="shared" si="17"/>
        <v>Moderado</v>
      </c>
      <c r="BP24" s="254"/>
      <c r="BQ24" s="10"/>
      <c r="BR24" s="10"/>
      <c r="BS24" s="252"/>
      <c r="BT24" s="20"/>
      <c r="BU24" s="20"/>
      <c r="BV24" s="252"/>
      <c r="BW24" s="20"/>
      <c r="BX24" s="252"/>
      <c r="BY24" s="20"/>
      <c r="BZ24" s="252"/>
      <c r="CA24" s="252"/>
    </row>
    <row r="25" spans="2:79" ht="75.900000000000006" hidden="1" thickTop="1" thickBot="1">
      <c r="B25" s="253"/>
      <c r="C25" s="10"/>
      <c r="D25" s="10"/>
      <c r="E25" s="10"/>
      <c r="F25" s="10"/>
      <c r="G25" s="10"/>
      <c r="H25" s="10"/>
      <c r="I25" s="10"/>
      <c r="J25" s="15"/>
      <c r="K25" s="15"/>
      <c r="L25" s="15"/>
      <c r="M25" s="15"/>
      <c r="N25" s="15"/>
      <c r="O25" s="15"/>
      <c r="P25" s="15"/>
      <c r="Q25" s="15"/>
      <c r="R25" s="15"/>
      <c r="S25" s="15"/>
      <c r="T25" s="15"/>
      <c r="U25" s="15"/>
      <c r="V25" s="15"/>
      <c r="W25" s="15"/>
      <c r="X25" s="15"/>
      <c r="Y25" s="15"/>
      <c r="Z25" s="15"/>
      <c r="AA25" s="15"/>
      <c r="AB25" s="247"/>
      <c r="AC25" s="247">
        <f t="shared" si="18"/>
        <v>0</v>
      </c>
      <c r="AD25" s="21" t="s">
        <v>118</v>
      </c>
      <c r="AE25" s="22" t="str">
        <f t="shared" si="20"/>
        <v>Moderado</v>
      </c>
      <c r="AF25" s="23" t="str">
        <f t="shared" si="0"/>
        <v>Moderado</v>
      </c>
      <c r="AG25" s="10"/>
      <c r="AH25" s="11"/>
      <c r="AI25" s="247"/>
      <c r="AJ25" s="12" t="str">
        <f t="shared" si="22"/>
        <v/>
      </c>
      <c r="AK25" s="247"/>
      <c r="AL25" s="12" t="str">
        <f t="shared" si="23"/>
        <v/>
      </c>
      <c r="AM25" s="247"/>
      <c r="AN25" s="12" t="str">
        <f t="shared" si="24"/>
        <v/>
      </c>
      <c r="AO25" s="247"/>
      <c r="AP25" s="12" t="str">
        <f t="shared" si="25"/>
        <v/>
      </c>
      <c r="AQ25" s="247"/>
      <c r="AR25" s="12" t="str">
        <f t="shared" si="26"/>
        <v/>
      </c>
      <c r="AS25" s="247"/>
      <c r="AT25" s="12" t="str">
        <f t="shared" si="27"/>
        <v/>
      </c>
      <c r="AU25" s="247"/>
      <c r="AV25" s="12" t="str">
        <f t="shared" si="28"/>
        <v/>
      </c>
      <c r="AW25" s="12" t="str">
        <f t="shared" si="8"/>
        <v xml:space="preserve"> </v>
      </c>
      <c r="AX25" s="13" t="str">
        <f t="shared" si="9"/>
        <v>FUERTE</v>
      </c>
      <c r="AY25" s="14" t="s">
        <v>88</v>
      </c>
      <c r="AZ25" s="13" t="str">
        <f t="shared" si="10"/>
        <v>FUERTE</v>
      </c>
      <c r="BA25" s="250">
        <f t="shared" si="29"/>
        <v>100</v>
      </c>
      <c r="BB25" s="245" t="str">
        <f t="shared" si="12"/>
        <v>NO</v>
      </c>
      <c r="BC25" s="249" t="str">
        <f t="shared" si="13"/>
        <v>FUERTE</v>
      </c>
      <c r="BD25" s="24">
        <f t="shared" si="21"/>
        <v>100</v>
      </c>
      <c r="BE25" s="15"/>
      <c r="BF25" s="16">
        <f>IF(BE25="Directamente",100/COUNTA(#REF!),0)</f>
        <v>0</v>
      </c>
      <c r="BG25" s="25" t="str">
        <f t="shared" si="19"/>
        <v>No Disminuye</v>
      </c>
      <c r="BH25" s="15"/>
      <c r="BI25" s="17" t="str">
        <f t="shared" si="14"/>
        <v xml:space="preserve"> </v>
      </c>
      <c r="BJ25" s="248" t="str">
        <f>_xlfn.IFS(AND((COUNTIF($BH$5:BH25,"Directamente"))&gt;=(COUNTIF(BH25:BH25,"Indirectamente")),(COUNTIF(BH25:BH25,"Directamente"))&gt;=(COUNTIF(BH25:BH25,"No Disminuye"))),"Directamente",AND((COUNTIF(BH25:BH25,"Indirectamente"))&gt;(COUNTIF(BH25:BH25,"Directamente")),(COUNTIF(BH25:BH25,"Indirectamente"))&gt;(COUNTIF(BH25:BH25,"No Disminuye"))),"Indirectamente",SUM(COUNTIF(BH25:BH25,"Directamente"),COUNTIF(BH25:BH25,"Indirectamente"))&gt;=COUNTIF(BH25:BH25,"No Disminuye"),"Directamente",AND((COUNTIF(BH25:BH25,"No Disminuye"))&gt;(COUNTIF(BH25:BH25,"Directamente")),(COUNTIF(BH25:BH25,"No Disminuye"))&gt;(COUNTIF(BH25:BH25,"Indirectamente"))),"No Disminuye")</f>
        <v>Directamente</v>
      </c>
      <c r="BK25" s="245" t="str">
        <f t="shared" si="15"/>
        <v>0</v>
      </c>
      <c r="BL25" s="245">
        <f t="shared" si="16"/>
        <v>2</v>
      </c>
      <c r="BM25" s="21" t="s">
        <v>119</v>
      </c>
      <c r="BN25" s="26" t="s">
        <v>91</v>
      </c>
      <c r="BO25" s="21" t="str">
        <f t="shared" si="17"/>
        <v>Moderado</v>
      </c>
      <c r="BP25" s="254"/>
      <c r="BQ25" s="10"/>
      <c r="BR25" s="10"/>
      <c r="BS25" s="252"/>
      <c r="BT25" s="20"/>
      <c r="BU25" s="20"/>
      <c r="BV25" s="252"/>
      <c r="BW25" s="20"/>
      <c r="BX25" s="252"/>
      <c r="BY25" s="20"/>
      <c r="BZ25" s="252"/>
      <c r="CA25" s="252"/>
    </row>
    <row r="26" spans="2:79" ht="75.900000000000006" hidden="1" thickTop="1" thickBot="1">
      <c r="B26" s="253"/>
      <c r="C26" s="10"/>
      <c r="D26" s="10"/>
      <c r="E26" s="10"/>
      <c r="F26" s="10"/>
      <c r="G26" s="10"/>
      <c r="H26" s="10"/>
      <c r="I26" s="10"/>
      <c r="J26" s="15"/>
      <c r="K26" s="15"/>
      <c r="L26" s="15"/>
      <c r="M26" s="15"/>
      <c r="N26" s="15"/>
      <c r="O26" s="15"/>
      <c r="P26" s="15"/>
      <c r="Q26" s="15"/>
      <c r="R26" s="15"/>
      <c r="S26" s="15"/>
      <c r="T26" s="15"/>
      <c r="U26" s="15"/>
      <c r="V26" s="15"/>
      <c r="W26" s="15"/>
      <c r="X26" s="15"/>
      <c r="Y26" s="15"/>
      <c r="Z26" s="15"/>
      <c r="AA26" s="15"/>
      <c r="AB26" s="247"/>
      <c r="AC26" s="247">
        <f t="shared" si="18"/>
        <v>0</v>
      </c>
      <c r="AD26" s="21" t="s">
        <v>118</v>
      </c>
      <c r="AE26" s="22" t="str">
        <f t="shared" si="20"/>
        <v>Moderado</v>
      </c>
      <c r="AF26" s="23" t="str">
        <f t="shared" si="0"/>
        <v>Moderado</v>
      </c>
      <c r="AG26" s="10"/>
      <c r="AH26" s="11"/>
      <c r="AI26" s="247"/>
      <c r="AJ26" s="12" t="str">
        <f t="shared" si="22"/>
        <v/>
      </c>
      <c r="AK26" s="247"/>
      <c r="AL26" s="12" t="str">
        <f t="shared" si="23"/>
        <v/>
      </c>
      <c r="AM26" s="247"/>
      <c r="AN26" s="12" t="str">
        <f t="shared" si="24"/>
        <v/>
      </c>
      <c r="AO26" s="247"/>
      <c r="AP26" s="12" t="str">
        <f t="shared" si="25"/>
        <v/>
      </c>
      <c r="AQ26" s="247"/>
      <c r="AR26" s="12" t="str">
        <f t="shared" si="26"/>
        <v/>
      </c>
      <c r="AS26" s="247"/>
      <c r="AT26" s="12" t="str">
        <f t="shared" si="27"/>
        <v/>
      </c>
      <c r="AU26" s="247"/>
      <c r="AV26" s="12" t="str">
        <f t="shared" si="28"/>
        <v/>
      </c>
      <c r="AW26" s="12" t="str">
        <f t="shared" si="8"/>
        <v xml:space="preserve"> </v>
      </c>
      <c r="AX26" s="13" t="str">
        <f t="shared" si="9"/>
        <v>FUERTE</v>
      </c>
      <c r="AY26" s="14" t="s">
        <v>88</v>
      </c>
      <c r="AZ26" s="13" t="str">
        <f t="shared" si="10"/>
        <v>FUERTE</v>
      </c>
      <c r="BA26" s="250">
        <f t="shared" si="29"/>
        <v>100</v>
      </c>
      <c r="BB26" s="245" t="str">
        <f t="shared" si="12"/>
        <v>NO</v>
      </c>
      <c r="BC26" s="249" t="str">
        <f t="shared" si="13"/>
        <v>FUERTE</v>
      </c>
      <c r="BD26" s="24">
        <f t="shared" si="21"/>
        <v>100</v>
      </c>
      <c r="BE26" s="15"/>
      <c r="BF26" s="16">
        <f>IF(BE26="Directamente",100/COUNTA(#REF!),0)</f>
        <v>0</v>
      </c>
      <c r="BG26" s="25" t="str">
        <f t="shared" si="19"/>
        <v>No Disminuye</v>
      </c>
      <c r="BH26" s="15"/>
      <c r="BI26" s="17" t="str">
        <f t="shared" si="14"/>
        <v xml:space="preserve"> </v>
      </c>
      <c r="BJ26" s="248" t="str">
        <f>_xlfn.IFS(AND((COUNTIF($BH$5:BH26,"Directamente"))&gt;=(COUNTIF(BH26:BH26,"Indirectamente")),(COUNTIF(BH26:BH26,"Directamente"))&gt;=(COUNTIF(BH26:BH26,"No Disminuye"))),"Directamente",AND((COUNTIF(BH26:BH26,"Indirectamente"))&gt;(COUNTIF(BH26:BH26,"Directamente")),(COUNTIF(BH26:BH26,"Indirectamente"))&gt;(COUNTIF(BH26:BH26,"No Disminuye"))),"Indirectamente",SUM(COUNTIF(BH26:BH26,"Directamente"),COUNTIF(BH26:BH26,"Indirectamente"))&gt;=COUNTIF(BH26:BH26,"No Disminuye"),"Directamente",AND((COUNTIF(BH26:BH26,"No Disminuye"))&gt;(COUNTIF(BH26:BH26,"Directamente")),(COUNTIF(BH26:BH26,"No Disminuye"))&gt;(COUNTIF(BH26:BH26,"Indirectamente"))),"No Disminuye")</f>
        <v>Directamente</v>
      </c>
      <c r="BK26" s="245" t="str">
        <f t="shared" si="15"/>
        <v>0</v>
      </c>
      <c r="BL26" s="245">
        <f t="shared" si="16"/>
        <v>2</v>
      </c>
      <c r="BM26" s="21" t="s">
        <v>119</v>
      </c>
      <c r="BN26" s="26" t="s">
        <v>91</v>
      </c>
      <c r="BO26" s="21" t="str">
        <f t="shared" si="17"/>
        <v>Moderado</v>
      </c>
      <c r="BP26" s="254"/>
      <c r="BQ26" s="10"/>
      <c r="BR26" s="10"/>
      <c r="BS26" s="252"/>
      <c r="BT26" s="20"/>
      <c r="BU26" s="20"/>
      <c r="BV26" s="252"/>
      <c r="BW26" s="20"/>
      <c r="BX26" s="252"/>
      <c r="BY26" s="20"/>
      <c r="BZ26" s="252"/>
      <c r="CA26" s="252"/>
    </row>
    <row r="27" spans="2:79" hidden="1" thickTop="1" thickBot="1">
      <c r="AD27" s="246"/>
      <c r="BG27" s="28"/>
      <c r="BN27" s="29"/>
      <c r="BP27" s="30"/>
    </row>
    <row r="28" spans="2:79" hidden="1" thickTop="1" thickBot="1">
      <c r="AD28" s="246"/>
      <c r="BG28" s="28"/>
      <c r="BN28" s="29"/>
      <c r="BP28" s="30"/>
    </row>
    <row r="29" spans="2:79" hidden="1" thickTop="1" thickBot="1">
      <c r="AD29" s="246"/>
      <c r="BG29" s="28"/>
      <c r="BN29" s="29"/>
      <c r="BP29" s="30"/>
    </row>
    <row r="30" spans="2:79" hidden="1" thickTop="1" thickBot="1">
      <c r="AD30" s="246"/>
      <c r="BG30" s="28"/>
      <c r="BN30" s="29"/>
      <c r="BP30" s="30"/>
    </row>
    <row r="31" spans="2:79" hidden="1" thickTop="1" thickBot="1">
      <c r="AD31" s="246"/>
      <c r="BG31" s="28"/>
      <c r="BN31" s="29"/>
      <c r="BP31" s="30"/>
    </row>
    <row r="32" spans="2:79" hidden="1" thickTop="1" thickBot="1">
      <c r="AD32" s="246"/>
      <c r="BG32" s="28"/>
      <c r="BN32" s="29"/>
      <c r="BP32" s="30"/>
    </row>
    <row r="33" spans="30:68" hidden="1" thickTop="1" thickBot="1">
      <c r="AD33" s="246"/>
      <c r="BG33" s="28"/>
      <c r="BN33" s="29"/>
      <c r="BP33" s="30"/>
    </row>
    <row r="34" spans="30:68" hidden="1" thickTop="1" thickBot="1">
      <c r="AD34" s="246"/>
      <c r="BG34" s="28"/>
      <c r="BN34" s="29"/>
      <c r="BP34" s="30"/>
    </row>
    <row r="35" spans="30:68" hidden="1" thickTop="1" thickBot="1">
      <c r="AD35" s="246"/>
      <c r="BG35" s="28"/>
      <c r="BN35" s="29"/>
      <c r="BP35" s="30"/>
    </row>
    <row r="36" spans="30:68" hidden="1" thickTop="1" thickBot="1">
      <c r="AD36" s="246"/>
      <c r="BG36" s="28"/>
      <c r="BN36" s="29"/>
      <c r="BP36" s="30"/>
    </row>
    <row r="37" spans="30:68" hidden="1" thickTop="1" thickBot="1">
      <c r="AD37" s="246"/>
      <c r="BG37" s="28"/>
      <c r="BN37" s="29"/>
      <c r="BP37" s="30"/>
    </row>
    <row r="38" spans="30:68" hidden="1" thickTop="1" thickBot="1">
      <c r="AD38" s="246"/>
      <c r="BG38" s="28"/>
      <c r="BN38" s="29"/>
      <c r="BP38" s="30"/>
    </row>
    <row r="39" spans="30:68" hidden="1" thickTop="1" thickBot="1">
      <c r="AD39" s="246"/>
      <c r="BG39" s="28"/>
      <c r="BN39" s="29"/>
      <c r="BP39" s="30"/>
    </row>
    <row r="40" spans="30:68" hidden="1" thickTop="1" thickBot="1">
      <c r="AD40" s="246"/>
      <c r="BG40" s="28"/>
      <c r="BN40" s="29"/>
      <c r="BP40" s="30"/>
    </row>
    <row r="41" spans="30:68" hidden="1" thickTop="1" thickBot="1">
      <c r="AD41" s="246"/>
      <c r="BG41" s="28"/>
      <c r="BN41" s="29"/>
      <c r="BP41" s="30"/>
    </row>
    <row r="42" spans="30:68" hidden="1" thickTop="1" thickBot="1">
      <c r="AD42" s="246"/>
      <c r="BG42" s="28"/>
      <c r="BN42" s="29"/>
      <c r="BP42" s="30"/>
    </row>
    <row r="43" spans="30:68" hidden="1" thickTop="1" thickBot="1">
      <c r="AD43" s="246"/>
      <c r="BG43" s="28"/>
      <c r="BN43" s="29"/>
      <c r="BP43" s="30"/>
    </row>
    <row r="44" spans="30:68" hidden="1" thickTop="1" thickBot="1">
      <c r="AD44" s="246"/>
      <c r="BG44" s="28"/>
      <c r="BN44" s="29"/>
      <c r="BP44" s="30"/>
    </row>
    <row r="45" spans="30:68" hidden="1" thickTop="1" thickBot="1">
      <c r="AD45" s="246"/>
      <c r="BG45" s="28"/>
      <c r="BN45" s="29"/>
      <c r="BP45" s="30"/>
    </row>
    <row r="46" spans="30:68" hidden="1" thickTop="1" thickBot="1">
      <c r="AD46" s="246"/>
      <c r="BG46" s="28"/>
      <c r="BN46" s="29"/>
      <c r="BP46" s="30"/>
    </row>
    <row r="47" spans="30:68" hidden="1" thickTop="1" thickBot="1">
      <c r="AD47" s="246"/>
      <c r="BG47" s="28"/>
      <c r="BN47" s="29"/>
      <c r="BP47" s="30"/>
    </row>
    <row r="48" spans="30:68" hidden="1" thickTop="1" thickBot="1">
      <c r="AD48" s="246"/>
      <c r="BG48" s="28"/>
      <c r="BN48" s="29"/>
      <c r="BP48" s="30"/>
    </row>
    <row r="49" spans="30:68" hidden="1" thickTop="1" thickBot="1">
      <c r="AD49" s="246"/>
      <c r="BG49" s="28"/>
      <c r="BN49" s="29"/>
      <c r="BP49" s="30"/>
    </row>
    <row r="50" spans="30:68" hidden="1" thickTop="1" thickBot="1">
      <c r="AD50" s="246"/>
      <c r="BG50" s="28"/>
      <c r="BN50" s="29"/>
      <c r="BP50" s="30"/>
    </row>
    <row r="51" spans="30:68" hidden="1" thickTop="1" thickBot="1">
      <c r="AD51" s="246"/>
      <c r="BG51" s="28"/>
      <c r="BN51" s="29"/>
      <c r="BP51" s="30"/>
    </row>
    <row r="52" spans="30:68" hidden="1" thickTop="1" thickBot="1">
      <c r="AD52" s="246"/>
      <c r="BG52" s="28"/>
      <c r="BN52" s="29"/>
      <c r="BP52" s="30"/>
    </row>
    <row r="53" spans="30:68" hidden="1" thickTop="1" thickBot="1">
      <c r="AD53" s="246"/>
      <c r="BG53" s="28"/>
      <c r="BN53" s="29"/>
      <c r="BP53" s="30"/>
    </row>
    <row r="54" spans="30:68" hidden="1" thickTop="1" thickBot="1">
      <c r="AD54" s="246"/>
      <c r="BG54" s="28"/>
      <c r="BN54" s="29"/>
      <c r="BP54" s="30"/>
    </row>
    <row r="55" spans="30:68" hidden="1" thickTop="1" thickBot="1">
      <c r="AD55" s="246"/>
      <c r="BG55" s="28"/>
      <c r="BN55" s="29"/>
      <c r="BP55" s="30"/>
    </row>
    <row r="56" spans="30:68" hidden="1" thickTop="1" thickBot="1">
      <c r="AD56" s="246"/>
      <c r="BG56" s="28"/>
      <c r="BN56" s="29"/>
      <c r="BP56" s="30"/>
    </row>
    <row r="57" spans="30:68" hidden="1" thickTop="1" thickBot="1">
      <c r="AD57" s="246"/>
      <c r="BG57" s="28"/>
      <c r="BN57" s="29"/>
      <c r="BP57" s="30"/>
    </row>
    <row r="58" spans="30:68" hidden="1" thickTop="1" thickBot="1">
      <c r="AD58" s="246"/>
      <c r="BG58" s="28"/>
      <c r="BN58" s="29"/>
      <c r="BP58" s="30"/>
    </row>
    <row r="59" spans="30:68" hidden="1" thickTop="1" thickBot="1">
      <c r="AD59" s="246"/>
      <c r="BG59" s="28"/>
      <c r="BN59" s="29"/>
      <c r="BP59" s="30"/>
    </row>
    <row r="60" spans="30:68" hidden="1" thickTop="1" thickBot="1">
      <c r="AD60" s="246"/>
      <c r="BG60" s="28"/>
      <c r="BN60" s="29"/>
      <c r="BP60" s="30"/>
    </row>
    <row r="61" spans="30:68" hidden="1" thickTop="1" thickBot="1">
      <c r="AD61" s="246"/>
      <c r="BG61" s="28"/>
      <c r="BN61" s="29"/>
      <c r="BP61" s="30"/>
    </row>
    <row r="62" spans="30:68" hidden="1" thickTop="1" thickBot="1">
      <c r="AD62" s="246"/>
      <c r="BG62" s="28"/>
      <c r="BN62" s="29"/>
      <c r="BP62" s="30"/>
    </row>
    <row r="63" spans="30:68" hidden="1" thickTop="1" thickBot="1">
      <c r="AD63" s="246"/>
      <c r="BG63" s="28"/>
      <c r="BN63" s="29"/>
      <c r="BP63" s="30"/>
    </row>
    <row r="64" spans="30:68" hidden="1" thickTop="1" thickBot="1">
      <c r="AD64" s="246"/>
      <c r="BG64" s="28"/>
      <c r="BN64" s="29"/>
      <c r="BP64" s="30"/>
    </row>
    <row r="65" spans="30:113" hidden="1" thickTop="1" thickBot="1">
      <c r="AD65" s="246"/>
      <c r="BG65" s="28"/>
      <c r="BN65" s="29"/>
      <c r="BP65" s="30"/>
    </row>
    <row r="66" spans="30:113" hidden="1" thickTop="1" thickBot="1">
      <c r="AD66" s="246"/>
      <c r="BG66" s="28"/>
      <c r="BN66" s="29"/>
      <c r="BP66" s="30"/>
    </row>
    <row r="67" spans="30:113" hidden="1" thickTop="1" thickBot="1">
      <c r="AD67" s="246"/>
      <c r="BG67" s="28"/>
      <c r="BN67" s="29"/>
      <c r="BP67" s="30"/>
    </row>
    <row r="68" spans="30:113" hidden="1" thickTop="1" thickBot="1">
      <c r="AD68" s="246"/>
      <c r="BG68" s="28"/>
      <c r="BN68" s="29"/>
      <c r="BP68" s="30"/>
    </row>
    <row r="69" spans="30:113" hidden="1" thickTop="1" thickBot="1">
      <c r="AD69" s="246"/>
      <c r="BG69" s="28"/>
      <c r="BN69" s="29"/>
      <c r="BP69" s="30"/>
    </row>
    <row r="70" spans="30:113" hidden="1" thickTop="1" thickBot="1">
      <c r="AD70" s="246"/>
      <c r="BG70" s="28"/>
      <c r="BN70" s="29"/>
      <c r="BP70" s="30"/>
    </row>
    <row r="71" spans="30:113" hidden="1" thickTop="1" thickBot="1">
      <c r="AD71" s="246"/>
      <c r="BG71" s="28"/>
      <c r="BN71" s="29"/>
      <c r="BP71" s="30"/>
    </row>
    <row r="72" spans="30:113" hidden="1" thickTop="1" thickBot="1">
      <c r="AD72" s="246"/>
      <c r="BG72" s="28"/>
      <c r="BN72" s="29"/>
      <c r="BP72" s="30"/>
    </row>
    <row r="73" spans="30:113" hidden="1" thickTop="1" thickBot="1">
      <c r="AD73" s="246"/>
      <c r="BG73" s="28"/>
      <c r="BN73" s="29"/>
      <c r="BP73" s="30"/>
    </row>
    <row r="74" spans="30:113" hidden="1" thickTop="1" thickBot="1">
      <c r="AD74" s="246"/>
      <c r="BG74" s="28"/>
      <c r="BN74" s="29"/>
      <c r="BP74" s="30"/>
    </row>
    <row r="75" spans="30:113" hidden="1" thickTop="1" thickBot="1"/>
    <row r="76" spans="30:113" hidden="1" thickTop="1" thickBot="1"/>
    <row r="77" spans="30:113" hidden="1" thickTop="1" thickBot="1"/>
    <row r="78" spans="30:113" hidden="1" thickTop="1" thickBot="1"/>
    <row r="79" spans="30:113" hidden="1" thickTop="1" thickBot="1"/>
    <row r="80" spans="30:113" ht="47.1" hidden="1" customHeight="1">
      <c r="BQ80" s="31" t="s">
        <v>10</v>
      </c>
      <c r="BR80" s="31" t="s">
        <v>120</v>
      </c>
      <c r="BS80" s="31" t="s">
        <v>14</v>
      </c>
      <c r="BT80" s="32" t="s">
        <v>37</v>
      </c>
      <c r="BU80" s="32" t="s">
        <v>38</v>
      </c>
      <c r="BV80" s="31" t="s">
        <v>121</v>
      </c>
      <c r="BW80" s="31" t="s">
        <v>10</v>
      </c>
      <c r="BX80" s="31" t="s">
        <v>120</v>
      </c>
      <c r="BY80" s="31" t="s">
        <v>14</v>
      </c>
      <c r="BZ80" s="32" t="s">
        <v>37</v>
      </c>
      <c r="CA80" s="32" t="s">
        <v>38</v>
      </c>
      <c r="CB80" s="32" t="s">
        <v>122</v>
      </c>
      <c r="CC80" s="32" t="s">
        <v>123</v>
      </c>
      <c r="CD80" s="32" t="s">
        <v>62</v>
      </c>
      <c r="CE80" s="32" t="s">
        <v>124</v>
      </c>
      <c r="CF80" s="32" t="s">
        <v>125</v>
      </c>
      <c r="CG80" s="32" t="s">
        <v>126</v>
      </c>
      <c r="CH80" s="32" t="s">
        <v>127</v>
      </c>
      <c r="CI80" s="32" t="s">
        <v>128</v>
      </c>
      <c r="CJ80" s="32" t="s">
        <v>129</v>
      </c>
      <c r="CK80" s="32" t="s">
        <v>130</v>
      </c>
      <c r="CL80" s="32" t="s">
        <v>131</v>
      </c>
      <c r="CM80" s="32" t="s">
        <v>132</v>
      </c>
      <c r="CN80" s="32" t="s">
        <v>133</v>
      </c>
      <c r="CO80" s="32" t="s">
        <v>134</v>
      </c>
      <c r="CP80" s="32" t="s">
        <v>135</v>
      </c>
      <c r="CQ80" s="32" t="s">
        <v>136</v>
      </c>
      <c r="CR80" s="32" t="s">
        <v>137</v>
      </c>
      <c r="CS80" s="32" t="s">
        <v>138</v>
      </c>
      <c r="CT80" s="32" t="s">
        <v>139</v>
      </c>
      <c r="CU80" s="32" t="s">
        <v>140</v>
      </c>
      <c r="CV80" s="32" t="s">
        <v>141</v>
      </c>
      <c r="CW80" s="32" t="s">
        <v>142</v>
      </c>
      <c r="CX80" s="32" t="s">
        <v>143</v>
      </c>
      <c r="CY80" s="32" t="s">
        <v>144</v>
      </c>
      <c r="CZ80" s="32" t="s">
        <v>145</v>
      </c>
      <c r="DA80" s="32" t="s">
        <v>146</v>
      </c>
      <c r="DB80" s="32" t="s">
        <v>147</v>
      </c>
      <c r="DC80" s="32" t="s">
        <v>88</v>
      </c>
      <c r="DD80" s="32" t="s">
        <v>148</v>
      </c>
      <c r="DE80" s="32" t="s">
        <v>149</v>
      </c>
      <c r="DF80" s="32" t="s">
        <v>150</v>
      </c>
      <c r="DG80" s="32" t="s">
        <v>151</v>
      </c>
      <c r="DH80" s="32" t="s">
        <v>152</v>
      </c>
      <c r="DI80" s="32" t="s">
        <v>153</v>
      </c>
    </row>
    <row r="81" spans="69:113" ht="27" hidden="1" customHeight="1">
      <c r="BQ81" s="33" t="s">
        <v>154</v>
      </c>
      <c r="BR81" s="33" t="s">
        <v>70</v>
      </c>
      <c r="BS81" s="33" t="s">
        <v>74</v>
      </c>
      <c r="BT81" s="34" t="s">
        <v>119</v>
      </c>
      <c r="BU81" s="34" t="s">
        <v>155</v>
      </c>
      <c r="BV81" s="33" t="s">
        <v>113</v>
      </c>
      <c r="BW81" s="33" t="s">
        <v>69</v>
      </c>
      <c r="BX81" s="33" t="s">
        <v>70</v>
      </c>
      <c r="BY81" s="33" t="s">
        <v>74</v>
      </c>
      <c r="BZ81" s="34" t="s">
        <v>119</v>
      </c>
      <c r="CA81" s="34" t="s">
        <v>155</v>
      </c>
      <c r="CB81" s="34" t="s">
        <v>156</v>
      </c>
      <c r="CC81" s="33" t="s">
        <v>80</v>
      </c>
      <c r="CD81" s="33" t="s">
        <v>81</v>
      </c>
      <c r="CE81" s="33">
        <v>15</v>
      </c>
      <c r="CF81" s="33">
        <v>0</v>
      </c>
      <c r="CG81" s="33" t="s">
        <v>82</v>
      </c>
      <c r="CH81" s="33">
        <v>15</v>
      </c>
      <c r="CI81" s="33">
        <v>0</v>
      </c>
      <c r="CJ81" s="33" t="s">
        <v>83</v>
      </c>
      <c r="CK81" s="33">
        <v>15</v>
      </c>
      <c r="CL81" s="33">
        <v>0</v>
      </c>
      <c r="CM81" s="33" t="s">
        <v>84</v>
      </c>
      <c r="CN81" s="33">
        <v>15</v>
      </c>
      <c r="CO81" s="33">
        <v>10</v>
      </c>
      <c r="CP81" s="33">
        <v>0</v>
      </c>
      <c r="CQ81" s="33" t="s">
        <v>85</v>
      </c>
      <c r="CR81" s="33">
        <v>15</v>
      </c>
      <c r="CS81" s="33">
        <v>0</v>
      </c>
      <c r="CT81" s="33" t="s">
        <v>86</v>
      </c>
      <c r="CU81" s="33">
        <v>15</v>
      </c>
      <c r="CV81" s="33">
        <v>0</v>
      </c>
      <c r="CW81" s="33" t="s">
        <v>87</v>
      </c>
      <c r="CX81" s="33">
        <v>10</v>
      </c>
      <c r="CY81" s="33">
        <v>5</v>
      </c>
      <c r="CZ81" s="33">
        <v>0</v>
      </c>
      <c r="DA81" s="33" t="s">
        <v>88</v>
      </c>
      <c r="DB81" s="33" t="s">
        <v>88</v>
      </c>
      <c r="DC81" s="33">
        <v>100</v>
      </c>
      <c r="DD81" s="33">
        <v>50</v>
      </c>
      <c r="DE81" s="33">
        <v>0</v>
      </c>
      <c r="DF81" s="33" t="s">
        <v>89</v>
      </c>
      <c r="DG81" s="33" t="s">
        <v>89</v>
      </c>
      <c r="DH81" s="33">
        <v>0</v>
      </c>
      <c r="DI81" s="33">
        <v>0</v>
      </c>
    </row>
    <row r="82" spans="69:113" ht="27" hidden="1" customHeight="1">
      <c r="BQ82" s="33" t="s">
        <v>157</v>
      </c>
      <c r="BR82" s="33" t="s">
        <v>158</v>
      </c>
      <c r="BS82" s="33" t="s">
        <v>159</v>
      </c>
      <c r="BT82" s="237" t="s">
        <v>118</v>
      </c>
      <c r="BU82" s="237" t="s">
        <v>160</v>
      </c>
      <c r="BV82" s="33" t="s">
        <v>114</v>
      </c>
      <c r="BW82" s="33" t="s">
        <v>161</v>
      </c>
      <c r="BX82" s="33" t="s">
        <v>158</v>
      </c>
      <c r="BY82" s="33" t="s">
        <v>159</v>
      </c>
      <c r="BZ82" s="237" t="s">
        <v>118</v>
      </c>
      <c r="CA82" s="237" t="s">
        <v>160</v>
      </c>
      <c r="CB82" s="238" t="s">
        <v>91</v>
      </c>
      <c r="CC82" s="239" t="s">
        <v>162</v>
      </c>
      <c r="CD82" s="239" t="s">
        <v>163</v>
      </c>
      <c r="CE82" s="239"/>
      <c r="CF82" s="239"/>
      <c r="CG82" s="239" t="s">
        <v>164</v>
      </c>
      <c r="CH82" s="239"/>
      <c r="CI82" s="239"/>
      <c r="CJ82" s="239" t="s">
        <v>165</v>
      </c>
      <c r="CK82" s="239"/>
      <c r="CL82" s="239"/>
      <c r="CM82" s="239" t="s">
        <v>166</v>
      </c>
      <c r="CN82" s="239"/>
      <c r="CO82" s="239"/>
      <c r="CP82" s="239"/>
      <c r="CQ82" s="239" t="s">
        <v>167</v>
      </c>
      <c r="CR82" s="239"/>
      <c r="CS82" s="239"/>
      <c r="CT82" s="239" t="s">
        <v>168</v>
      </c>
      <c r="CU82" s="239"/>
      <c r="CV82" s="239"/>
      <c r="CW82" s="239" t="s">
        <v>169</v>
      </c>
      <c r="CX82" s="239"/>
      <c r="CY82" s="239"/>
      <c r="CZ82" s="239"/>
      <c r="DA82" s="239" t="s">
        <v>148</v>
      </c>
      <c r="DB82" s="239" t="s">
        <v>148</v>
      </c>
      <c r="DC82" s="239"/>
      <c r="DD82" s="239"/>
      <c r="DE82" s="239"/>
      <c r="DF82" s="239" t="s">
        <v>170</v>
      </c>
      <c r="DG82" s="239" t="s">
        <v>171</v>
      </c>
      <c r="DH82" s="239">
        <v>1</v>
      </c>
      <c r="DI82" s="239">
        <v>1</v>
      </c>
    </row>
    <row r="83" spans="69:113" ht="27" hidden="1" customHeight="1">
      <c r="BQ83" s="33" t="s">
        <v>172</v>
      </c>
      <c r="BR83" s="33" t="s">
        <v>173</v>
      </c>
      <c r="BS83" s="33" t="s">
        <v>174</v>
      </c>
      <c r="BT83" s="239"/>
      <c r="BU83" s="239"/>
      <c r="BW83" s="33" t="s">
        <v>175</v>
      </c>
      <c r="BX83" s="33" t="s">
        <v>176</v>
      </c>
      <c r="BY83" s="33" t="s">
        <v>177</v>
      </c>
      <c r="BZ83" s="237" t="s">
        <v>90</v>
      </c>
      <c r="CA83" s="238" t="s">
        <v>91</v>
      </c>
      <c r="CB83" s="240" t="s">
        <v>178</v>
      </c>
      <c r="CC83" s="239"/>
      <c r="CD83" s="239"/>
      <c r="CE83" s="239"/>
      <c r="CF83" s="239"/>
      <c r="CG83" s="239"/>
      <c r="CH83" s="239"/>
      <c r="CI83" s="239"/>
      <c r="CJ83" s="239"/>
      <c r="CK83" s="239"/>
      <c r="CL83" s="239"/>
      <c r="CM83" s="239" t="s">
        <v>179</v>
      </c>
      <c r="CN83" s="239"/>
      <c r="CO83" s="239"/>
      <c r="CP83" s="239"/>
      <c r="CQ83" s="239"/>
      <c r="CR83" s="239"/>
      <c r="CS83" s="239"/>
      <c r="CT83" s="239"/>
      <c r="CU83" s="239"/>
      <c r="CV83" s="239"/>
      <c r="CW83" s="239" t="s">
        <v>180</v>
      </c>
      <c r="CX83" s="239"/>
      <c r="CY83" s="239"/>
      <c r="CZ83" s="239"/>
      <c r="DA83" s="239" t="s">
        <v>149</v>
      </c>
      <c r="DB83" s="239" t="s">
        <v>149</v>
      </c>
      <c r="DC83" s="239"/>
      <c r="DD83" s="239"/>
      <c r="DE83" s="239"/>
      <c r="DF83" s="239"/>
      <c r="DG83" s="239" t="s">
        <v>170</v>
      </c>
      <c r="DH83" s="239">
        <v>2</v>
      </c>
      <c r="DI83" s="239">
        <v>2</v>
      </c>
    </row>
    <row r="84" spans="69:113" ht="27" hidden="1" customHeight="1">
      <c r="BQ84" s="33" t="s">
        <v>181</v>
      </c>
      <c r="BR84" s="33" t="s">
        <v>182</v>
      </c>
      <c r="BS84" s="33" t="s">
        <v>110</v>
      </c>
      <c r="BT84" s="239"/>
      <c r="BU84" s="239"/>
      <c r="BW84" s="33" t="s">
        <v>183</v>
      </c>
      <c r="BX84" s="33" t="s">
        <v>184</v>
      </c>
      <c r="BY84" s="33" t="s">
        <v>185</v>
      </c>
      <c r="BZ84" s="238" t="s">
        <v>186</v>
      </c>
      <c r="CA84" s="240" t="s">
        <v>187</v>
      </c>
      <c r="CB84" s="35" t="s">
        <v>188</v>
      </c>
      <c r="CC84" s="239"/>
      <c r="CD84" s="239"/>
      <c r="CE84" s="239"/>
      <c r="CF84" s="239"/>
      <c r="CG84" s="239"/>
      <c r="CH84" s="239"/>
      <c r="CI84" s="239"/>
      <c r="CJ84" s="239"/>
      <c r="CK84" s="239"/>
      <c r="CL84" s="239"/>
      <c r="CM84" s="239"/>
      <c r="CN84" s="239"/>
      <c r="CO84" s="239"/>
      <c r="CP84" s="239"/>
      <c r="CQ84" s="239"/>
      <c r="CR84" s="239"/>
      <c r="CS84" s="239"/>
      <c r="CT84" s="239"/>
      <c r="CU84" s="239"/>
      <c r="CV84" s="239"/>
      <c r="CW84" s="239"/>
      <c r="CX84" s="239"/>
      <c r="CY84" s="239"/>
      <c r="CZ84" s="239"/>
      <c r="DA84" s="239"/>
      <c r="DB84" s="239"/>
      <c r="DC84" s="239"/>
      <c r="DD84" s="239"/>
      <c r="DE84" s="239"/>
      <c r="DF84" s="239"/>
      <c r="DG84" s="239"/>
      <c r="DH84" s="239"/>
      <c r="DI84" s="239"/>
    </row>
    <row r="85" spans="69:113" ht="27" hidden="1" customHeight="1">
      <c r="BQ85" s="33"/>
      <c r="BR85" s="33" t="s">
        <v>189</v>
      </c>
      <c r="BS85" s="33" t="s">
        <v>190</v>
      </c>
      <c r="BT85" s="239"/>
      <c r="BU85" s="239"/>
      <c r="BW85" s="33"/>
      <c r="BX85" s="33" t="s">
        <v>191</v>
      </c>
      <c r="BY85" s="33" t="s">
        <v>192</v>
      </c>
      <c r="BZ85" s="240" t="s">
        <v>77</v>
      </c>
      <c r="CA85" s="35" t="s">
        <v>78</v>
      </c>
      <c r="CB85" s="239"/>
      <c r="CC85" s="239"/>
      <c r="CD85" s="239"/>
      <c r="CE85" s="239"/>
      <c r="CF85" s="239"/>
      <c r="CG85" s="239"/>
      <c r="CH85" s="239"/>
      <c r="CI85" s="239"/>
      <c r="CJ85" s="239"/>
      <c r="CK85" s="239"/>
      <c r="CL85" s="239"/>
      <c r="CM85" s="239"/>
      <c r="CN85" s="239"/>
      <c r="CO85" s="239"/>
      <c r="CP85" s="239"/>
      <c r="CQ85" s="239"/>
      <c r="CR85" s="239"/>
      <c r="CS85" s="239"/>
      <c r="CT85" s="239"/>
      <c r="CU85" s="239"/>
      <c r="CV85" s="239"/>
      <c r="CW85" s="239"/>
      <c r="CX85" s="239"/>
      <c r="CY85" s="239"/>
      <c r="CZ85" s="239"/>
      <c r="DA85" s="239"/>
      <c r="DB85" s="239"/>
      <c r="DC85" s="239"/>
      <c r="DD85" s="239"/>
      <c r="DE85" s="239"/>
      <c r="DF85" s="239"/>
      <c r="DG85" s="239"/>
      <c r="DH85" s="239"/>
      <c r="DI85" s="239"/>
    </row>
    <row r="86" spans="69:113" ht="27" hidden="1" customHeight="1">
      <c r="BQ86" s="33"/>
      <c r="BR86" s="33" t="s">
        <v>193</v>
      </c>
      <c r="BS86" s="33"/>
      <c r="BT86" s="239"/>
      <c r="BU86" s="239"/>
      <c r="BW86" s="33"/>
      <c r="BX86" s="33" t="s">
        <v>194</v>
      </c>
      <c r="BY86" s="33" t="s">
        <v>195</v>
      </c>
      <c r="BZ86" s="239"/>
      <c r="CA86" s="239"/>
      <c r="CB86" s="239"/>
      <c r="CC86" s="239"/>
      <c r="CD86" s="239"/>
      <c r="CE86" s="239"/>
      <c r="CF86" s="239"/>
      <c r="CG86" s="239"/>
      <c r="CH86" s="239"/>
      <c r="CI86" s="239"/>
      <c r="CJ86" s="239"/>
      <c r="CK86" s="239"/>
      <c r="CL86" s="239"/>
      <c r="CM86" s="239"/>
      <c r="CN86" s="239"/>
      <c r="CO86" s="239"/>
      <c r="CP86" s="239"/>
      <c r="CQ86" s="239"/>
      <c r="CR86" s="239"/>
      <c r="CS86" s="239"/>
      <c r="CT86" s="239"/>
      <c r="CU86" s="239"/>
      <c r="CV86" s="239"/>
      <c r="CW86" s="239"/>
      <c r="CX86" s="239"/>
      <c r="CY86" s="239"/>
      <c r="CZ86" s="239"/>
      <c r="DA86" s="239"/>
      <c r="DB86" s="239"/>
      <c r="DC86" s="239"/>
      <c r="DD86" s="239"/>
      <c r="DE86" s="239"/>
      <c r="DF86" s="239"/>
      <c r="DG86" s="239"/>
      <c r="DH86" s="239"/>
      <c r="DI86" s="239"/>
    </row>
    <row r="87" spans="69:113" ht="27" hidden="1" customHeight="1">
      <c r="BQ87" s="33"/>
      <c r="BR87" s="33" t="s">
        <v>196</v>
      </c>
      <c r="BS87" s="33"/>
      <c r="BT87" s="239"/>
      <c r="BU87" s="239"/>
      <c r="BW87" s="33"/>
      <c r="BX87" s="33" t="s">
        <v>173</v>
      </c>
      <c r="BY87" s="33" t="s">
        <v>174</v>
      </c>
      <c r="BZ87" s="239"/>
      <c r="CA87" s="239"/>
      <c r="CB87" s="239"/>
      <c r="CC87" s="239"/>
      <c r="CD87" s="239"/>
      <c r="CE87" s="239"/>
      <c r="CF87" s="239"/>
      <c r="CG87" s="239"/>
      <c r="CH87" s="239"/>
      <c r="CI87" s="239"/>
      <c r="CJ87" s="239"/>
      <c r="CK87" s="239"/>
      <c r="CL87" s="239"/>
      <c r="CM87" s="239"/>
      <c r="CN87" s="239"/>
      <c r="CO87" s="239"/>
      <c r="CP87" s="239"/>
      <c r="CQ87" s="239"/>
      <c r="CR87" s="239"/>
      <c r="CS87" s="239"/>
      <c r="CT87" s="239"/>
      <c r="CU87" s="239"/>
      <c r="CV87" s="239"/>
      <c r="CW87" s="239"/>
      <c r="CX87" s="239"/>
      <c r="CY87" s="239"/>
      <c r="CZ87" s="239"/>
      <c r="DA87" s="239"/>
      <c r="DB87" s="239"/>
      <c r="DC87" s="239"/>
      <c r="DD87" s="239"/>
      <c r="DE87" s="239"/>
      <c r="DF87" s="239"/>
      <c r="DG87" s="239"/>
      <c r="DH87" s="239"/>
      <c r="DI87" s="239"/>
    </row>
    <row r="88" spans="69:113" ht="27" hidden="1" customHeight="1">
      <c r="BQ88" s="33"/>
      <c r="BR88" s="33" t="s">
        <v>197</v>
      </c>
      <c r="BS88" s="33"/>
      <c r="BT88" s="239"/>
      <c r="BU88" s="239"/>
      <c r="BW88" s="33"/>
      <c r="BX88" s="33" t="s">
        <v>182</v>
      </c>
      <c r="BY88" s="33" t="s">
        <v>110</v>
      </c>
      <c r="BZ88" s="239"/>
      <c r="CA88" s="239"/>
      <c r="CB88" s="239"/>
      <c r="CC88" s="239"/>
      <c r="CD88" s="239"/>
      <c r="CE88" s="239"/>
      <c r="CF88" s="239"/>
      <c r="CG88" s="239"/>
      <c r="CH88" s="239"/>
      <c r="CI88" s="239"/>
      <c r="CJ88" s="239"/>
      <c r="CK88" s="239"/>
      <c r="CL88" s="239"/>
      <c r="CM88" s="239"/>
      <c r="CN88" s="239"/>
      <c r="CO88" s="239"/>
      <c r="CP88" s="239"/>
      <c r="CQ88" s="239"/>
      <c r="CR88" s="239"/>
      <c r="CS88" s="239"/>
      <c r="CT88" s="239"/>
      <c r="CU88" s="239"/>
      <c r="CV88" s="239"/>
      <c r="CW88" s="239"/>
      <c r="CX88" s="239"/>
      <c r="CY88" s="239"/>
      <c r="CZ88" s="239"/>
      <c r="DA88" s="239"/>
      <c r="DB88" s="239"/>
      <c r="DC88" s="239"/>
      <c r="DD88" s="239"/>
      <c r="DE88" s="239"/>
      <c r="DF88" s="239"/>
      <c r="DG88" s="239"/>
      <c r="DH88" s="239"/>
      <c r="DI88" s="239"/>
    </row>
    <row r="89" spans="69:113" ht="27" hidden="1" customHeight="1">
      <c r="BQ89" s="33"/>
      <c r="BR89" s="33" t="s">
        <v>198</v>
      </c>
      <c r="BS89" s="33"/>
      <c r="BT89" s="239"/>
      <c r="BU89" s="239"/>
      <c r="BW89" s="33"/>
      <c r="BX89" s="33" t="s">
        <v>189</v>
      </c>
      <c r="BY89" s="33" t="s">
        <v>190</v>
      </c>
      <c r="BZ89" s="239"/>
      <c r="CA89" s="239"/>
      <c r="CB89" s="239"/>
      <c r="CC89" s="239"/>
      <c r="CD89" s="239"/>
      <c r="CE89" s="239"/>
      <c r="CF89" s="239"/>
      <c r="CG89" s="239"/>
      <c r="CH89" s="239"/>
      <c r="CI89" s="239"/>
      <c r="CJ89" s="239"/>
      <c r="CK89" s="239"/>
      <c r="CL89" s="239"/>
      <c r="CM89" s="239"/>
      <c r="CN89" s="239"/>
      <c r="CO89" s="239"/>
      <c r="CP89" s="239"/>
      <c r="CQ89" s="239"/>
      <c r="CR89" s="239"/>
      <c r="CS89" s="239"/>
      <c r="CT89" s="239"/>
      <c r="CU89" s="239"/>
      <c r="CV89" s="239"/>
      <c r="CW89" s="239"/>
      <c r="CX89" s="239"/>
      <c r="CY89" s="239"/>
      <c r="CZ89" s="239"/>
      <c r="DA89" s="239"/>
      <c r="DB89" s="239"/>
      <c r="DC89" s="239"/>
      <c r="DD89" s="239"/>
      <c r="DE89" s="239"/>
      <c r="DF89" s="239"/>
      <c r="DG89" s="239"/>
      <c r="DH89" s="239"/>
      <c r="DI89" s="239"/>
    </row>
    <row r="90" spans="69:113" ht="27" hidden="1" customHeight="1">
      <c r="BQ90" s="33"/>
      <c r="BR90" s="33" t="s">
        <v>199</v>
      </c>
      <c r="BS90" s="33"/>
      <c r="BT90" s="239"/>
      <c r="BU90" s="239"/>
      <c r="BW90" s="33"/>
      <c r="BX90" s="33" t="s">
        <v>193</v>
      </c>
      <c r="BY90" s="33"/>
      <c r="BZ90" s="239"/>
      <c r="CA90" s="239"/>
      <c r="CB90" s="239"/>
      <c r="CC90" s="239"/>
      <c r="CD90" s="239"/>
      <c r="CE90" s="239"/>
      <c r="CF90" s="239"/>
      <c r="CG90" s="239"/>
      <c r="CH90" s="239"/>
      <c r="CI90" s="239"/>
      <c r="CJ90" s="239"/>
      <c r="CK90" s="239"/>
      <c r="CL90" s="239"/>
      <c r="CM90" s="239"/>
      <c r="CN90" s="239"/>
      <c r="CO90" s="239"/>
      <c r="CP90" s="239"/>
      <c r="CQ90" s="239"/>
      <c r="CR90" s="239"/>
      <c r="CS90" s="239"/>
      <c r="CT90" s="239"/>
      <c r="CU90" s="239"/>
      <c r="CV90" s="239"/>
      <c r="CW90" s="239"/>
      <c r="CX90" s="239"/>
      <c r="CY90" s="239"/>
      <c r="CZ90" s="239"/>
      <c r="DA90" s="239"/>
      <c r="DB90" s="239"/>
      <c r="DC90" s="239"/>
      <c r="DD90" s="239"/>
      <c r="DE90" s="239"/>
      <c r="DF90" s="239"/>
      <c r="DG90" s="239"/>
      <c r="DH90" s="239"/>
      <c r="DI90" s="239"/>
    </row>
    <row r="91" spans="69:113" ht="27" hidden="1" customHeight="1">
      <c r="BQ91" s="33"/>
      <c r="BR91" s="33" t="s">
        <v>200</v>
      </c>
      <c r="BS91" s="33"/>
      <c r="BT91" s="239"/>
      <c r="BU91" s="239"/>
      <c r="BW91" s="33"/>
      <c r="BX91" s="33" t="s">
        <v>196</v>
      </c>
      <c r="BY91" s="33"/>
      <c r="BZ91" s="239"/>
      <c r="CA91" s="239"/>
      <c r="CB91" s="239"/>
      <c r="CC91" s="239"/>
      <c r="CD91" s="239"/>
      <c r="CE91" s="239"/>
      <c r="CF91" s="239"/>
      <c r="CG91" s="239"/>
      <c r="CH91" s="239"/>
      <c r="CI91" s="239"/>
      <c r="CJ91" s="239"/>
      <c r="CK91" s="239"/>
      <c r="CL91" s="239"/>
      <c r="CM91" s="239"/>
      <c r="CN91" s="239"/>
      <c r="CO91" s="239"/>
      <c r="CP91" s="239"/>
      <c r="CQ91" s="239"/>
      <c r="CR91" s="239"/>
      <c r="CS91" s="239"/>
      <c r="CT91" s="239"/>
      <c r="CU91" s="239"/>
      <c r="CV91" s="239"/>
      <c r="CW91" s="239"/>
      <c r="CX91" s="239"/>
      <c r="CY91" s="239"/>
      <c r="CZ91" s="239"/>
      <c r="DA91" s="239"/>
      <c r="DB91" s="239"/>
      <c r="DC91" s="239"/>
      <c r="DD91" s="239"/>
      <c r="DE91" s="239"/>
      <c r="DF91" s="239"/>
      <c r="DG91" s="239"/>
      <c r="DH91" s="239"/>
      <c r="DI91" s="239"/>
    </row>
    <row r="92" spans="69:113" ht="27" hidden="1" customHeight="1">
      <c r="BW92" s="33"/>
      <c r="BX92" s="33" t="s">
        <v>197</v>
      </c>
      <c r="BY92" s="33"/>
      <c r="BZ92" s="239"/>
      <c r="CA92" s="239"/>
      <c r="CB92" s="239"/>
      <c r="CC92" s="239"/>
      <c r="CD92" s="239"/>
      <c r="CE92" s="239"/>
      <c r="CF92" s="239"/>
      <c r="CG92" s="239"/>
      <c r="CH92" s="239"/>
      <c r="CI92" s="239"/>
      <c r="CJ92" s="239"/>
      <c r="CK92" s="239"/>
      <c r="CL92" s="239"/>
      <c r="CM92" s="239"/>
      <c r="CN92" s="239"/>
      <c r="CO92" s="239"/>
      <c r="CP92" s="239"/>
      <c r="CQ92" s="239"/>
      <c r="CR92" s="239"/>
      <c r="CS92" s="239"/>
      <c r="CT92" s="239"/>
      <c r="CU92" s="239"/>
      <c r="CV92" s="239"/>
      <c r="CW92" s="239"/>
      <c r="CX92" s="239"/>
      <c r="CY92" s="239"/>
      <c r="CZ92" s="239"/>
      <c r="DA92" s="239"/>
      <c r="DB92" s="239"/>
      <c r="DC92" s="239"/>
      <c r="DD92" s="239"/>
      <c r="DE92" s="239"/>
      <c r="DF92" s="239"/>
      <c r="DG92" s="239"/>
      <c r="DH92" s="239"/>
      <c r="DI92" s="239"/>
    </row>
    <row r="93" spans="69:113" ht="27" hidden="1" customHeight="1">
      <c r="BW93" s="33"/>
      <c r="BX93" s="33" t="s">
        <v>198</v>
      </c>
      <c r="BY93" s="33"/>
      <c r="BZ93" s="239"/>
      <c r="CA93" s="239"/>
      <c r="CB93" s="239"/>
      <c r="CC93" s="239"/>
      <c r="CD93" s="239"/>
      <c r="CE93" s="239"/>
      <c r="CF93" s="239"/>
      <c r="CG93" s="239"/>
      <c r="CH93" s="239"/>
      <c r="CI93" s="239"/>
      <c r="CJ93" s="239"/>
      <c r="CK93" s="239"/>
      <c r="CL93" s="239"/>
      <c r="CM93" s="239"/>
      <c r="CN93" s="239"/>
      <c r="CO93" s="239"/>
      <c r="CP93" s="239"/>
      <c r="CQ93" s="239"/>
      <c r="CR93" s="239"/>
      <c r="CS93" s="239"/>
      <c r="CT93" s="239"/>
      <c r="CU93" s="239"/>
      <c r="CV93" s="239"/>
      <c r="CW93" s="239"/>
      <c r="CX93" s="239"/>
      <c r="CY93" s="239"/>
      <c r="CZ93" s="239"/>
      <c r="DA93" s="239"/>
      <c r="DB93" s="239"/>
      <c r="DC93" s="239"/>
      <c r="DD93" s="239"/>
      <c r="DE93" s="239"/>
      <c r="DF93" s="239"/>
      <c r="DG93" s="239"/>
      <c r="DH93" s="239"/>
      <c r="DI93" s="239"/>
    </row>
    <row r="94" spans="69:113" ht="27" hidden="1" customHeight="1">
      <c r="BW94" s="33"/>
      <c r="BX94" s="33" t="s">
        <v>199</v>
      </c>
      <c r="BY94" s="33"/>
      <c r="BZ94" s="239"/>
      <c r="CA94" s="239"/>
      <c r="CB94" s="239"/>
      <c r="CC94" s="239"/>
      <c r="CD94" s="239"/>
      <c r="CE94" s="239"/>
      <c r="CF94" s="239"/>
      <c r="CG94" s="239"/>
      <c r="CH94" s="239"/>
      <c r="CI94" s="239"/>
      <c r="CJ94" s="239"/>
      <c r="CK94" s="239"/>
      <c r="CL94" s="239"/>
      <c r="CM94" s="239"/>
      <c r="CN94" s="239"/>
      <c r="CO94" s="239"/>
      <c r="CP94" s="239"/>
      <c r="CQ94" s="239"/>
      <c r="CR94" s="239"/>
      <c r="CS94" s="239"/>
      <c r="CT94" s="239"/>
      <c r="CU94" s="239"/>
      <c r="CV94" s="239"/>
      <c r="CW94" s="239"/>
      <c r="CX94" s="239"/>
      <c r="CY94" s="239"/>
      <c r="CZ94" s="239"/>
      <c r="DA94" s="239"/>
      <c r="DB94" s="239"/>
      <c r="DC94" s="239"/>
      <c r="DD94" s="239"/>
      <c r="DE94" s="239"/>
      <c r="DF94" s="239"/>
      <c r="DG94" s="239"/>
      <c r="DH94" s="239"/>
      <c r="DI94" s="239"/>
    </row>
    <row r="95" spans="69:113" ht="27" hidden="1" customHeight="1">
      <c r="BW95" s="33"/>
      <c r="BX95" s="33" t="s">
        <v>201</v>
      </c>
      <c r="BY95" s="33"/>
      <c r="BZ95" s="239"/>
      <c r="CA95" s="239"/>
      <c r="CB95" s="239"/>
      <c r="CC95" s="239"/>
      <c r="CD95" s="239"/>
      <c r="CE95" s="239"/>
      <c r="CF95" s="239"/>
      <c r="CG95" s="239"/>
      <c r="CH95" s="239"/>
      <c r="CI95" s="239"/>
      <c r="CJ95" s="239"/>
      <c r="CK95" s="239"/>
      <c r="CL95" s="239"/>
      <c r="CM95" s="239"/>
      <c r="CN95" s="239"/>
      <c r="CO95" s="239"/>
      <c r="CP95" s="239"/>
      <c r="CQ95" s="239"/>
      <c r="CR95" s="239"/>
      <c r="CS95" s="239"/>
      <c r="CT95" s="239"/>
      <c r="CU95" s="239"/>
      <c r="CV95" s="239"/>
      <c r="CW95" s="239"/>
      <c r="CX95" s="239"/>
      <c r="CY95" s="239"/>
      <c r="CZ95" s="239"/>
      <c r="DA95" s="239"/>
      <c r="DB95" s="239"/>
      <c r="DC95" s="239"/>
      <c r="DD95" s="239"/>
      <c r="DE95" s="239"/>
      <c r="DF95" s="239"/>
      <c r="DG95" s="239"/>
      <c r="DH95" s="239"/>
      <c r="DI95" s="239"/>
    </row>
    <row r="96" spans="69:113" hidden="1" thickTop="1" thickBot="1"/>
    <row r="97" hidden="1" thickTop="1" thickBot="1"/>
    <row r="98" hidden="1" thickTop="1" thickBot="1"/>
    <row r="99" hidden="1" thickTop="1" thickBot="1"/>
    <row r="100" hidden="1" thickTop="1" thickBot="1"/>
    <row r="101" hidden="1" thickTop="1" thickBot="1"/>
    <row r="102" hidden="1" thickTop="1" thickBot="1"/>
    <row r="103" hidden="1" thickTop="1" thickBot="1"/>
    <row r="104" hidden="1" thickTop="1" thickBot="1"/>
    <row r="105" hidden="1" thickTop="1" thickBot="1"/>
    <row r="106" hidden="1" thickTop="1" thickBot="1"/>
    <row r="107" hidden="1" thickTop="1" thickBot="1"/>
    <row r="108" hidden="1" thickTop="1" thickBot="1"/>
    <row r="109" hidden="1" thickTop="1" thickBot="1"/>
    <row r="110" hidden="1" thickTop="1" thickBot="1"/>
    <row r="111" hidden="1" thickTop="1" thickBot="1"/>
    <row r="112" hidden="1" thickTop="1" thickBot="1"/>
    <row r="113" hidden="1" thickTop="1" thickBot="1"/>
    <row r="114" hidden="1" thickTop="1" thickBot="1"/>
    <row r="882" spans="30:32" ht="47.4" thickTop="1" thickBot="1">
      <c r="AD882" s="32" t="s">
        <v>37</v>
      </c>
      <c r="AE882" s="32" t="s">
        <v>38</v>
      </c>
      <c r="AF882" s="32" t="s">
        <v>122</v>
      </c>
    </row>
    <row r="883" spans="30:32" ht="29.4" thickTop="1" thickBot="1">
      <c r="AD883" s="237" t="s">
        <v>119</v>
      </c>
      <c r="AE883" s="237" t="s">
        <v>155</v>
      </c>
      <c r="AF883" s="237" t="s">
        <v>156</v>
      </c>
    </row>
    <row r="884" spans="30:32" ht="29.4" thickTop="1" thickBot="1">
      <c r="AD884" s="237" t="s">
        <v>118</v>
      </c>
      <c r="AE884" s="237" t="s">
        <v>160</v>
      </c>
      <c r="AF884" s="238" t="s">
        <v>91</v>
      </c>
    </row>
    <row r="885" spans="30:32" ht="29.4" thickTop="1" thickBot="1">
      <c r="AD885" s="237" t="s">
        <v>90</v>
      </c>
      <c r="AE885" s="238" t="s">
        <v>91</v>
      </c>
      <c r="AF885" s="240" t="s">
        <v>178</v>
      </c>
    </row>
    <row r="886" spans="30:32" thickTop="1" thickBot="1">
      <c r="AD886" s="238" t="s">
        <v>186</v>
      </c>
      <c r="AE886" s="240" t="s">
        <v>187</v>
      </c>
      <c r="AF886" s="35" t="s">
        <v>188</v>
      </c>
    </row>
    <row r="887" spans="30:32" ht="31.8" thickTop="1" thickBot="1">
      <c r="AD887" s="240" t="s">
        <v>77</v>
      </c>
      <c r="AE887" s="35" t="s">
        <v>78</v>
      </c>
    </row>
  </sheetData>
  <mergeCells count="11">
    <mergeCell ref="AX2:BL2"/>
    <mergeCell ref="B2:D2"/>
    <mergeCell ref="E2:I2"/>
    <mergeCell ref="J2:AC2"/>
    <mergeCell ref="AD2:AF2"/>
    <mergeCell ref="AG2:AW2"/>
    <mergeCell ref="BM2:BO2"/>
    <mergeCell ref="BP2:BS2"/>
    <mergeCell ref="BT2:BV2"/>
    <mergeCell ref="BW2:BX2"/>
    <mergeCell ref="BY2:CA2"/>
  </mergeCells>
  <conditionalFormatting sqref="BB5:BC26 AX5:AZ26">
    <cfRule type="containsText" dxfId="573" priority="45" operator="containsText" text="DEBIL">
      <formula>NOT(ISERROR(SEARCH("DEBIL",AX5)))</formula>
    </cfRule>
    <cfRule type="containsText" dxfId="572" priority="46" operator="containsText" text="MODERADO">
      <formula>NOT(ISERROR(SEARCH("MODERADO",AX5)))</formula>
    </cfRule>
    <cfRule type="containsText" dxfId="571" priority="47" operator="containsText" text="FUERTE">
      <formula>NOT(ISERROR(SEARCH("FUERTE",AX5)))</formula>
    </cfRule>
  </conditionalFormatting>
  <conditionalFormatting sqref="BM5:BM26">
    <cfRule type="containsText" dxfId="570" priority="35" operator="containsText" text="casi seguro">
      <formula>NOT(ISERROR(SEARCH("casi seguro",BM5)))</formula>
    </cfRule>
    <cfRule type="containsText" dxfId="569" priority="36" operator="containsText" text="PROBABLE">
      <formula>NOT(ISERROR(SEARCH("PROBABLE",BM5)))</formula>
    </cfRule>
    <cfRule type="containsText" dxfId="568" priority="37" operator="containsText" text="posible">
      <formula>NOT(ISERROR(SEARCH("posible",BM5)))</formula>
    </cfRule>
    <cfRule type="containsText" dxfId="567" priority="38" operator="containsText" text="Improbable">
      <formula>NOT(ISERROR(SEARCH("Improbable",BM5)))</formula>
    </cfRule>
    <cfRule type="containsText" dxfId="566" priority="39" operator="containsText" text="Rara vez">
      <formula>NOT(ISERROR(SEARCH("Rara vez",BM5)))</formula>
    </cfRule>
  </conditionalFormatting>
  <conditionalFormatting sqref="BN5:BN26">
    <cfRule type="containsText" dxfId="565" priority="30" operator="containsText" text="Catastrófico">
      <formula>NOT(ISERROR(SEARCH("Catastrófico",BN5)))</formula>
    </cfRule>
    <cfRule type="containsText" dxfId="564" priority="31" operator="containsText" text="Mayor">
      <formula>NOT(ISERROR(SEARCH("Mayor",BN5)))</formula>
    </cfRule>
    <cfRule type="containsText" dxfId="563" priority="32" operator="containsText" text="Moderado">
      <formula>NOT(ISERROR(SEARCH("Moderado",BN5)))</formula>
    </cfRule>
    <cfRule type="containsText" dxfId="562" priority="33" operator="containsText" text="Menor">
      <formula>NOT(ISERROR(SEARCH("Menor",BN5)))</formula>
    </cfRule>
    <cfRule type="containsText" dxfId="561" priority="34" operator="containsText" text="Insignificante">
      <formula>NOT(ISERROR(SEARCH("Insignificante",BN5)))</formula>
    </cfRule>
  </conditionalFormatting>
  <conditionalFormatting sqref="BO5:BO26">
    <cfRule type="containsText" dxfId="560" priority="26" operator="containsText" text="Extremo">
      <formula>NOT(ISERROR(SEARCH("Extremo",BO5)))</formula>
    </cfRule>
    <cfRule type="containsText" dxfId="559" priority="27" operator="containsText" text="Alto">
      <formula>NOT(ISERROR(SEARCH("Alto",BO5)))</formula>
    </cfRule>
    <cfRule type="containsText" dxfId="558" priority="28" operator="containsText" text="Moderado">
      <formula>NOT(ISERROR(SEARCH("Moderado",BO5)))</formula>
    </cfRule>
    <cfRule type="containsText" dxfId="557" priority="29" operator="containsText" text="bajo">
      <formula>NOT(ISERROR(SEARCH("bajo",BO5)))</formula>
    </cfRule>
  </conditionalFormatting>
  <conditionalFormatting sqref="BN5:BN26">
    <cfRule type="containsText" dxfId="556" priority="21" operator="containsText" text="Catastrófico">
      <formula>NOT(ISERROR(SEARCH("Catastrófico",BN5)))</formula>
    </cfRule>
    <cfRule type="containsText" dxfId="555" priority="22" operator="containsText" text="Mayor">
      <formula>NOT(ISERROR(SEARCH("Mayor",BN5)))</formula>
    </cfRule>
    <cfRule type="containsText" dxfId="554" priority="23" operator="containsText" text="Moderado">
      <formula>NOT(ISERROR(SEARCH("Moderado",BN5)))</formula>
    </cfRule>
    <cfRule type="containsText" dxfId="553" priority="24" operator="containsText" text="Menor">
      <formula>NOT(ISERROR(SEARCH("Menor",BN5)))</formula>
    </cfRule>
    <cfRule type="containsText" dxfId="552" priority="25" operator="containsText" text="Insignificante">
      <formula>NOT(ISERROR(SEARCH("Insignificante",BN5)))</formula>
    </cfRule>
  </conditionalFormatting>
  <conditionalFormatting sqref="AE6">
    <cfRule type="containsText" dxfId="551" priority="16" operator="containsText" text="Catastrófico">
      <formula>NOT(ISERROR(SEARCH("Catastrófico",AE6)))</formula>
    </cfRule>
    <cfRule type="containsText" dxfId="550" priority="17" operator="containsText" text="Mayor">
      <formula>NOT(ISERROR(SEARCH("Mayor",AE6)))</formula>
    </cfRule>
    <cfRule type="containsText" dxfId="549" priority="18" operator="containsText" text="Moderado">
      <formula>NOT(ISERROR(SEARCH("Moderado",AE6)))</formula>
    </cfRule>
    <cfRule type="containsText" dxfId="548" priority="19" operator="containsText" text="Menor">
      <formula>NOT(ISERROR(SEARCH("Menor",AE6)))</formula>
    </cfRule>
    <cfRule type="containsText" dxfId="547" priority="20" operator="containsText" text="Insignificante">
      <formula>NOT(ISERROR(SEARCH("Insignificante",AE6)))</formula>
    </cfRule>
  </conditionalFormatting>
  <conditionalFormatting sqref="AE6">
    <cfRule type="containsText" dxfId="546" priority="11" operator="containsText" text="Catastrófico">
      <formula>NOT(ISERROR(SEARCH("Catastrófico",AE6)))</formula>
    </cfRule>
    <cfRule type="containsText" dxfId="545" priority="12" operator="containsText" text="Mayor">
      <formula>NOT(ISERROR(SEARCH("Mayor",AE6)))</formula>
    </cfRule>
    <cfRule type="containsText" dxfId="544" priority="13" operator="containsText" text="Moderado">
      <formula>NOT(ISERROR(SEARCH("Moderado",AE6)))</formula>
    </cfRule>
    <cfRule type="containsText" dxfId="543" priority="14" operator="containsText" text="Menor">
      <formula>NOT(ISERROR(SEARCH("Menor",AE6)))</formula>
    </cfRule>
    <cfRule type="containsText" dxfId="542" priority="15" operator="containsText" text="Insignificante">
      <formula>NOT(ISERROR(SEARCH("Insignificante",AE6)))</formula>
    </cfRule>
  </conditionalFormatting>
  <conditionalFormatting sqref="AE6">
    <cfRule type="containsText" dxfId="541" priority="6" operator="containsText" text="Catastrófico">
      <formula>NOT(ISERROR(SEARCH("Catastrófico",AE6)))</formula>
    </cfRule>
    <cfRule type="containsText" dxfId="540" priority="7" operator="containsText" text="Mayor">
      <formula>NOT(ISERROR(SEARCH("Mayor",AE6)))</formula>
    </cfRule>
    <cfRule type="containsText" dxfId="539" priority="8" operator="containsText" text="Moderado">
      <formula>NOT(ISERROR(SEARCH("Moderado",AE6)))</formula>
    </cfRule>
    <cfRule type="containsText" dxfId="538" priority="9" operator="containsText" text="Menor">
      <formula>NOT(ISERROR(SEARCH("Menor",AE6)))</formula>
    </cfRule>
    <cfRule type="containsText" dxfId="537" priority="10" operator="containsText" text="Insignificante">
      <formula>NOT(ISERROR(SEARCH("Insignificante",AE6)))</formula>
    </cfRule>
  </conditionalFormatting>
  <conditionalFormatting sqref="AE6">
    <cfRule type="containsText" dxfId="536" priority="1" operator="containsText" text="Catastrófico">
      <formula>NOT(ISERROR(SEARCH("Catastrófico",AE6)))</formula>
    </cfRule>
    <cfRule type="containsText" dxfId="535" priority="2" operator="containsText" text="Mayor">
      <formula>NOT(ISERROR(SEARCH("Mayor",AE6)))</formula>
    </cfRule>
    <cfRule type="containsText" dxfId="534" priority="3" operator="containsText" text="Moderado">
      <formula>NOT(ISERROR(SEARCH("Moderado",AE6)))</formula>
    </cfRule>
    <cfRule type="containsText" dxfId="533" priority="4" operator="containsText" text="Menor">
      <formula>NOT(ISERROR(SEARCH("Menor",AE6)))</formula>
    </cfRule>
    <cfRule type="containsText" dxfId="532" priority="5" operator="containsText" text="Insignificante">
      <formula>NOT(ISERROR(SEARCH("Insignificante",AE6)))</formula>
    </cfRule>
  </conditionalFormatting>
  <dataValidations count="19">
    <dataValidation type="list" allowBlank="1" showInputMessage="1" showErrorMessage="1" sqref="J5:AB5" xr:uid="{00000000-0002-0000-0300-000000000000}">
      <formula1>#REF!</formula1>
    </dataValidation>
    <dataValidation type="list" allowBlank="1" showInputMessage="1" showErrorMessage="1" sqref="B5:B26" xr:uid="{00000000-0002-0000-0300-000001000000}">
      <formula1>$BW$81:$BW$84</formula1>
    </dataValidation>
    <dataValidation type="list" allowBlank="1" showInputMessage="1" showErrorMessage="1" sqref="C5:C26" xr:uid="{00000000-0002-0000-0300-000002000000}">
      <formula1>$BX$81:$BX$95</formula1>
    </dataValidation>
    <dataValidation type="list" allowBlank="1" showInputMessage="1" showErrorMessage="1" sqref="G6:G26" xr:uid="{00000000-0002-0000-0300-000003000000}">
      <formula1>$BY$81:$BY$89</formula1>
    </dataValidation>
    <dataValidation type="list" allowBlank="1" showInputMessage="1" showErrorMessage="1" sqref="AE27:AE74 BN5:BN26 AE6" xr:uid="{00000000-0002-0000-0300-000004000000}">
      <formula1>$CA$81:$CA$85</formula1>
    </dataValidation>
    <dataValidation type="list" allowBlank="1" showInputMessage="1" showErrorMessage="1" sqref="AD5:AD74 BM5:BM26" xr:uid="{00000000-0002-0000-0300-000005000000}">
      <formula1>$BZ$81:$BZ$85</formula1>
    </dataValidation>
    <dataValidation type="list" allowBlank="1" showInputMessage="1" showErrorMessage="1" sqref="J6:AB26" xr:uid="{00000000-0002-0000-0300-000006000000}">
      <formula1>$BV$81:$BV$82</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26" xr:uid="{00000000-0002-0000-0300-000007000000}">
      <formula1>$CM$81:$CM$83</formula1>
    </dataValidation>
    <dataValidation type="list" allowBlank="1" showInputMessage="1" showErrorMessage="1" sqref="AH5:AH26" xr:uid="{00000000-0002-0000-0300-000008000000}">
      <formula1>$CC$81:$CC$82</formula1>
    </dataValidation>
    <dataValidation type="list" allowBlank="1" showInputMessage="1" showErrorMessage="1" sqref="BE5:BE26" xr:uid="{00000000-0002-0000-0300-000009000000}">
      <formula1>$DF$81:$DF$82</formula1>
    </dataValidation>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AZ5:AZ26" xr:uid="{00000000-0002-0000-0300-00000A000000}"/>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5:AY26" xr:uid="{00000000-0002-0000-0300-00000B000000}">
      <formula1>$DA$81:$DA$83</formula1>
    </dataValidation>
    <dataValidation type="list" allowBlank="1" showInputMessage="1" showErrorMessage="1" sqref="BH5:BH26" xr:uid="{00000000-0002-0000-0300-00000C000000}">
      <formula1>$DG$81:$DG$83</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26" xr:uid="{00000000-0002-0000-0300-00000D000000}">
      <formula1>$CQ$81:$CQ$82</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26" xr:uid="{00000000-0002-0000-0300-00000E000000}">
      <formula1>$CJ$81:$CJ$82</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26" xr:uid="{00000000-0002-0000-0300-00000F000000}">
      <formula1>EVIDENCIAS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26" xr:uid="{00000000-0002-0000-0300-000010000000}">
      <formula1>DESVIACIONES</formula1>
    </dataValidation>
    <dataValidation type="list" allowBlank="1" showInputMessage="1" showErrorMessage="1" promptTitle="FUNCIONES Y RESPONSABILIDAD" prompt="¿El responsable tiene la autoridad y adecuada segregación de funciones en la ejecución del control?_x000d__x000a_" sqref="AK5:AK26" xr:uid="{00000000-0002-0000-0300-000011000000}">
      <formula1>FUNCIONES</formula1>
    </dataValidation>
    <dataValidation type="list" allowBlank="1" showInputMessage="1" showErrorMessage="1" promptTitle="Responsable" prompt="¿Existe un responsable asignado a la ejecución del control?" sqref="AI5:AI26" xr:uid="{00000000-0002-0000-0300-000012000000}">
      <formula1>RESPONSABLE</formula1>
    </dataValidation>
  </dataValidations>
  <pageMargins left="0.70866141732283472" right="0.70866141732283472" top="0.74803149606299213" bottom="0.74803149606299213" header="0.31496062992125984" footer="0.31496062992125984"/>
  <pageSetup paperSize="9" scale="20" orientation="landscape" r:id="rId1"/>
  <headerFooter>
    <oddHeader>&amp;L&amp;G&amp;CMapa de Riesgos</oddHeader>
    <oddFooter>&amp;L&amp;G&amp;C&amp;N&amp;RDES-FM-12
V9</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lfo="3"/>
    </mc:Fallback>
  </mc:AlternateContent>
  <controls>
    <control shapeId="9217" r:id="rId6" name="Button 1">
      <controlPr defaultSize="0" print="0" autoFill="0" autoPict="0" macro="[8]!Macro1">
        <anchor moveWithCells="1" sizeWithCells="1">
          <from>
            <xdr:col>5</xdr:col>
            <xdr:colOff>1363980</xdr:colOff>
            <xdr:row>0</xdr:row>
            <xdr:rowOff>106680</xdr:rowOff>
          </from>
          <to>
            <xdr:col>7</xdr:col>
            <xdr:colOff>266700</xdr:colOff>
            <xdr:row>1</xdr:row>
            <xdr:rowOff>335280</xdr:rowOff>
          </to>
        </anchor>
      </controlPr>
    </control>
    <control shapeId="9218" r:id="rId7" name="Button 2">
      <controlPr defaultSize="0" print="0" autoFill="0" autoPict="0" macro="[8]!Macro2">
        <anchor moveWithCells="1" sizeWithCells="1">
          <from>
            <xdr:col>32</xdr:col>
            <xdr:colOff>152400</xdr:colOff>
            <xdr:row>0</xdr:row>
            <xdr:rowOff>182880</xdr:rowOff>
          </from>
          <to>
            <xdr:col>32</xdr:col>
            <xdr:colOff>2545080</xdr:colOff>
            <xdr:row>1</xdr:row>
            <xdr:rowOff>259080</xdr:rowOff>
          </to>
        </anchor>
      </controlPr>
    </control>
  </controls>
  <extLst>
    <ext xmlns:x14="http://schemas.microsoft.com/office/spreadsheetml/2009/9/main" uri="{78C0D931-6437-407d-A8EE-F0AAD7539E65}">
      <x14:conditionalFormattings>
        <x14:conditionalFormatting xmlns:xm="http://schemas.microsoft.com/office/excel/2006/main">
          <x14:cfRule type="containsText" priority="40" operator="containsText" id="{CD9F5B7F-A308-41E6-90B8-8982C9A4008A}">
            <xm:f>NOT(ISERROR(SEARCH($CA$81,AE5)))</xm:f>
            <xm:f>$CA$81</xm:f>
            <x14:dxf>
              <fill>
                <gradientFill degree="180">
                  <stop position="0">
                    <color rgb="FF008744"/>
                  </stop>
                  <stop position="1">
                    <color theme="0"/>
                  </stop>
                </gradientFill>
              </fill>
            </x14:dxf>
          </x14:cfRule>
          <x14:cfRule type="containsText" priority="41" operator="containsText" id="{F959220E-2067-423B-988A-79D8C964B078}">
            <xm:f>NOT(ISERROR(SEARCH($CA$82,AE5)))</xm:f>
            <xm:f>$CA$82</xm:f>
            <x14:dxf>
              <fill>
                <gradientFill degree="180">
                  <stop position="0">
                    <color rgb="FF008744"/>
                  </stop>
                  <stop position="1">
                    <color theme="0"/>
                  </stop>
                </gradientFill>
              </fill>
            </x14:dxf>
          </x14:cfRule>
          <x14:cfRule type="containsText" priority="42" operator="containsText" id="{B97AD3B3-7A50-4091-AF77-D708D1D35B24}">
            <xm:f>NOT(ISERROR(SEARCH($CA$83,AE5)))</xm:f>
            <xm:f>$CA$83</xm:f>
            <x14:dxf>
              <fill>
                <gradientFill>
                  <stop position="0">
                    <color theme="0"/>
                  </stop>
                  <stop position="1">
                    <color rgb="FFFFFF00"/>
                  </stop>
                </gradientFill>
              </fill>
            </x14:dxf>
          </x14:cfRule>
          <x14:cfRule type="containsText" priority="43" operator="containsText" id="{D08DAFE9-4DF8-4E12-B8E9-49DC68554B37}">
            <xm:f>NOT(ISERROR(SEARCH($CA$84,AE5)))</xm:f>
            <xm:f>$CA$84</xm:f>
            <x14:dxf>
              <fill>
                <gradientFill>
                  <stop position="0">
                    <color theme="0"/>
                  </stop>
                  <stop position="1">
                    <color rgb="FFFFC000"/>
                  </stop>
                </gradientFill>
              </fill>
            </x14:dxf>
          </x14:cfRule>
          <x14:cfRule type="containsText" priority="44" operator="containsText" id="{A9417068-1EF1-4F1E-B660-B9F2DD1E7285}">
            <xm:f>NOT(ISERROR(SEARCH($CA$85,AE5)))</xm:f>
            <xm:f>$CA$85</xm:f>
            <x14:dxf>
              <fill>
                <gradientFill>
                  <stop position="0">
                    <color theme="0"/>
                  </stop>
                  <stop position="1">
                    <color rgb="FFFF0000"/>
                  </stop>
                </gradientFill>
              </fill>
            </x14:dxf>
          </x14:cfRule>
          <xm:sqref>BN75:BN86 BN5:BN26 AE5:AE86</xm:sqref>
        </x14:conditionalFormatting>
        <x14:conditionalFormatting xmlns:xm="http://schemas.microsoft.com/office/excel/2006/main">
          <x14:cfRule type="containsText" priority="48" operator="containsText" id="{B87009EF-C03B-4A2C-8731-0A16A465BE01}">
            <xm:f>NOT(ISERROR(SEARCH($BZ$81,AD5)))</xm:f>
            <xm:f>$BZ$81</xm:f>
            <x14:dxf>
              <fill>
                <gradientFill degree="180">
                  <stop position="0">
                    <color rgb="FF008744"/>
                  </stop>
                  <stop position="1">
                    <color theme="0"/>
                  </stop>
                </gradientFill>
              </fill>
            </x14:dxf>
          </x14:cfRule>
          <x14:cfRule type="containsText" priority="49" operator="containsText" id="{771509D1-7797-493B-90C1-F4A00405AF9D}">
            <xm:f>NOT(ISERROR(SEARCH($BZ$82,AD5)))</xm:f>
            <xm:f>$BZ$82</xm:f>
            <x14:dxf>
              <fill>
                <gradientFill degree="180">
                  <stop position="0">
                    <color rgb="FF008744"/>
                  </stop>
                  <stop position="1">
                    <color theme="0"/>
                  </stop>
                </gradientFill>
              </fill>
            </x14:dxf>
          </x14:cfRule>
          <x14:cfRule type="containsText" priority="50" operator="containsText" id="{96908B4D-9F34-4550-8BB8-77013FFA246E}">
            <xm:f>NOT(ISERROR(SEARCH($BZ$83,AD5)))</xm:f>
            <xm:f>$BZ$83</xm:f>
            <x14:dxf>
              <fill>
                <gradientFill degree="180">
                  <stop position="0">
                    <color rgb="FF008744"/>
                  </stop>
                  <stop position="1">
                    <color rgb="FFFFFFFF"/>
                  </stop>
                </gradientFill>
              </fill>
            </x14:dxf>
          </x14:cfRule>
          <x14:cfRule type="containsText" priority="51" operator="containsText" id="{954BBC9E-5965-4922-8B41-D0F5BCCDE269}">
            <xm:f>NOT(ISERROR(SEARCH($BZ$84,AD5)))</xm:f>
            <xm:f>$BZ$84</xm:f>
            <x14:dxf>
              <fill>
                <gradientFill>
                  <stop position="0">
                    <color theme="0"/>
                  </stop>
                  <stop position="1">
                    <color rgb="FFFFFF00"/>
                  </stop>
                </gradientFill>
              </fill>
            </x14:dxf>
          </x14:cfRule>
          <x14:cfRule type="containsText" priority="52" operator="containsText" id="{849D55A4-9BCA-4F06-954B-7FF84636514E}">
            <xm:f>NOT(ISERROR(SEARCH($BZ$85,AD5)))</xm:f>
            <xm:f>$BZ$85</xm:f>
            <x14:dxf>
              <fill>
                <gradientFill degree="180">
                  <stop position="0">
                    <color rgb="FFFFA700"/>
                  </stop>
                  <stop position="1">
                    <color theme="0"/>
                  </stop>
                </gradientFill>
              </fill>
            </x14:dxf>
          </x14:cfRule>
          <xm:sqref>AD5:AD86 BM5:BM86</xm:sqref>
        </x14:conditionalFormatting>
        <x14:conditionalFormatting xmlns:xm="http://schemas.microsoft.com/office/excel/2006/main">
          <x14:cfRule type="containsText" priority="53" operator="containsText" id="{54BD7EF7-8788-4179-9498-6DDD8F803300}">
            <xm:f>NOT(ISERROR(SEARCH($CB$81,AF5)))</xm:f>
            <xm:f>$CB$81</xm:f>
            <x14:dxf>
              <fill>
                <gradientFill>
                  <stop position="0">
                    <color theme="0"/>
                  </stop>
                  <stop position="1">
                    <color rgb="FF008744"/>
                  </stop>
                </gradientFill>
              </fill>
            </x14:dxf>
          </x14:cfRule>
          <x14:cfRule type="containsText" priority="54" operator="containsText" id="{D3FF5F7B-1223-4EB0-B97F-4761ADA975F7}">
            <xm:f>NOT(ISERROR(SEARCH($CB$82,AF5)))</xm:f>
            <xm:f>$CB$82</xm:f>
            <x14:dxf>
              <fill>
                <gradientFill>
                  <stop position="0">
                    <color theme="0"/>
                  </stop>
                  <stop position="1">
                    <color rgb="FFFACC06"/>
                  </stop>
                </gradientFill>
              </fill>
            </x14:dxf>
          </x14:cfRule>
          <x14:cfRule type="containsText" priority="55" operator="containsText" id="{B54EFC57-D8C4-4D9A-8C78-1B14FB802607}">
            <xm:f>NOT(ISERROR(SEARCH($CB$83,AF5)))</xm:f>
            <xm:f>$CB$83</xm:f>
            <x14:dxf>
              <fill>
                <gradientFill>
                  <stop position="0">
                    <color theme="0"/>
                  </stop>
                  <stop position="1">
                    <color rgb="FFFF0000"/>
                  </stop>
                </gradientFill>
              </fill>
            </x14:dxf>
          </x14:cfRule>
          <x14:cfRule type="containsText" priority="56" operator="containsText" id="{616C2EC2-BD7D-4A7E-B1EC-9ACB2DB8C25C}">
            <xm:f>NOT(ISERROR(SEARCH($CB$84,AF5)))</xm:f>
            <xm:f>$CB$84</xm:f>
            <x14:dxf>
              <fill>
                <gradientFill>
                  <stop position="0">
                    <color theme="0"/>
                  </stop>
                  <stop position="1">
                    <color rgb="FFC00000"/>
                  </stop>
                </gradientFill>
              </fill>
            </x14:dxf>
          </x14:cfRule>
          <xm:sqref>AF5:AF86 BO5:BO86</xm:sqref>
        </x14:conditionalFormatting>
      </x14:conditionalFormattings>
    </ext>
  </extLst>
</worksheet>
</file>

<file path=xl/worksheets/sheet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B2:DI887"/>
  <sheetViews>
    <sheetView showGridLines="0" topLeftCell="BR1" zoomScale="55" zoomScaleNormal="55" workbookViewId="0">
      <selection activeCell="BX5" sqref="BX5"/>
    </sheetView>
  </sheetViews>
  <sheetFormatPr baseColWidth="10" defaultColWidth="10.59765625" defaultRowHeight="16.2" thickTop="1" thickBottom="1"/>
  <cols>
    <col min="1" max="1" width="3" style="2" customWidth="1"/>
    <col min="2" max="2" width="17.09765625" style="2" customWidth="1"/>
    <col min="3" max="3" width="15.5" style="2" customWidth="1"/>
    <col min="4" max="4" width="38.34765625" style="2" customWidth="1"/>
    <col min="5" max="5" width="22.34765625" style="2" customWidth="1"/>
    <col min="6" max="6" width="24.84765625" style="2" customWidth="1"/>
    <col min="7" max="7" width="12.5" style="2" customWidth="1"/>
    <col min="8" max="8" width="53.34765625" style="2" customWidth="1"/>
    <col min="9" max="9" width="41.09765625" style="2" customWidth="1"/>
    <col min="10" max="27" width="41.09765625" style="2" hidden="1" customWidth="1"/>
    <col min="28" max="29" width="41.09765625" style="3" hidden="1" customWidth="1"/>
    <col min="30" max="31" width="7.59765625" style="2" customWidth="1"/>
    <col min="32" max="32" width="8.5" style="2" customWidth="1"/>
    <col min="33" max="33" width="75" style="2" customWidth="1"/>
    <col min="34" max="34" width="10.5" style="2" customWidth="1"/>
    <col min="35" max="35" width="11.59765625" style="2" customWidth="1"/>
    <col min="36" max="36" width="3" style="2" customWidth="1"/>
    <col min="37" max="37" width="10.59765625" style="2" customWidth="1"/>
    <col min="38" max="38" width="2.59765625" style="2" customWidth="1"/>
    <col min="39" max="39" width="10.59765625" style="2" customWidth="1"/>
    <col min="40" max="40" width="2.59765625" style="2" customWidth="1"/>
    <col min="41" max="41" width="10.59765625" style="2" customWidth="1"/>
    <col min="42" max="42" width="3.59765625" style="2" customWidth="1"/>
    <col min="43" max="43" width="10.59765625" style="2" customWidth="1"/>
    <col min="44" max="44" width="2.59765625" style="2" customWidth="1"/>
    <col min="45" max="45" width="11.84765625" style="2" customWidth="1"/>
    <col min="46" max="46" width="2.59765625" style="2" customWidth="1"/>
    <col min="47" max="47" width="11.84765625" style="2" customWidth="1"/>
    <col min="48" max="48" width="2.59765625" style="2" customWidth="1"/>
    <col min="49" max="49" width="8.5" style="2" customWidth="1"/>
    <col min="50" max="51" width="14.59765625" style="2" customWidth="1"/>
    <col min="52" max="52" width="13.5" style="2" customWidth="1"/>
    <col min="53" max="53" width="4" style="2" customWidth="1"/>
    <col min="54" max="54" width="14.84765625" style="2" customWidth="1"/>
    <col min="55" max="55" width="12.84765625" style="2" customWidth="1"/>
    <col min="56" max="56" width="3.34765625" style="2" customWidth="1"/>
    <col min="57" max="57" width="15" style="2" customWidth="1"/>
    <col min="58" max="58" width="5.34765625" style="2" customWidth="1"/>
    <col min="59" max="59" width="3.59765625" style="2" customWidth="1"/>
    <col min="60" max="60" width="15" style="2" customWidth="1"/>
    <col min="61" max="61" width="6.59765625" style="2" customWidth="1"/>
    <col min="62" max="62" width="5.59765625" style="2" customWidth="1"/>
    <col min="63" max="63" width="13.34765625" style="2" customWidth="1"/>
    <col min="64" max="64" width="13.5" style="2" customWidth="1"/>
    <col min="65" max="66" width="7.59765625" style="2" customWidth="1"/>
    <col min="67" max="67" width="8.5" style="2" customWidth="1"/>
    <col min="68" max="68" width="10.84765625" style="2" customWidth="1"/>
    <col min="69" max="69" width="40.59765625" style="2" customWidth="1"/>
    <col min="70" max="70" width="29.84765625" style="2" customWidth="1"/>
    <col min="71" max="71" width="18" style="2" customWidth="1"/>
    <col min="72" max="73" width="14.84765625" style="2" customWidth="1"/>
    <col min="74" max="74" width="28.84765625" style="2" customWidth="1"/>
    <col min="75" max="75" width="16.59765625" style="2" customWidth="1"/>
    <col min="76" max="76" width="64.8984375" style="2" customWidth="1"/>
    <col min="77" max="77" width="15.59765625" style="2" customWidth="1"/>
    <col min="78" max="78" width="53.09765625" style="2" customWidth="1"/>
    <col min="79" max="79" width="26" style="2" customWidth="1"/>
    <col min="80" max="81" width="10.59765625" style="2" customWidth="1"/>
    <col min="82" max="82" width="14" style="2" customWidth="1"/>
    <col min="83" max="87" width="10.59765625" style="2"/>
    <col min="88" max="88" width="13.5" style="2" customWidth="1"/>
    <col min="89" max="90" width="10.59765625" style="2"/>
    <col min="91" max="91" width="13.5" style="2" customWidth="1"/>
    <col min="92" max="104" width="10.59765625" style="2"/>
    <col min="105" max="105" width="13.34765625" style="2" customWidth="1"/>
    <col min="106" max="106" width="19.84765625" style="2" customWidth="1"/>
    <col min="107" max="110" width="10.59765625" style="2"/>
    <col min="111" max="111" width="15" style="2" customWidth="1"/>
    <col min="112" max="112" width="13.59765625" style="2" customWidth="1"/>
    <col min="113" max="16384" width="10.59765625" style="2"/>
  </cols>
  <sheetData>
    <row r="2" spans="2:79" s="1" customFormat="1" ht="29.1" customHeight="1" thickTop="1" thickBot="1">
      <c r="B2" s="285" t="s">
        <v>0</v>
      </c>
      <c r="C2" s="285"/>
      <c r="D2" s="285"/>
      <c r="E2" s="285" t="s">
        <v>1</v>
      </c>
      <c r="F2" s="285"/>
      <c r="G2" s="285"/>
      <c r="H2" s="285"/>
      <c r="I2" s="285"/>
      <c r="J2" s="285" t="s">
        <v>2</v>
      </c>
      <c r="K2" s="285"/>
      <c r="L2" s="285"/>
      <c r="M2" s="285"/>
      <c r="N2" s="285"/>
      <c r="O2" s="285"/>
      <c r="P2" s="285"/>
      <c r="Q2" s="285"/>
      <c r="R2" s="285"/>
      <c r="S2" s="285"/>
      <c r="T2" s="285"/>
      <c r="U2" s="285"/>
      <c r="V2" s="285"/>
      <c r="W2" s="285"/>
      <c r="X2" s="285"/>
      <c r="Y2" s="285"/>
      <c r="Z2" s="285"/>
      <c r="AA2" s="285"/>
      <c r="AB2" s="285"/>
      <c r="AC2" s="285"/>
      <c r="AD2" s="285" t="s">
        <v>3</v>
      </c>
      <c r="AE2" s="285"/>
      <c r="AF2" s="285"/>
      <c r="AG2" s="285" t="s">
        <v>4</v>
      </c>
      <c r="AH2" s="285"/>
      <c r="AI2" s="285"/>
      <c r="AJ2" s="285"/>
      <c r="AK2" s="285"/>
      <c r="AL2" s="285"/>
      <c r="AM2" s="285"/>
      <c r="AN2" s="285"/>
      <c r="AO2" s="285"/>
      <c r="AP2" s="285"/>
      <c r="AQ2" s="285"/>
      <c r="AR2" s="285"/>
      <c r="AS2" s="285"/>
      <c r="AT2" s="285"/>
      <c r="AU2" s="285"/>
      <c r="AV2" s="285"/>
      <c r="AW2" s="285"/>
      <c r="AX2" s="285" t="s">
        <v>5</v>
      </c>
      <c r="AY2" s="285"/>
      <c r="AZ2" s="285"/>
      <c r="BA2" s="285"/>
      <c r="BB2" s="285"/>
      <c r="BC2" s="285"/>
      <c r="BD2" s="285"/>
      <c r="BE2" s="285"/>
      <c r="BF2" s="285"/>
      <c r="BG2" s="285"/>
      <c r="BH2" s="285"/>
      <c r="BI2" s="285"/>
      <c r="BJ2" s="285"/>
      <c r="BK2" s="285"/>
      <c r="BL2" s="285"/>
      <c r="BM2" s="285" t="s">
        <v>3</v>
      </c>
      <c r="BN2" s="285"/>
      <c r="BO2" s="285"/>
      <c r="BP2" s="287" t="s">
        <v>6</v>
      </c>
      <c r="BQ2" s="287"/>
      <c r="BR2" s="287"/>
      <c r="BS2" s="287"/>
      <c r="BT2" s="287" t="s">
        <v>7</v>
      </c>
      <c r="BU2" s="287"/>
      <c r="BV2" s="287"/>
      <c r="BW2" s="281" t="s">
        <v>8</v>
      </c>
      <c r="BX2" s="281"/>
      <c r="BY2" s="281" t="s">
        <v>9</v>
      </c>
      <c r="BZ2" s="281"/>
      <c r="CA2" s="281"/>
    </row>
    <row r="3" spans="2:79" ht="3" customHeight="1" thickTop="1" thickBot="1"/>
    <row r="4" spans="2:79" s="9" customFormat="1" ht="46" customHeight="1" thickTop="1" thickBot="1">
      <c r="B4" s="4" t="s">
        <v>10</v>
      </c>
      <c r="C4" s="4" t="s">
        <v>11</v>
      </c>
      <c r="D4" s="4" t="s">
        <v>12</v>
      </c>
      <c r="E4" s="4" t="s">
        <v>13</v>
      </c>
      <c r="F4" s="4" t="s">
        <v>1</v>
      </c>
      <c r="G4" s="4" t="s">
        <v>14</v>
      </c>
      <c r="H4" s="4" t="s">
        <v>15</v>
      </c>
      <c r="I4" s="4" t="s">
        <v>16</v>
      </c>
      <c r="J4" s="4" t="s">
        <v>17</v>
      </c>
      <c r="K4" s="4" t="s">
        <v>18</v>
      </c>
      <c r="L4" s="4" t="s">
        <v>19</v>
      </c>
      <c r="M4" s="4" t="s">
        <v>20</v>
      </c>
      <c r="N4" s="4" t="s">
        <v>21</v>
      </c>
      <c r="O4" s="4" t="s">
        <v>22</v>
      </c>
      <c r="P4" s="4" t="s">
        <v>23</v>
      </c>
      <c r="Q4" s="4" t="s">
        <v>24</v>
      </c>
      <c r="R4" s="4" t="s">
        <v>25</v>
      </c>
      <c r="S4" s="4" t="s">
        <v>26</v>
      </c>
      <c r="T4" s="4" t="s">
        <v>27</v>
      </c>
      <c r="U4" s="4" t="s">
        <v>28</v>
      </c>
      <c r="V4" s="4" t="s">
        <v>29</v>
      </c>
      <c r="W4" s="4" t="s">
        <v>30</v>
      </c>
      <c r="X4" s="4" t="s">
        <v>31</v>
      </c>
      <c r="Y4" s="4" t="s">
        <v>32</v>
      </c>
      <c r="Z4" s="4" t="s">
        <v>33</v>
      </c>
      <c r="AA4" s="4" t="s">
        <v>34</v>
      </c>
      <c r="AB4" s="4" t="s">
        <v>35</v>
      </c>
      <c r="AC4" s="4" t="s">
        <v>36</v>
      </c>
      <c r="AD4" s="5" t="s">
        <v>37</v>
      </c>
      <c r="AE4" s="5" t="s">
        <v>38</v>
      </c>
      <c r="AF4" s="5" t="s">
        <v>39</v>
      </c>
      <c r="AG4" s="4" t="s">
        <v>40</v>
      </c>
      <c r="AH4" s="4" t="s">
        <v>41</v>
      </c>
      <c r="AI4" s="4" t="s">
        <v>42</v>
      </c>
      <c r="AJ4" s="4"/>
      <c r="AK4" s="4" t="s">
        <v>42</v>
      </c>
      <c r="AL4" s="4"/>
      <c r="AM4" s="4" t="s">
        <v>43</v>
      </c>
      <c r="AN4" s="4"/>
      <c r="AO4" s="4" t="s">
        <v>44</v>
      </c>
      <c r="AP4" s="4"/>
      <c r="AQ4" s="4" t="s">
        <v>45</v>
      </c>
      <c r="AR4" s="4"/>
      <c r="AS4" s="4" t="s">
        <v>46</v>
      </c>
      <c r="AT4" s="4"/>
      <c r="AU4" s="4" t="s">
        <v>47</v>
      </c>
      <c r="AV4" s="4"/>
      <c r="AW4" s="6" t="s">
        <v>48</v>
      </c>
      <c r="AX4" s="4" t="s">
        <v>49</v>
      </c>
      <c r="AY4" s="7" t="s">
        <v>50</v>
      </c>
      <c r="AZ4" s="7" t="s">
        <v>51</v>
      </c>
      <c r="BA4" s="4"/>
      <c r="BB4" s="4" t="s">
        <v>52</v>
      </c>
      <c r="BC4" s="7" t="s">
        <v>53</v>
      </c>
      <c r="BD4" s="4"/>
      <c r="BE4" s="7" t="s">
        <v>54</v>
      </c>
      <c r="BF4" s="7"/>
      <c r="BG4" s="7"/>
      <c r="BH4" s="7" t="s">
        <v>55</v>
      </c>
      <c r="BI4" s="7"/>
      <c r="BJ4" s="7"/>
      <c r="BK4" s="4" t="s">
        <v>56</v>
      </c>
      <c r="BL4" s="4" t="s">
        <v>57</v>
      </c>
      <c r="BM4" s="5" t="s">
        <v>37</v>
      </c>
      <c r="BN4" s="5" t="s">
        <v>38</v>
      </c>
      <c r="BO4" s="5" t="s">
        <v>58</v>
      </c>
      <c r="BP4" s="7" t="s">
        <v>59</v>
      </c>
      <c r="BQ4" s="7" t="s">
        <v>60</v>
      </c>
      <c r="BR4" s="7" t="s">
        <v>61</v>
      </c>
      <c r="BS4" s="7" t="s">
        <v>62</v>
      </c>
      <c r="BT4" s="7" t="s">
        <v>63</v>
      </c>
      <c r="BU4" s="7" t="s">
        <v>64</v>
      </c>
      <c r="BV4" s="7" t="s">
        <v>65</v>
      </c>
      <c r="BW4" s="8" t="s">
        <v>66</v>
      </c>
      <c r="BX4" s="8" t="s">
        <v>67</v>
      </c>
      <c r="BY4" s="8" t="s">
        <v>66</v>
      </c>
      <c r="BZ4" s="8" t="s">
        <v>67</v>
      </c>
      <c r="CA4" s="8" t="s">
        <v>68</v>
      </c>
    </row>
    <row r="5" spans="2:79" ht="383.7" customHeight="1" thickTop="1" thickBot="1">
      <c r="B5" s="253" t="s">
        <v>161</v>
      </c>
      <c r="C5" s="10" t="s">
        <v>191</v>
      </c>
      <c r="D5" s="141" t="s">
        <v>292</v>
      </c>
      <c r="E5" s="141" t="s">
        <v>293</v>
      </c>
      <c r="F5" s="141" t="s">
        <v>294</v>
      </c>
      <c r="G5" s="10" t="s">
        <v>110</v>
      </c>
      <c r="H5" s="141" t="s">
        <v>295</v>
      </c>
      <c r="I5" s="141" t="s">
        <v>296</v>
      </c>
      <c r="J5" s="247" t="s">
        <v>113</v>
      </c>
      <c r="K5" s="247" t="s">
        <v>113</v>
      </c>
      <c r="L5" s="247" t="s">
        <v>113</v>
      </c>
      <c r="M5" s="247" t="s">
        <v>113</v>
      </c>
      <c r="N5" s="247" t="s">
        <v>113</v>
      </c>
      <c r="O5" s="247" t="s">
        <v>113</v>
      </c>
      <c r="P5" s="247" t="s">
        <v>113</v>
      </c>
      <c r="Q5" s="247" t="s">
        <v>113</v>
      </c>
      <c r="R5" s="247" t="s">
        <v>113</v>
      </c>
      <c r="S5" s="247" t="s">
        <v>113</v>
      </c>
      <c r="T5" s="247" t="s">
        <v>113</v>
      </c>
      <c r="U5" s="247" t="s">
        <v>113</v>
      </c>
      <c r="V5" s="247" t="s">
        <v>113</v>
      </c>
      <c r="W5" s="247" t="s">
        <v>113</v>
      </c>
      <c r="X5" s="247" t="s">
        <v>113</v>
      </c>
      <c r="Y5" s="247" t="s">
        <v>114</v>
      </c>
      <c r="Z5" s="247" t="s">
        <v>113</v>
      </c>
      <c r="AA5" s="247" t="s">
        <v>114</v>
      </c>
      <c r="AB5" s="247" t="s">
        <v>114</v>
      </c>
      <c r="AC5" s="247">
        <f>COUNTIF(J5:AB5,"Si")</f>
        <v>16</v>
      </c>
      <c r="AD5" s="21" t="s">
        <v>77</v>
      </c>
      <c r="AE5" s="22" t="str">
        <f>_xlfn.IFS(AC5&lt;=5,$CA$83,AND(AC5&gt;5,AC5&lt;=11),$CA$84,AC5&gt;11,$CA$85)</f>
        <v>Catastrófico</v>
      </c>
      <c r="AF5" s="23" t="str">
        <f t="shared" ref="AF5:AF26" si="0">_xlfn.IFS(AND(AD5=$BZ$81,AE5=$CA$81),$CB$81,AND(AD5=$BZ$81,AE5=$CA$82),$CB$81,AND(AD5=$BZ$81,AE5=$CA$83),$CB$82,AND(AD5=$BZ$81,AE5=$CA$84),$CB$83,AND(AD5=$BZ$81,AE5=$CA$85),$CB$84,AND(AD5=$BZ$82,AE5=$CA$81),$CB$81,AND(AD5=$BZ$82,AE5=$CA$82),$CB$81,AND(AD5=$BZ$82,AE5=$CA$83),$CB$82,AND(AD5=$BZ$82,AE5=$CA$84),$CB$83,AND(AD5=$BZ$82,AE5=$CA$85),$CB$84,AND(AD5=$BZ$83,AE5=$CA$81),$CB$81,AND(AD5=$BZ$83,AE5=$CA$82),$CB$82,AND(AD5=$BZ$83,AE5=$CA$83),$CB$83,AND(AD5=$BZ$83,AE5=$CA$84),$CB$84,AND(AD5=$BZ$83,AE5=$CA$85),$CB$84,AND(AD5=$BZ$84,AE5=$CA$81),$CB$82,AND(AD5=$BZ$84,AE5=$CA$82),$CB$83,AND(AD5=$BZ$84,AE5=$CA$83),$CB$83,AND(AD5=$BZ$84,AE5=$CA$84),$CB$84,AND(AD5=$BZ$84,AE5=$CA$85),$CB$84,AND(AD5=$BZ$85,AE5=$CA$81),$CB$83,AND(AD5=$BZ$85,AE5=$CA$82),$CB$83,AND(AD5=$BZ$85,AE5=$CA$83),$CB$84,AND(AD5=$BZ$85,AE5=$CA$84),$CB$84,AND(AD5=$BZ$85,AE5=$CA$85),$CB$84)</f>
        <v>Extremo</v>
      </c>
      <c r="AG5" s="10" t="s">
        <v>297</v>
      </c>
      <c r="AH5" s="11" t="s">
        <v>242</v>
      </c>
      <c r="AI5" s="247" t="s">
        <v>81</v>
      </c>
      <c r="AJ5" s="12">
        <f t="shared" ref="AJ5:AJ17" si="1">IF(AI5=$CD$81,ASIGNADO,IF(AI5=$CD$82,NO_ASIGNADO,""))</f>
        <v>15</v>
      </c>
      <c r="AK5" s="247" t="s">
        <v>82</v>
      </c>
      <c r="AL5" s="12">
        <f t="shared" ref="AL5:AL17" si="2">IF(AK5=$CG$81,ADECUADO,IF(AK5=$CG$82,INADECUADO,""))</f>
        <v>15</v>
      </c>
      <c r="AM5" s="247" t="s">
        <v>83</v>
      </c>
      <c r="AN5" s="12">
        <f t="shared" ref="AN5:AN17" si="3">IF(AM5=$CJ$81,ASIGNADO,IF(AM5=$CJ$82,NO_ASIGNADO,""))</f>
        <v>15</v>
      </c>
      <c r="AO5" s="247" t="s">
        <v>84</v>
      </c>
      <c r="AP5" s="12">
        <f t="shared" ref="AP5:AP17" si="4">IF(AO5=$CM$81,PREVENIR,IF(AO5=$CM$82,DETECTAR,IF(AO5=$CM$83,NO_ES_CONTROL,"")))</f>
        <v>15</v>
      </c>
      <c r="AQ5" s="247" t="s">
        <v>85</v>
      </c>
      <c r="AR5" s="12">
        <f t="shared" ref="AR5:AR17" si="5">IF(AQ5=$CQ$81,CONFIABLE,IF(AQ5=$CQ$82,NO_CONFIABLE,""))</f>
        <v>15</v>
      </c>
      <c r="AS5" s="247" t="s">
        <v>86</v>
      </c>
      <c r="AT5" s="12">
        <f t="shared" ref="AT5:AT17" si="6">IF(AS5=$CT$81,SE_INVESTIGAN,IF(AS5=$CT$82,NO_SE_INVESTIGAN,""))</f>
        <v>15</v>
      </c>
      <c r="AU5" s="247" t="s">
        <v>87</v>
      </c>
      <c r="AV5" s="12">
        <f t="shared" ref="AV5:AV17" si="7">IF(AU5=$CW$81,COMPLETA,IF(AU5=$CW$82,INCOMPLETA,IF(AU5=$CW$83,NO_EXISTE,"")))</f>
        <v>10</v>
      </c>
      <c r="AW5" s="12">
        <f t="shared" ref="AW5:AW26" si="8">IFERROR(AJ5+AL5+AN5+AP5+AR5+AT5+AV5," ")</f>
        <v>100</v>
      </c>
      <c r="AX5" s="13" t="str">
        <f t="shared" ref="AX5:AX26" si="9">IF(AND(AW5&gt;=86,AW5&lt;=95),"MODERADO",IF(AND(AW5&gt;=96), "FUERTE",IF(AND(AW5&lt;=85), "DEBIL")))</f>
        <v>FUERTE</v>
      </c>
      <c r="AY5" s="14" t="s">
        <v>88</v>
      </c>
      <c r="AZ5" s="13" t="str">
        <f t="shared" ref="AZ5:AZ26" si="10">IFERROR((_xlfn.IFS(AND(AX5=$DA$81,AY5=$DA$81),$DA$81,AND(AX5=$DA$81,AY5=$DA$82),$DA$82,AND(AX5=$DA$81,AY5=$DA$83),$DA$83,AND(AX5=$DA$82,AY5=$DA$81),$DA$82,AND(AX5=$DA$82,AY5=$DA$82),$DA$82,AND(AX5=$DA$82,AY5=$DA$83),$DA$83,AND(AX5=$DA$83,AY5=$DA$81),$DA$83,AND(AX5=$DA$83,AY5=$DA$82),$DA$83,AND(AX5=$DA$83,AY5=$DA$83),$DA$83)),"")</f>
        <v>FUERTE</v>
      </c>
      <c r="BA5" s="250">
        <f t="shared" ref="BA5:BA17" si="11">_xlfn.IFS(AZ5=$DB$81,FUERTE,AZ5=$DB$82,MODERADO,AZ5=$DB$83,DEBIL)</f>
        <v>100</v>
      </c>
      <c r="BB5" s="245" t="str">
        <f t="shared" ref="BB5:BB26" si="12">IF(AND(BA5=100),"NO",IF(AND(BA5&lt;100), "SI",0))</f>
        <v>NO</v>
      </c>
      <c r="BC5" s="249" t="str">
        <f t="shared" ref="BC5:BC26" si="13">IF(AND(BD5&gt;=50,BD5&lt;=99),"MODERADO",IF(AND(BD5=100), "FUERTE",IF(AND(BD5&lt;50), "DEBIL")))</f>
        <v>FUERTE</v>
      </c>
      <c r="BD5" s="24">
        <f>+SUM(BA5)/(COUNT(BA5))</f>
        <v>100</v>
      </c>
      <c r="BE5" s="15" t="s">
        <v>89</v>
      </c>
      <c r="BF5" s="16">
        <f>IF(BE5="Directamente",100/COUNTA(#REF!),0)</f>
        <v>100</v>
      </c>
      <c r="BG5" s="25" t="str">
        <f>IF(SUM(BF5:BF5)&gt;67,"Directamente","No Disminuye")</f>
        <v>Directamente</v>
      </c>
      <c r="BH5" s="15" t="s">
        <v>89</v>
      </c>
      <c r="BI5" s="17">
        <f t="shared" ref="BI5:BI26" si="14">IFERROR(_xlfn.IFS(BH5="Directamente",100,BH5="Indirectamente",99,BH5="No Disminuye",98)," ")</f>
        <v>100</v>
      </c>
      <c r="BJ5" s="248" t="str">
        <f>_xlfn.IFS(AND((COUNTIF($BH$5:BH5,"Directamente"))&gt;=(COUNTIF(BH5:BH5,"Indirectamente")),(COUNTIF(BH5:BH5,"Directamente"))&gt;=(COUNTIF(BH5:BH5,"No Disminuye"))),"Directamente",AND((COUNTIF(BH5:BH5,"Indirectamente"))&gt;(COUNTIF(BH5:BH5,"Directamente")),(COUNTIF(BH5:BH5,"Indirectamente"))&gt;(COUNTIF(BH5:BH5,"No Disminuye"))),"Indirectamente",SUM(COUNTIF(BH5:BH5,"Directamente"),COUNTIF(BH5:BH5,"Indirectamente"))&gt;=COUNTIF(BH5:BH5,"No Disminuye"),"Directamente",AND((COUNTIF(BH5:BH5,"No Disminuye"))&gt;(COUNTIF(BH5:BH5,"Directamente")),(COUNTIF(BH5:BH5,"No Disminuye"))&gt;(COUNTIF(BH5:BH5,"Indirectamente"))),"No Disminuye")</f>
        <v>Directamente</v>
      </c>
      <c r="BK5" s="245">
        <f t="shared" ref="BK5:BK26" si="15">IFERROR(_xlfn.IFS(AND(BC5="MODERADO",BG5="Directamente"),1,AND(BC5="FUERTE",BG5="Directamente"),2),"0")</f>
        <v>2</v>
      </c>
      <c r="BL5" s="245">
        <f t="shared" ref="BL5:BL26" si="16">IFERROR(_xlfn.IFS(BJ5="Directamente",2,BJ5="Indirectamente",1),"0")</f>
        <v>2</v>
      </c>
      <c r="BM5" s="21" t="s">
        <v>90</v>
      </c>
      <c r="BN5" s="26" t="s">
        <v>91</v>
      </c>
      <c r="BO5" s="142" t="str">
        <f t="shared" ref="BO5:BO26" si="17">_xlfn.IFS(AND(BM5=$BZ$81,BN5=$CA$81),$CB$81,AND(BM5=$BZ$81,BN5=$CA$82),$CB$81,AND(BM5=$BZ$81,BN5=$CA$83),$CB$82,AND(BM5=$BZ$81,BN5=$CA$84),$CB$83,AND(BM5=$BZ$81,BN5=$CA$85),$CB$84,AND(BM5=$BZ$82,BN5=$CA$81),$CB$81,AND(BM5=$BZ$82,BN5=$CA$82),$CB$81,AND(BM5=$BZ$82,BN5=$CA$83),$CB$82,AND(BM5=$BZ$82,BN5=$CA$84),$CB$83,AND(BM5=$BZ$82,BN5=$CA$85),$CB$84,AND(BM5=$BZ$83,BN5=$CA$81),$CB$81,AND(BM5=$BZ$83,BN5=$CA$82),$CB$82,AND(BM5=$BZ$83,BN5=$CA$83),$CB$83,AND(BM5=$BZ$83,BN5=$CA$84),$CB$84,AND(BM5=$BZ$83,BN5=$CA$85),$CB$84,AND(BM5=$BZ$84,BN5=$CA$81),$CB$82,AND(BM5=$BZ$84,BN5=$CA$82),$CB$83,AND(BM5=$BZ$84,BN5=$CA$83),$CB$83,AND(BM5=$BZ$84,BN5=$CA$84),$CB$84,AND(BM5=$BZ$84,BN5=$CA$85),$CB$84,AND(BM5=$BZ$85,BN5=$CA$81),$CB$83,AND(BM5=$BZ$85,BN5=$CA$82),$CB$83,AND(BM5=$BZ$85,BN5=$CA$83),$CB$84,AND(BM5=$BZ$85,BN5=$CA$84),$CB$84,AND(BM5=$BZ$85,BN5=$CA$85),$CB$84)</f>
        <v>Alto</v>
      </c>
      <c r="BP5" s="149" t="s">
        <v>92</v>
      </c>
      <c r="BQ5" s="143" t="s">
        <v>298</v>
      </c>
      <c r="BR5" s="143" t="s">
        <v>299</v>
      </c>
      <c r="BS5" s="144" t="s">
        <v>300</v>
      </c>
      <c r="BT5" s="145" t="d">
        <v>2020-01-02</v>
      </c>
      <c r="BU5" s="145" t="s">
        <v>301</v>
      </c>
      <c r="BV5" s="143" t="s">
        <v>281</v>
      </c>
      <c r="BW5" s="221" t="s">
        <v>805</v>
      </c>
      <c r="BX5" s="143" t="s">
        <v>804</v>
      </c>
      <c r="BY5" s="221" t="s">
        <v>794</v>
      </c>
      <c r="BZ5" s="143" t="s">
        <v>806</v>
      </c>
      <c r="CA5" s="143"/>
    </row>
    <row r="6" spans="2:79" ht="245.7" hidden="1" thickTop="1" thickBot="1">
      <c r="B6" s="253" t="s">
        <v>161</v>
      </c>
      <c r="C6" s="10" t="s">
        <v>191</v>
      </c>
      <c r="D6" s="146" t="s">
        <v>302</v>
      </c>
      <c r="E6" s="146" t="s">
        <v>303</v>
      </c>
      <c r="F6" s="146" t="s">
        <v>304</v>
      </c>
      <c r="G6" s="10" t="s">
        <v>177</v>
      </c>
      <c r="H6" s="146" t="s">
        <v>305</v>
      </c>
      <c r="I6" s="146" t="s">
        <v>306</v>
      </c>
      <c r="J6" s="15"/>
      <c r="K6" s="15"/>
      <c r="L6" s="15"/>
      <c r="M6" s="15"/>
      <c r="N6" s="15"/>
      <c r="O6" s="15"/>
      <c r="P6" s="15"/>
      <c r="Q6" s="15"/>
      <c r="R6" s="15"/>
      <c r="S6" s="15"/>
      <c r="T6" s="15"/>
      <c r="U6" s="15"/>
      <c r="V6" s="15"/>
      <c r="W6" s="15"/>
      <c r="X6" s="15"/>
      <c r="Y6" s="15"/>
      <c r="Z6" s="15"/>
      <c r="AA6" s="15"/>
      <c r="AB6" s="247"/>
      <c r="AC6" s="247">
        <f t="shared" ref="AC6:AC26" si="18">COUNTIF(J6:AB6,"Si")</f>
        <v>0</v>
      </c>
      <c r="AD6" s="21" t="s">
        <v>186</v>
      </c>
      <c r="AE6" s="26" t="s">
        <v>78</v>
      </c>
      <c r="AF6" s="23" t="str">
        <f t="shared" si="0"/>
        <v>Extremo</v>
      </c>
      <c r="AG6" s="147" t="s">
        <v>307</v>
      </c>
      <c r="AH6" s="11" t="s">
        <v>242</v>
      </c>
      <c r="AI6" s="247" t="s">
        <v>81</v>
      </c>
      <c r="AJ6" s="12">
        <f t="shared" si="1"/>
        <v>15</v>
      </c>
      <c r="AK6" s="247" t="s">
        <v>82</v>
      </c>
      <c r="AL6" s="12">
        <f t="shared" si="2"/>
        <v>15</v>
      </c>
      <c r="AM6" s="247" t="s">
        <v>83</v>
      </c>
      <c r="AN6" s="12">
        <f t="shared" si="3"/>
        <v>15</v>
      </c>
      <c r="AO6" s="247" t="s">
        <v>84</v>
      </c>
      <c r="AP6" s="12">
        <f t="shared" si="4"/>
        <v>15</v>
      </c>
      <c r="AQ6" s="247" t="s">
        <v>85</v>
      </c>
      <c r="AR6" s="12">
        <f t="shared" si="5"/>
        <v>15</v>
      </c>
      <c r="AS6" s="247" t="s">
        <v>86</v>
      </c>
      <c r="AT6" s="12">
        <f t="shared" si="6"/>
        <v>15</v>
      </c>
      <c r="AU6" s="247" t="s">
        <v>87</v>
      </c>
      <c r="AV6" s="12">
        <f t="shared" si="7"/>
        <v>10</v>
      </c>
      <c r="AW6" s="12">
        <f t="shared" si="8"/>
        <v>100</v>
      </c>
      <c r="AX6" s="13" t="str">
        <f t="shared" si="9"/>
        <v>FUERTE</v>
      </c>
      <c r="AY6" s="14" t="s">
        <v>88</v>
      </c>
      <c r="AZ6" s="13" t="str">
        <f t="shared" si="10"/>
        <v>FUERTE</v>
      </c>
      <c r="BA6" s="250">
        <f t="shared" si="11"/>
        <v>100</v>
      </c>
      <c r="BB6" s="245" t="str">
        <f t="shared" si="12"/>
        <v>NO</v>
      </c>
      <c r="BC6" s="249" t="str">
        <f t="shared" si="13"/>
        <v>FUERTE</v>
      </c>
      <c r="BD6" s="24">
        <f>+SUM(BA6:BA6)/(COUNT(BA6:BA6))</f>
        <v>100</v>
      </c>
      <c r="BE6" s="15" t="s">
        <v>89</v>
      </c>
      <c r="BF6" s="16">
        <f>IF(BE6="Directamente",100/COUNTA(#REF!),0)</f>
        <v>100</v>
      </c>
      <c r="BG6" s="25" t="str">
        <f t="shared" ref="BG6:BG26" si="19">IF(SUM(BF6:BF6)&gt;67,"Directamente","No Disminuye")</f>
        <v>Directamente</v>
      </c>
      <c r="BH6" s="15" t="s">
        <v>89</v>
      </c>
      <c r="BI6" s="17">
        <f t="shared" si="14"/>
        <v>100</v>
      </c>
      <c r="BJ6" s="248" t="str">
        <f>_xlfn.IFS(AND((COUNTIF($BH$5:BH6,"Directamente"))&gt;=(COUNTIF(BH6:BH6,"Indirectamente")),(COUNTIF(BH6:BH6,"Directamente"))&gt;=(COUNTIF(BH6:BH6,"No Disminuye"))),"Directamente",AND((COUNTIF(BH6:BH6,"Indirectamente"))&gt;(COUNTIF(BH6:BH6,"Directamente")),(COUNTIF(BH6:BH6,"Indirectamente"))&gt;(COUNTIF(BH6:BH6,"No Disminuye"))),"Indirectamente",SUM(COUNTIF(BH6:BH6,"Directamente"),COUNTIF(BH6:BH6,"Indirectamente"))&gt;=COUNTIF(BH6:BH6,"No Disminuye"),"Directamente",AND((COUNTIF(BH6:BH6,"No Disminuye"))&gt;(COUNTIF(BH6:BH6,"Directamente")),(COUNTIF(BH6:BH6,"No Disminuye"))&gt;(COUNTIF(BH6:BH6,"Indirectamente"))),"No Disminuye")</f>
        <v>Directamente</v>
      </c>
      <c r="BK6" s="245">
        <f t="shared" si="15"/>
        <v>2</v>
      </c>
      <c r="BL6" s="245">
        <f t="shared" si="16"/>
        <v>2</v>
      </c>
      <c r="BM6" s="21" t="s">
        <v>118</v>
      </c>
      <c r="BN6" s="26" t="s">
        <v>91</v>
      </c>
      <c r="BO6" s="21" t="str">
        <f t="shared" si="17"/>
        <v>Moderado</v>
      </c>
      <c r="BP6" s="146" t="s">
        <v>287</v>
      </c>
      <c r="BQ6" s="146" t="s">
        <v>308</v>
      </c>
      <c r="BR6" s="146" t="s">
        <v>309</v>
      </c>
      <c r="BS6" s="146" t="s">
        <v>310</v>
      </c>
      <c r="BT6" s="148" t="d">
        <v>2020-01-02</v>
      </c>
      <c r="BU6" s="148" t="d">
        <v>2020-12-31</v>
      </c>
      <c r="BV6" s="146" t="s">
        <v>311</v>
      </c>
      <c r="BW6" s="150"/>
      <c r="BX6" s="151"/>
      <c r="BY6" s="20"/>
      <c r="BZ6" s="252"/>
      <c r="CA6" s="252"/>
    </row>
    <row r="7" spans="2:79" ht="75.900000000000006" hidden="1" thickTop="1" thickBot="1">
      <c r="B7" s="253"/>
      <c r="C7" s="10"/>
      <c r="D7" s="10"/>
      <c r="E7" s="10"/>
      <c r="F7" s="10"/>
      <c r="G7" s="10"/>
      <c r="H7" s="10"/>
      <c r="I7" s="10"/>
      <c r="J7" s="15"/>
      <c r="K7" s="15"/>
      <c r="L7" s="15"/>
      <c r="M7" s="15"/>
      <c r="N7" s="15"/>
      <c r="O7" s="15"/>
      <c r="P7" s="15"/>
      <c r="Q7" s="15"/>
      <c r="R7" s="15"/>
      <c r="S7" s="15"/>
      <c r="T7" s="15"/>
      <c r="U7" s="15"/>
      <c r="V7" s="15"/>
      <c r="W7" s="15"/>
      <c r="X7" s="15"/>
      <c r="Y7" s="15"/>
      <c r="Z7" s="15"/>
      <c r="AA7" s="15"/>
      <c r="AB7" s="247"/>
      <c r="AC7" s="247">
        <f t="shared" si="18"/>
        <v>0</v>
      </c>
      <c r="AD7" s="21" t="s">
        <v>118</v>
      </c>
      <c r="AE7" s="22" t="str">
        <f t="shared" ref="AE7:AE26" si="20">_xlfn.IFS(AC7&lt;=5,$CA$83,AND(AC7&gt;5,AC7&lt;=11),$CA$84,AC7&gt;11,$CA$85)</f>
        <v>Moderado</v>
      </c>
      <c r="AF7" s="23" t="str">
        <f t="shared" si="0"/>
        <v>Moderado</v>
      </c>
      <c r="AG7" s="10"/>
      <c r="AH7" s="11"/>
      <c r="AI7" s="247"/>
      <c r="AJ7" s="12" t="str">
        <f t="shared" si="1"/>
        <v/>
      </c>
      <c r="AK7" s="247"/>
      <c r="AL7" s="12" t="str">
        <f t="shared" si="2"/>
        <v/>
      </c>
      <c r="AM7" s="247"/>
      <c r="AN7" s="12" t="str">
        <f t="shared" si="3"/>
        <v/>
      </c>
      <c r="AO7" s="247"/>
      <c r="AP7" s="12" t="str">
        <f t="shared" si="4"/>
        <v/>
      </c>
      <c r="AQ7" s="247"/>
      <c r="AR7" s="12" t="str">
        <f t="shared" si="5"/>
        <v/>
      </c>
      <c r="AS7" s="247"/>
      <c r="AT7" s="12" t="str">
        <f t="shared" si="6"/>
        <v/>
      </c>
      <c r="AU7" s="247"/>
      <c r="AV7" s="12" t="str">
        <f t="shared" si="7"/>
        <v/>
      </c>
      <c r="AW7" s="12" t="str">
        <f t="shared" si="8"/>
        <v xml:space="preserve"> </v>
      </c>
      <c r="AX7" s="13" t="str">
        <f t="shared" si="9"/>
        <v>FUERTE</v>
      </c>
      <c r="AY7" s="14" t="s">
        <v>88</v>
      </c>
      <c r="AZ7" s="13" t="str">
        <f t="shared" si="10"/>
        <v>FUERTE</v>
      </c>
      <c r="BA7" s="250">
        <f t="shared" si="11"/>
        <v>100</v>
      </c>
      <c r="BB7" s="245" t="str">
        <f t="shared" si="12"/>
        <v>NO</v>
      </c>
      <c r="BC7" s="249" t="str">
        <f t="shared" si="13"/>
        <v>FUERTE</v>
      </c>
      <c r="BD7" s="24">
        <f t="shared" ref="BD7:BD26" si="21">+SUM(BA7:BA8)/(COUNT(BA7:BA8))</f>
        <v>100</v>
      </c>
      <c r="BE7" s="15"/>
      <c r="BF7" s="16">
        <f>IF(BE7="Directamente",100/COUNTA(#REF!),0)</f>
        <v>0</v>
      </c>
      <c r="BG7" s="25" t="str">
        <f t="shared" si="19"/>
        <v>No Disminuye</v>
      </c>
      <c r="BH7" s="15"/>
      <c r="BI7" s="17" t="str">
        <f t="shared" si="14"/>
        <v xml:space="preserve"> </v>
      </c>
      <c r="BJ7" s="248" t="str">
        <f>_xlfn.IFS(AND((COUNTIF($BH$5:BH7,"Directamente"))&gt;=(COUNTIF(BH7:BH7,"Indirectamente")),(COUNTIF(BH7:BH7,"Directamente"))&gt;=(COUNTIF(BH7:BH7,"No Disminuye"))),"Directamente",AND((COUNTIF(BH7:BH7,"Indirectamente"))&gt;(COUNTIF(BH7:BH7,"Directamente")),(COUNTIF(BH7:BH7,"Indirectamente"))&gt;(COUNTIF(BH7:BH7,"No Disminuye"))),"Indirectamente",SUM(COUNTIF(BH7:BH7,"Directamente"),COUNTIF(BH7:BH7,"Indirectamente"))&gt;=COUNTIF(BH7:BH7,"No Disminuye"),"Directamente",AND((COUNTIF(BH7:BH7,"No Disminuye"))&gt;(COUNTIF(BH7:BH7,"Directamente")),(COUNTIF(BH7:BH7,"No Disminuye"))&gt;(COUNTIF(BH7:BH7,"Indirectamente"))),"No Disminuye")</f>
        <v>Directamente</v>
      </c>
      <c r="BK7" s="245" t="str">
        <f t="shared" si="15"/>
        <v>0</v>
      </c>
      <c r="BL7" s="245">
        <f t="shared" si="16"/>
        <v>2</v>
      </c>
      <c r="BM7" s="21" t="s">
        <v>119</v>
      </c>
      <c r="BN7" s="26" t="s">
        <v>91</v>
      </c>
      <c r="BO7" s="21" t="str">
        <f t="shared" si="17"/>
        <v>Moderado</v>
      </c>
      <c r="BP7" s="254"/>
      <c r="BQ7" s="10"/>
      <c r="BR7" s="10"/>
      <c r="BS7" s="252"/>
      <c r="BT7" s="20"/>
      <c r="BU7" s="20"/>
      <c r="BV7" s="252"/>
      <c r="BW7" s="20"/>
      <c r="BX7" s="252"/>
      <c r="BY7" s="20"/>
      <c r="BZ7" s="252"/>
      <c r="CA7" s="252"/>
    </row>
    <row r="8" spans="2:79" ht="75.900000000000006" hidden="1" thickTop="1" thickBot="1">
      <c r="B8" s="253"/>
      <c r="C8" s="10"/>
      <c r="D8" s="10"/>
      <c r="E8" s="10"/>
      <c r="F8" s="10"/>
      <c r="G8" s="10"/>
      <c r="H8" s="10"/>
      <c r="I8" s="10"/>
      <c r="J8" s="15"/>
      <c r="K8" s="15"/>
      <c r="L8" s="15"/>
      <c r="M8" s="15"/>
      <c r="N8" s="15"/>
      <c r="O8" s="15"/>
      <c r="P8" s="15"/>
      <c r="Q8" s="15"/>
      <c r="R8" s="15"/>
      <c r="S8" s="15"/>
      <c r="T8" s="15"/>
      <c r="U8" s="15"/>
      <c r="V8" s="15"/>
      <c r="W8" s="15"/>
      <c r="X8" s="15"/>
      <c r="Y8" s="15"/>
      <c r="Z8" s="15"/>
      <c r="AA8" s="15"/>
      <c r="AB8" s="247"/>
      <c r="AC8" s="247">
        <f t="shared" si="18"/>
        <v>0</v>
      </c>
      <c r="AD8" s="21" t="s">
        <v>118</v>
      </c>
      <c r="AE8" s="22" t="str">
        <f t="shared" si="20"/>
        <v>Moderado</v>
      </c>
      <c r="AF8" s="23" t="str">
        <f t="shared" si="0"/>
        <v>Moderado</v>
      </c>
      <c r="AG8" s="10"/>
      <c r="AH8" s="11"/>
      <c r="AI8" s="247"/>
      <c r="AJ8" s="12" t="str">
        <f t="shared" si="1"/>
        <v/>
      </c>
      <c r="AK8" s="247"/>
      <c r="AL8" s="12" t="str">
        <f t="shared" si="2"/>
        <v/>
      </c>
      <c r="AM8" s="247"/>
      <c r="AN8" s="12" t="str">
        <f t="shared" si="3"/>
        <v/>
      </c>
      <c r="AO8" s="247"/>
      <c r="AP8" s="12" t="str">
        <f t="shared" si="4"/>
        <v/>
      </c>
      <c r="AQ8" s="247"/>
      <c r="AR8" s="12" t="str">
        <f t="shared" si="5"/>
        <v/>
      </c>
      <c r="AS8" s="247"/>
      <c r="AT8" s="12" t="str">
        <f t="shared" si="6"/>
        <v/>
      </c>
      <c r="AU8" s="247"/>
      <c r="AV8" s="12" t="str">
        <f t="shared" si="7"/>
        <v/>
      </c>
      <c r="AW8" s="12" t="str">
        <f t="shared" si="8"/>
        <v xml:space="preserve"> </v>
      </c>
      <c r="AX8" s="13" t="str">
        <f t="shared" si="9"/>
        <v>FUERTE</v>
      </c>
      <c r="AY8" s="14" t="s">
        <v>88</v>
      </c>
      <c r="AZ8" s="13" t="str">
        <f t="shared" si="10"/>
        <v>FUERTE</v>
      </c>
      <c r="BA8" s="250">
        <f t="shared" si="11"/>
        <v>100</v>
      </c>
      <c r="BB8" s="245" t="str">
        <f t="shared" si="12"/>
        <v>NO</v>
      </c>
      <c r="BC8" s="249" t="str">
        <f t="shared" si="13"/>
        <v>FUERTE</v>
      </c>
      <c r="BD8" s="24">
        <f t="shared" si="21"/>
        <v>100</v>
      </c>
      <c r="BE8" s="15"/>
      <c r="BF8" s="16">
        <f>IF(BE8="Directamente",100/COUNTA(#REF!),0)</f>
        <v>0</v>
      </c>
      <c r="BG8" s="25" t="str">
        <f t="shared" si="19"/>
        <v>No Disminuye</v>
      </c>
      <c r="BH8" s="15"/>
      <c r="BI8" s="17" t="str">
        <f t="shared" si="14"/>
        <v xml:space="preserve"> </v>
      </c>
      <c r="BJ8" s="248" t="str">
        <f>_xlfn.IFS(AND((COUNTIF($BH$5:BH8,"Directamente"))&gt;=(COUNTIF(BH8:BH8,"Indirectamente")),(COUNTIF(BH8:BH8,"Directamente"))&gt;=(COUNTIF(BH8:BH8,"No Disminuye"))),"Directamente",AND((COUNTIF(BH8:BH8,"Indirectamente"))&gt;(COUNTIF(BH8:BH8,"Directamente")),(COUNTIF(BH8:BH8,"Indirectamente"))&gt;(COUNTIF(BH8:BH8,"No Disminuye"))),"Indirectamente",SUM(COUNTIF(BH8:BH8,"Directamente"),COUNTIF(BH8:BH8,"Indirectamente"))&gt;=COUNTIF(BH8:BH8,"No Disminuye"),"Directamente",AND((COUNTIF(BH8:BH8,"No Disminuye"))&gt;(COUNTIF(BH8:BH8,"Directamente")),(COUNTIF(BH8:BH8,"No Disminuye"))&gt;(COUNTIF(BH8:BH8,"Indirectamente"))),"No Disminuye")</f>
        <v>Directamente</v>
      </c>
      <c r="BK8" s="245" t="str">
        <f t="shared" si="15"/>
        <v>0</v>
      </c>
      <c r="BL8" s="245">
        <f t="shared" si="16"/>
        <v>2</v>
      </c>
      <c r="BM8" s="21" t="s">
        <v>119</v>
      </c>
      <c r="BN8" s="26" t="s">
        <v>91</v>
      </c>
      <c r="BO8" s="21" t="str">
        <f t="shared" si="17"/>
        <v>Moderado</v>
      </c>
      <c r="BP8" s="254"/>
      <c r="BQ8" s="10"/>
      <c r="BR8" s="10"/>
      <c r="BS8" s="252"/>
      <c r="BT8" s="20"/>
      <c r="BU8" s="20"/>
      <c r="BV8" s="252"/>
      <c r="BW8" s="20"/>
      <c r="BX8" s="252"/>
      <c r="BY8" s="20"/>
      <c r="BZ8" s="252"/>
      <c r="CA8" s="252"/>
    </row>
    <row r="9" spans="2:79" ht="75.900000000000006" hidden="1" thickTop="1" thickBot="1">
      <c r="B9" s="253"/>
      <c r="C9" s="10"/>
      <c r="D9" s="10"/>
      <c r="E9" s="10"/>
      <c r="F9" s="10"/>
      <c r="G9" s="10"/>
      <c r="H9" s="10"/>
      <c r="I9" s="10"/>
      <c r="J9" s="15"/>
      <c r="K9" s="15"/>
      <c r="L9" s="15"/>
      <c r="M9" s="15"/>
      <c r="N9" s="15"/>
      <c r="O9" s="15"/>
      <c r="P9" s="15"/>
      <c r="Q9" s="15"/>
      <c r="R9" s="15"/>
      <c r="S9" s="15"/>
      <c r="T9" s="15"/>
      <c r="U9" s="15"/>
      <c r="V9" s="15"/>
      <c r="W9" s="15"/>
      <c r="X9" s="15"/>
      <c r="Y9" s="15"/>
      <c r="Z9" s="15"/>
      <c r="AA9" s="15"/>
      <c r="AB9" s="247"/>
      <c r="AC9" s="247">
        <f t="shared" si="18"/>
        <v>0</v>
      </c>
      <c r="AD9" s="21" t="s">
        <v>118</v>
      </c>
      <c r="AE9" s="22" t="str">
        <f t="shared" si="20"/>
        <v>Moderado</v>
      </c>
      <c r="AF9" s="23" t="str">
        <f t="shared" si="0"/>
        <v>Moderado</v>
      </c>
      <c r="AG9" s="10"/>
      <c r="AH9" s="11"/>
      <c r="AI9" s="247"/>
      <c r="AJ9" s="12" t="str">
        <f t="shared" si="1"/>
        <v/>
      </c>
      <c r="AK9" s="247"/>
      <c r="AL9" s="12" t="str">
        <f t="shared" si="2"/>
        <v/>
      </c>
      <c r="AM9" s="247"/>
      <c r="AN9" s="12" t="str">
        <f t="shared" si="3"/>
        <v/>
      </c>
      <c r="AO9" s="247"/>
      <c r="AP9" s="12" t="str">
        <f t="shared" si="4"/>
        <v/>
      </c>
      <c r="AQ9" s="247"/>
      <c r="AR9" s="12" t="str">
        <f t="shared" si="5"/>
        <v/>
      </c>
      <c r="AS9" s="247"/>
      <c r="AT9" s="12" t="str">
        <f t="shared" si="6"/>
        <v/>
      </c>
      <c r="AU9" s="247"/>
      <c r="AV9" s="12" t="str">
        <f t="shared" si="7"/>
        <v/>
      </c>
      <c r="AW9" s="12" t="str">
        <f t="shared" si="8"/>
        <v xml:space="preserve"> </v>
      </c>
      <c r="AX9" s="13" t="str">
        <f t="shared" si="9"/>
        <v>FUERTE</v>
      </c>
      <c r="AY9" s="14" t="s">
        <v>88</v>
      </c>
      <c r="AZ9" s="13" t="str">
        <f t="shared" si="10"/>
        <v>FUERTE</v>
      </c>
      <c r="BA9" s="250">
        <f t="shared" si="11"/>
        <v>100</v>
      </c>
      <c r="BB9" s="245" t="str">
        <f t="shared" si="12"/>
        <v>NO</v>
      </c>
      <c r="BC9" s="249" t="str">
        <f t="shared" si="13"/>
        <v>FUERTE</v>
      </c>
      <c r="BD9" s="24">
        <f t="shared" si="21"/>
        <v>100</v>
      </c>
      <c r="BE9" s="15"/>
      <c r="BF9" s="16">
        <f>IF(BE9="Directamente",100/COUNTA(#REF!),0)</f>
        <v>0</v>
      </c>
      <c r="BG9" s="25" t="str">
        <f t="shared" si="19"/>
        <v>No Disminuye</v>
      </c>
      <c r="BH9" s="15"/>
      <c r="BI9" s="17" t="str">
        <f t="shared" si="14"/>
        <v xml:space="preserve"> </v>
      </c>
      <c r="BJ9" s="248" t="str">
        <f>_xlfn.IFS(AND((COUNTIF($BH$5:BH9,"Directamente"))&gt;=(COUNTIF(BH9:BH9,"Indirectamente")),(COUNTIF(BH9:BH9,"Directamente"))&gt;=(COUNTIF(BH9:BH9,"No Disminuye"))),"Directamente",AND((COUNTIF(BH9:BH9,"Indirectamente"))&gt;(COUNTIF(BH9:BH9,"Directamente")),(COUNTIF(BH9:BH9,"Indirectamente"))&gt;(COUNTIF(BH9:BH9,"No Disminuye"))),"Indirectamente",SUM(COUNTIF(BH9:BH9,"Directamente"),COUNTIF(BH9:BH9,"Indirectamente"))&gt;=COUNTIF(BH9:BH9,"No Disminuye"),"Directamente",AND((COUNTIF(BH9:BH9,"No Disminuye"))&gt;(COUNTIF(BH9:BH9,"Directamente")),(COUNTIF(BH9:BH9,"No Disminuye"))&gt;(COUNTIF(BH9:BH9,"Indirectamente"))),"No Disminuye")</f>
        <v>Directamente</v>
      </c>
      <c r="BK9" s="245" t="str">
        <f t="shared" si="15"/>
        <v>0</v>
      </c>
      <c r="BL9" s="245">
        <f t="shared" si="16"/>
        <v>2</v>
      </c>
      <c r="BM9" s="21" t="s">
        <v>119</v>
      </c>
      <c r="BN9" s="26" t="s">
        <v>91</v>
      </c>
      <c r="BO9" s="21" t="str">
        <f t="shared" si="17"/>
        <v>Moderado</v>
      </c>
      <c r="BP9" s="254"/>
      <c r="BQ9" s="10"/>
      <c r="BR9" s="10"/>
      <c r="BS9" s="252"/>
      <c r="BT9" s="20"/>
      <c r="BU9" s="20"/>
      <c r="BV9" s="252"/>
      <c r="BW9" s="20"/>
      <c r="BX9" s="252"/>
      <c r="BY9" s="20"/>
      <c r="BZ9" s="252"/>
      <c r="CA9" s="252"/>
    </row>
    <row r="10" spans="2:79" ht="75.900000000000006" hidden="1" thickTop="1" thickBot="1">
      <c r="B10" s="253"/>
      <c r="C10" s="10"/>
      <c r="D10" s="10"/>
      <c r="E10" s="10"/>
      <c r="F10" s="10"/>
      <c r="G10" s="10"/>
      <c r="H10" s="10"/>
      <c r="I10" s="10"/>
      <c r="J10" s="15"/>
      <c r="K10" s="15"/>
      <c r="L10" s="15"/>
      <c r="M10" s="15"/>
      <c r="N10" s="15"/>
      <c r="O10" s="15"/>
      <c r="P10" s="15"/>
      <c r="Q10" s="15"/>
      <c r="R10" s="15"/>
      <c r="S10" s="15"/>
      <c r="T10" s="15"/>
      <c r="U10" s="15"/>
      <c r="V10" s="15"/>
      <c r="W10" s="15"/>
      <c r="X10" s="15"/>
      <c r="Y10" s="15"/>
      <c r="Z10" s="15"/>
      <c r="AA10" s="15"/>
      <c r="AB10" s="247"/>
      <c r="AC10" s="247">
        <f t="shared" si="18"/>
        <v>0</v>
      </c>
      <c r="AD10" s="21" t="s">
        <v>118</v>
      </c>
      <c r="AE10" s="22" t="str">
        <f t="shared" si="20"/>
        <v>Moderado</v>
      </c>
      <c r="AF10" s="23" t="str">
        <f t="shared" si="0"/>
        <v>Moderado</v>
      </c>
      <c r="AG10" s="10"/>
      <c r="AH10" s="11"/>
      <c r="AI10" s="247"/>
      <c r="AJ10" s="12" t="str">
        <f t="shared" si="1"/>
        <v/>
      </c>
      <c r="AK10" s="247"/>
      <c r="AL10" s="12" t="str">
        <f t="shared" si="2"/>
        <v/>
      </c>
      <c r="AM10" s="247"/>
      <c r="AN10" s="12" t="str">
        <f t="shared" si="3"/>
        <v/>
      </c>
      <c r="AO10" s="247"/>
      <c r="AP10" s="12" t="str">
        <f t="shared" si="4"/>
        <v/>
      </c>
      <c r="AQ10" s="247"/>
      <c r="AR10" s="12" t="str">
        <f t="shared" si="5"/>
        <v/>
      </c>
      <c r="AS10" s="247"/>
      <c r="AT10" s="12" t="str">
        <f t="shared" si="6"/>
        <v/>
      </c>
      <c r="AU10" s="247"/>
      <c r="AV10" s="12" t="str">
        <f t="shared" si="7"/>
        <v/>
      </c>
      <c r="AW10" s="12" t="str">
        <f t="shared" si="8"/>
        <v xml:space="preserve"> </v>
      </c>
      <c r="AX10" s="13" t="str">
        <f t="shared" si="9"/>
        <v>FUERTE</v>
      </c>
      <c r="AY10" s="14" t="s">
        <v>88</v>
      </c>
      <c r="AZ10" s="13" t="str">
        <f t="shared" si="10"/>
        <v>FUERTE</v>
      </c>
      <c r="BA10" s="250">
        <f t="shared" si="11"/>
        <v>100</v>
      </c>
      <c r="BB10" s="245" t="str">
        <f t="shared" si="12"/>
        <v>NO</v>
      </c>
      <c r="BC10" s="249" t="str">
        <f t="shared" si="13"/>
        <v>FUERTE</v>
      </c>
      <c r="BD10" s="24">
        <f t="shared" si="21"/>
        <v>100</v>
      </c>
      <c r="BE10" s="15"/>
      <c r="BF10" s="16">
        <f>IF(BE10="Directamente",100/COUNTA(#REF!),0)</f>
        <v>0</v>
      </c>
      <c r="BG10" s="25" t="str">
        <f t="shared" si="19"/>
        <v>No Disminuye</v>
      </c>
      <c r="BH10" s="15"/>
      <c r="BI10" s="17" t="str">
        <f t="shared" si="14"/>
        <v xml:space="preserve"> </v>
      </c>
      <c r="BJ10" s="248" t="str">
        <f>_xlfn.IFS(AND((COUNTIF($BH$5:BH10,"Directamente"))&gt;=(COUNTIF(BH10:BH10,"Indirectamente")),(COUNTIF(BH10:BH10,"Directamente"))&gt;=(COUNTIF(BH10:BH10,"No Disminuye"))),"Directamente",AND((COUNTIF(BH10:BH10,"Indirectamente"))&gt;(COUNTIF(BH10:BH10,"Directamente")),(COUNTIF(BH10:BH10,"Indirectamente"))&gt;(COUNTIF(BH10:BH10,"No Disminuye"))),"Indirectamente",SUM(COUNTIF(BH10:BH10,"Directamente"),COUNTIF(BH10:BH10,"Indirectamente"))&gt;=COUNTIF(BH10:BH10,"No Disminuye"),"Directamente",AND((COUNTIF(BH10:BH10,"No Disminuye"))&gt;(COUNTIF(BH10:BH10,"Directamente")),(COUNTIF(BH10:BH10,"No Disminuye"))&gt;(COUNTIF(BH10:BH10,"Indirectamente"))),"No Disminuye")</f>
        <v>Directamente</v>
      </c>
      <c r="BK10" s="245" t="str">
        <f t="shared" si="15"/>
        <v>0</v>
      </c>
      <c r="BL10" s="245">
        <f t="shared" si="16"/>
        <v>2</v>
      </c>
      <c r="BM10" s="21" t="s">
        <v>119</v>
      </c>
      <c r="BN10" s="26" t="s">
        <v>91</v>
      </c>
      <c r="BO10" s="21" t="str">
        <f t="shared" si="17"/>
        <v>Moderado</v>
      </c>
      <c r="BP10" s="254"/>
      <c r="BQ10" s="10"/>
      <c r="BR10" s="10"/>
      <c r="BS10" s="252"/>
      <c r="BT10" s="20"/>
      <c r="BU10" s="20"/>
      <c r="BV10" s="252"/>
      <c r="BW10" s="20"/>
      <c r="BX10" s="252"/>
      <c r="BY10" s="20"/>
      <c r="BZ10" s="252"/>
      <c r="CA10" s="252"/>
    </row>
    <row r="11" spans="2:79" ht="75.900000000000006" hidden="1" thickTop="1" thickBot="1">
      <c r="B11" s="253"/>
      <c r="C11" s="10"/>
      <c r="D11" s="10"/>
      <c r="E11" s="10"/>
      <c r="F11" s="10"/>
      <c r="G11" s="10"/>
      <c r="H11" s="10"/>
      <c r="I11" s="10"/>
      <c r="J11" s="15"/>
      <c r="K11" s="15"/>
      <c r="L11" s="15"/>
      <c r="M11" s="15"/>
      <c r="N11" s="15"/>
      <c r="O11" s="15"/>
      <c r="P11" s="15"/>
      <c r="Q11" s="15"/>
      <c r="R11" s="15"/>
      <c r="S11" s="15"/>
      <c r="T11" s="15"/>
      <c r="U11" s="15"/>
      <c r="V11" s="15"/>
      <c r="W11" s="15"/>
      <c r="X11" s="15"/>
      <c r="Y11" s="15"/>
      <c r="Z11" s="15"/>
      <c r="AA11" s="15"/>
      <c r="AB11" s="247"/>
      <c r="AC11" s="247">
        <f t="shared" si="18"/>
        <v>0</v>
      </c>
      <c r="AD11" s="21" t="s">
        <v>118</v>
      </c>
      <c r="AE11" s="22" t="str">
        <f t="shared" si="20"/>
        <v>Moderado</v>
      </c>
      <c r="AF11" s="23" t="str">
        <f t="shared" si="0"/>
        <v>Moderado</v>
      </c>
      <c r="AG11" s="10"/>
      <c r="AH11" s="11"/>
      <c r="AI11" s="247"/>
      <c r="AJ11" s="12" t="str">
        <f t="shared" si="1"/>
        <v/>
      </c>
      <c r="AK11" s="247"/>
      <c r="AL11" s="12" t="str">
        <f t="shared" si="2"/>
        <v/>
      </c>
      <c r="AM11" s="247"/>
      <c r="AN11" s="12" t="str">
        <f t="shared" si="3"/>
        <v/>
      </c>
      <c r="AO11" s="247"/>
      <c r="AP11" s="12" t="str">
        <f t="shared" si="4"/>
        <v/>
      </c>
      <c r="AQ11" s="247"/>
      <c r="AR11" s="12" t="str">
        <f t="shared" si="5"/>
        <v/>
      </c>
      <c r="AS11" s="247"/>
      <c r="AT11" s="12" t="str">
        <f t="shared" si="6"/>
        <v/>
      </c>
      <c r="AU11" s="247"/>
      <c r="AV11" s="12" t="str">
        <f t="shared" si="7"/>
        <v/>
      </c>
      <c r="AW11" s="12" t="str">
        <f t="shared" si="8"/>
        <v xml:space="preserve"> </v>
      </c>
      <c r="AX11" s="13" t="str">
        <f t="shared" si="9"/>
        <v>FUERTE</v>
      </c>
      <c r="AY11" s="14" t="s">
        <v>88</v>
      </c>
      <c r="AZ11" s="13" t="str">
        <f t="shared" si="10"/>
        <v>FUERTE</v>
      </c>
      <c r="BA11" s="250">
        <f t="shared" si="11"/>
        <v>100</v>
      </c>
      <c r="BB11" s="245" t="str">
        <f t="shared" si="12"/>
        <v>NO</v>
      </c>
      <c r="BC11" s="249" t="str">
        <f t="shared" si="13"/>
        <v>FUERTE</v>
      </c>
      <c r="BD11" s="24">
        <f t="shared" si="21"/>
        <v>100</v>
      </c>
      <c r="BE11" s="15"/>
      <c r="BF11" s="16">
        <f>IF(BE11="Directamente",100/COUNTA(#REF!),0)</f>
        <v>0</v>
      </c>
      <c r="BG11" s="25" t="str">
        <f t="shared" si="19"/>
        <v>No Disminuye</v>
      </c>
      <c r="BH11" s="15"/>
      <c r="BI11" s="17" t="str">
        <f t="shared" si="14"/>
        <v xml:space="preserve"> </v>
      </c>
      <c r="BJ11" s="248" t="str">
        <f>_xlfn.IFS(AND((COUNTIF($BH$5:BH11,"Directamente"))&gt;=(COUNTIF(BH11:BH11,"Indirectamente")),(COUNTIF(BH11:BH11,"Directamente"))&gt;=(COUNTIF(BH11:BH11,"No Disminuye"))),"Directamente",AND((COUNTIF(BH11:BH11,"Indirectamente"))&gt;(COUNTIF(BH11:BH11,"Directamente")),(COUNTIF(BH11:BH11,"Indirectamente"))&gt;(COUNTIF(BH11:BH11,"No Disminuye"))),"Indirectamente",SUM(COUNTIF(BH11:BH11,"Directamente"),COUNTIF(BH11:BH11,"Indirectamente"))&gt;=COUNTIF(BH11:BH11,"No Disminuye"),"Directamente",AND((COUNTIF(BH11:BH11,"No Disminuye"))&gt;(COUNTIF(BH11:BH11,"Directamente")),(COUNTIF(BH11:BH11,"No Disminuye"))&gt;(COUNTIF(BH11:BH11,"Indirectamente"))),"No Disminuye")</f>
        <v>Directamente</v>
      </c>
      <c r="BK11" s="245" t="str">
        <f t="shared" si="15"/>
        <v>0</v>
      </c>
      <c r="BL11" s="245">
        <f t="shared" si="16"/>
        <v>2</v>
      </c>
      <c r="BM11" s="21" t="s">
        <v>119</v>
      </c>
      <c r="BN11" s="26" t="s">
        <v>91</v>
      </c>
      <c r="BO11" s="21" t="str">
        <f t="shared" si="17"/>
        <v>Moderado</v>
      </c>
      <c r="BP11" s="254"/>
      <c r="BQ11" s="10"/>
      <c r="BR11" s="10"/>
      <c r="BS11" s="252"/>
      <c r="BT11" s="20"/>
      <c r="BU11" s="20"/>
      <c r="BV11" s="252"/>
      <c r="BW11" s="20"/>
      <c r="BX11" s="252"/>
      <c r="BY11" s="20"/>
      <c r="BZ11" s="252"/>
      <c r="CA11" s="252"/>
    </row>
    <row r="12" spans="2:79" ht="75.900000000000006" hidden="1" thickTop="1" thickBot="1">
      <c r="B12" s="253"/>
      <c r="C12" s="10"/>
      <c r="D12" s="10"/>
      <c r="E12" s="10"/>
      <c r="F12" s="10"/>
      <c r="G12" s="10"/>
      <c r="H12" s="10"/>
      <c r="I12" s="10"/>
      <c r="J12" s="15"/>
      <c r="K12" s="15"/>
      <c r="L12" s="15"/>
      <c r="M12" s="15"/>
      <c r="N12" s="15"/>
      <c r="O12" s="15"/>
      <c r="P12" s="15"/>
      <c r="Q12" s="15"/>
      <c r="R12" s="15"/>
      <c r="S12" s="15"/>
      <c r="T12" s="15"/>
      <c r="U12" s="15"/>
      <c r="V12" s="15"/>
      <c r="W12" s="15"/>
      <c r="X12" s="15"/>
      <c r="Y12" s="15"/>
      <c r="Z12" s="15"/>
      <c r="AA12" s="15"/>
      <c r="AB12" s="247"/>
      <c r="AC12" s="247">
        <f t="shared" si="18"/>
        <v>0</v>
      </c>
      <c r="AD12" s="21" t="s">
        <v>118</v>
      </c>
      <c r="AE12" s="22" t="str">
        <f t="shared" si="20"/>
        <v>Moderado</v>
      </c>
      <c r="AF12" s="23" t="str">
        <f t="shared" si="0"/>
        <v>Moderado</v>
      </c>
      <c r="AG12" s="10"/>
      <c r="AH12" s="11"/>
      <c r="AI12" s="247"/>
      <c r="AJ12" s="12" t="str">
        <f t="shared" si="1"/>
        <v/>
      </c>
      <c r="AK12" s="247"/>
      <c r="AL12" s="12" t="str">
        <f t="shared" si="2"/>
        <v/>
      </c>
      <c r="AM12" s="247"/>
      <c r="AN12" s="12" t="str">
        <f t="shared" si="3"/>
        <v/>
      </c>
      <c r="AO12" s="247"/>
      <c r="AP12" s="12" t="str">
        <f t="shared" si="4"/>
        <v/>
      </c>
      <c r="AQ12" s="247"/>
      <c r="AR12" s="12" t="str">
        <f t="shared" si="5"/>
        <v/>
      </c>
      <c r="AS12" s="247"/>
      <c r="AT12" s="12" t="str">
        <f t="shared" si="6"/>
        <v/>
      </c>
      <c r="AU12" s="247"/>
      <c r="AV12" s="12" t="str">
        <f t="shared" si="7"/>
        <v/>
      </c>
      <c r="AW12" s="12" t="str">
        <f t="shared" si="8"/>
        <v xml:space="preserve"> </v>
      </c>
      <c r="AX12" s="13" t="str">
        <f t="shared" si="9"/>
        <v>FUERTE</v>
      </c>
      <c r="AY12" s="14" t="s">
        <v>88</v>
      </c>
      <c r="AZ12" s="13" t="str">
        <f t="shared" si="10"/>
        <v>FUERTE</v>
      </c>
      <c r="BA12" s="250">
        <f t="shared" si="11"/>
        <v>100</v>
      </c>
      <c r="BB12" s="245" t="str">
        <f t="shared" si="12"/>
        <v>NO</v>
      </c>
      <c r="BC12" s="249" t="str">
        <f t="shared" si="13"/>
        <v>FUERTE</v>
      </c>
      <c r="BD12" s="24">
        <f t="shared" si="21"/>
        <v>100</v>
      </c>
      <c r="BE12" s="15"/>
      <c r="BF12" s="16">
        <f>IF(BE12="Directamente",100/COUNTA(#REF!),0)</f>
        <v>0</v>
      </c>
      <c r="BG12" s="25" t="str">
        <f t="shared" si="19"/>
        <v>No Disminuye</v>
      </c>
      <c r="BH12" s="15"/>
      <c r="BI12" s="17" t="str">
        <f t="shared" si="14"/>
        <v xml:space="preserve"> </v>
      </c>
      <c r="BJ12" s="248" t="str">
        <f>_xlfn.IFS(AND((COUNTIF($BH$5:BH12,"Directamente"))&gt;=(COUNTIF(BH12:BH12,"Indirectamente")),(COUNTIF(BH12:BH12,"Directamente"))&gt;=(COUNTIF(BH12:BH12,"No Disminuye"))),"Directamente",AND((COUNTIF(BH12:BH12,"Indirectamente"))&gt;(COUNTIF(BH12:BH12,"Directamente")),(COUNTIF(BH12:BH12,"Indirectamente"))&gt;(COUNTIF(BH12:BH12,"No Disminuye"))),"Indirectamente",SUM(COUNTIF(BH12:BH12,"Directamente"),COUNTIF(BH12:BH12,"Indirectamente"))&gt;=COUNTIF(BH12:BH12,"No Disminuye"),"Directamente",AND((COUNTIF(BH12:BH12,"No Disminuye"))&gt;(COUNTIF(BH12:BH12,"Directamente")),(COUNTIF(BH12:BH12,"No Disminuye"))&gt;(COUNTIF(BH12:BH12,"Indirectamente"))),"No Disminuye")</f>
        <v>Directamente</v>
      </c>
      <c r="BK12" s="245" t="str">
        <f t="shared" si="15"/>
        <v>0</v>
      </c>
      <c r="BL12" s="245">
        <f t="shared" si="16"/>
        <v>2</v>
      </c>
      <c r="BM12" s="21" t="s">
        <v>119</v>
      </c>
      <c r="BN12" s="26" t="s">
        <v>91</v>
      </c>
      <c r="BO12" s="21" t="str">
        <f t="shared" si="17"/>
        <v>Moderado</v>
      </c>
      <c r="BP12" s="254"/>
      <c r="BQ12" s="10"/>
      <c r="BR12" s="10"/>
      <c r="BS12" s="252"/>
      <c r="BT12" s="20"/>
      <c r="BU12" s="20"/>
      <c r="BV12" s="252"/>
      <c r="BW12" s="20"/>
      <c r="BX12" s="252"/>
      <c r="BY12" s="20"/>
      <c r="BZ12" s="252"/>
      <c r="CA12" s="252"/>
    </row>
    <row r="13" spans="2:79" ht="75.900000000000006" hidden="1" thickTop="1" thickBot="1">
      <c r="B13" s="253"/>
      <c r="C13" s="10"/>
      <c r="D13" s="10"/>
      <c r="E13" s="10"/>
      <c r="F13" s="10"/>
      <c r="G13" s="10"/>
      <c r="H13" s="10"/>
      <c r="I13" s="10"/>
      <c r="J13" s="15"/>
      <c r="K13" s="15"/>
      <c r="L13" s="15"/>
      <c r="M13" s="15"/>
      <c r="N13" s="15"/>
      <c r="O13" s="15"/>
      <c r="P13" s="15"/>
      <c r="Q13" s="15"/>
      <c r="R13" s="15"/>
      <c r="S13" s="15"/>
      <c r="T13" s="15"/>
      <c r="U13" s="15"/>
      <c r="V13" s="15"/>
      <c r="W13" s="15"/>
      <c r="X13" s="15"/>
      <c r="Y13" s="15"/>
      <c r="Z13" s="15"/>
      <c r="AA13" s="15"/>
      <c r="AB13" s="247"/>
      <c r="AC13" s="247">
        <f t="shared" si="18"/>
        <v>0</v>
      </c>
      <c r="AD13" s="21" t="s">
        <v>118</v>
      </c>
      <c r="AE13" s="22" t="str">
        <f t="shared" si="20"/>
        <v>Moderado</v>
      </c>
      <c r="AF13" s="23" t="str">
        <f t="shared" si="0"/>
        <v>Moderado</v>
      </c>
      <c r="AG13" s="10"/>
      <c r="AH13" s="11"/>
      <c r="AI13" s="247"/>
      <c r="AJ13" s="12" t="str">
        <f t="shared" si="1"/>
        <v/>
      </c>
      <c r="AK13" s="247"/>
      <c r="AL13" s="12" t="str">
        <f t="shared" si="2"/>
        <v/>
      </c>
      <c r="AM13" s="247"/>
      <c r="AN13" s="12" t="str">
        <f t="shared" si="3"/>
        <v/>
      </c>
      <c r="AO13" s="247"/>
      <c r="AP13" s="12" t="str">
        <f t="shared" si="4"/>
        <v/>
      </c>
      <c r="AQ13" s="247"/>
      <c r="AR13" s="12" t="str">
        <f t="shared" si="5"/>
        <v/>
      </c>
      <c r="AS13" s="247"/>
      <c r="AT13" s="12" t="str">
        <f t="shared" si="6"/>
        <v/>
      </c>
      <c r="AU13" s="247"/>
      <c r="AV13" s="12" t="str">
        <f t="shared" si="7"/>
        <v/>
      </c>
      <c r="AW13" s="12" t="str">
        <f t="shared" si="8"/>
        <v xml:space="preserve"> </v>
      </c>
      <c r="AX13" s="13" t="str">
        <f t="shared" si="9"/>
        <v>FUERTE</v>
      </c>
      <c r="AY13" s="14" t="s">
        <v>88</v>
      </c>
      <c r="AZ13" s="13" t="str">
        <f t="shared" si="10"/>
        <v>FUERTE</v>
      </c>
      <c r="BA13" s="250">
        <f t="shared" si="11"/>
        <v>100</v>
      </c>
      <c r="BB13" s="245" t="str">
        <f t="shared" si="12"/>
        <v>NO</v>
      </c>
      <c r="BC13" s="249" t="str">
        <f t="shared" si="13"/>
        <v>FUERTE</v>
      </c>
      <c r="BD13" s="24">
        <f t="shared" si="21"/>
        <v>100</v>
      </c>
      <c r="BE13" s="15"/>
      <c r="BF13" s="16">
        <f>IF(BE13="Directamente",100/COUNTA(#REF!),0)</f>
        <v>0</v>
      </c>
      <c r="BG13" s="25" t="str">
        <f t="shared" si="19"/>
        <v>No Disminuye</v>
      </c>
      <c r="BH13" s="15"/>
      <c r="BI13" s="17" t="str">
        <f t="shared" si="14"/>
        <v xml:space="preserve"> </v>
      </c>
      <c r="BJ13" s="248" t="str">
        <f>_xlfn.IFS(AND((COUNTIF($BH$5:BH13,"Directamente"))&gt;=(COUNTIF(BH13:BH13,"Indirectamente")),(COUNTIF(BH13:BH13,"Directamente"))&gt;=(COUNTIF(BH13:BH13,"No Disminuye"))),"Directamente",AND((COUNTIF(BH13:BH13,"Indirectamente"))&gt;(COUNTIF(BH13:BH13,"Directamente")),(COUNTIF(BH13:BH13,"Indirectamente"))&gt;(COUNTIF(BH13:BH13,"No Disminuye"))),"Indirectamente",SUM(COUNTIF(BH13:BH13,"Directamente"),COUNTIF(BH13:BH13,"Indirectamente"))&gt;=COUNTIF(BH13:BH13,"No Disminuye"),"Directamente",AND((COUNTIF(BH13:BH13,"No Disminuye"))&gt;(COUNTIF(BH13:BH13,"Directamente")),(COUNTIF(BH13:BH13,"No Disminuye"))&gt;(COUNTIF(BH13:BH13,"Indirectamente"))),"No Disminuye")</f>
        <v>Directamente</v>
      </c>
      <c r="BK13" s="245" t="str">
        <f t="shared" si="15"/>
        <v>0</v>
      </c>
      <c r="BL13" s="245">
        <f t="shared" si="16"/>
        <v>2</v>
      </c>
      <c r="BM13" s="21" t="s">
        <v>119</v>
      </c>
      <c r="BN13" s="26" t="s">
        <v>91</v>
      </c>
      <c r="BO13" s="21" t="str">
        <f t="shared" si="17"/>
        <v>Moderado</v>
      </c>
      <c r="BP13" s="254"/>
      <c r="BQ13" s="10"/>
      <c r="BR13" s="10"/>
      <c r="BS13" s="252"/>
      <c r="BT13" s="20"/>
      <c r="BU13" s="20"/>
      <c r="BV13" s="252"/>
      <c r="BW13" s="20"/>
      <c r="BX13" s="252"/>
      <c r="BY13" s="20"/>
      <c r="BZ13" s="252"/>
      <c r="CA13" s="252"/>
    </row>
    <row r="14" spans="2:79" ht="75.900000000000006" hidden="1" thickTop="1" thickBot="1">
      <c r="B14" s="253"/>
      <c r="C14" s="10"/>
      <c r="D14" s="10"/>
      <c r="E14" s="10"/>
      <c r="F14" s="10"/>
      <c r="G14" s="10"/>
      <c r="H14" s="10"/>
      <c r="I14" s="10"/>
      <c r="J14" s="15"/>
      <c r="K14" s="15"/>
      <c r="L14" s="15"/>
      <c r="M14" s="15"/>
      <c r="N14" s="15"/>
      <c r="O14" s="15"/>
      <c r="P14" s="15"/>
      <c r="Q14" s="15"/>
      <c r="R14" s="15"/>
      <c r="S14" s="15"/>
      <c r="T14" s="15"/>
      <c r="U14" s="15"/>
      <c r="V14" s="15"/>
      <c r="W14" s="15"/>
      <c r="X14" s="15"/>
      <c r="Y14" s="15"/>
      <c r="Z14" s="15"/>
      <c r="AA14" s="15"/>
      <c r="AB14" s="247"/>
      <c r="AC14" s="247">
        <f t="shared" si="18"/>
        <v>0</v>
      </c>
      <c r="AD14" s="21" t="s">
        <v>118</v>
      </c>
      <c r="AE14" s="22" t="str">
        <f t="shared" si="20"/>
        <v>Moderado</v>
      </c>
      <c r="AF14" s="23" t="str">
        <f t="shared" si="0"/>
        <v>Moderado</v>
      </c>
      <c r="AG14" s="10"/>
      <c r="AH14" s="11"/>
      <c r="AI14" s="247"/>
      <c r="AJ14" s="12" t="str">
        <f t="shared" si="1"/>
        <v/>
      </c>
      <c r="AK14" s="247"/>
      <c r="AL14" s="12" t="str">
        <f t="shared" si="2"/>
        <v/>
      </c>
      <c r="AM14" s="247"/>
      <c r="AN14" s="12" t="str">
        <f t="shared" si="3"/>
        <v/>
      </c>
      <c r="AO14" s="247"/>
      <c r="AP14" s="12" t="str">
        <f t="shared" si="4"/>
        <v/>
      </c>
      <c r="AQ14" s="247"/>
      <c r="AR14" s="12" t="str">
        <f t="shared" si="5"/>
        <v/>
      </c>
      <c r="AS14" s="247"/>
      <c r="AT14" s="12" t="str">
        <f t="shared" si="6"/>
        <v/>
      </c>
      <c r="AU14" s="247"/>
      <c r="AV14" s="12" t="str">
        <f t="shared" si="7"/>
        <v/>
      </c>
      <c r="AW14" s="12" t="str">
        <f t="shared" si="8"/>
        <v xml:space="preserve"> </v>
      </c>
      <c r="AX14" s="13" t="str">
        <f t="shared" si="9"/>
        <v>FUERTE</v>
      </c>
      <c r="AY14" s="14" t="s">
        <v>88</v>
      </c>
      <c r="AZ14" s="13" t="str">
        <f t="shared" si="10"/>
        <v>FUERTE</v>
      </c>
      <c r="BA14" s="250">
        <f t="shared" si="11"/>
        <v>100</v>
      </c>
      <c r="BB14" s="245" t="str">
        <f t="shared" si="12"/>
        <v>NO</v>
      </c>
      <c r="BC14" s="249" t="str">
        <f t="shared" si="13"/>
        <v>FUERTE</v>
      </c>
      <c r="BD14" s="24">
        <f t="shared" si="21"/>
        <v>100</v>
      </c>
      <c r="BE14" s="15"/>
      <c r="BF14" s="16">
        <f>IF(BE14="Directamente",100/COUNTA(#REF!),0)</f>
        <v>0</v>
      </c>
      <c r="BG14" s="25" t="str">
        <f t="shared" si="19"/>
        <v>No Disminuye</v>
      </c>
      <c r="BH14" s="15"/>
      <c r="BI14" s="17" t="str">
        <f t="shared" si="14"/>
        <v xml:space="preserve"> </v>
      </c>
      <c r="BJ14" s="248" t="str">
        <f>_xlfn.IFS(AND((COUNTIF($BH$5:BH14,"Directamente"))&gt;=(COUNTIF(BH14:BH14,"Indirectamente")),(COUNTIF(BH14:BH14,"Directamente"))&gt;=(COUNTIF(BH14:BH14,"No Disminuye"))),"Directamente",AND((COUNTIF(BH14:BH14,"Indirectamente"))&gt;(COUNTIF(BH14:BH14,"Directamente")),(COUNTIF(BH14:BH14,"Indirectamente"))&gt;(COUNTIF(BH14:BH14,"No Disminuye"))),"Indirectamente",SUM(COUNTIF(BH14:BH14,"Directamente"),COUNTIF(BH14:BH14,"Indirectamente"))&gt;=COUNTIF(BH14:BH14,"No Disminuye"),"Directamente",AND((COUNTIF(BH14:BH14,"No Disminuye"))&gt;(COUNTIF(BH14:BH14,"Directamente")),(COUNTIF(BH14:BH14,"No Disminuye"))&gt;(COUNTIF(BH14:BH14,"Indirectamente"))),"No Disminuye")</f>
        <v>Directamente</v>
      </c>
      <c r="BK14" s="245" t="str">
        <f t="shared" si="15"/>
        <v>0</v>
      </c>
      <c r="BL14" s="245">
        <f t="shared" si="16"/>
        <v>2</v>
      </c>
      <c r="BM14" s="21" t="s">
        <v>119</v>
      </c>
      <c r="BN14" s="26" t="s">
        <v>91</v>
      </c>
      <c r="BO14" s="21" t="str">
        <f t="shared" si="17"/>
        <v>Moderado</v>
      </c>
      <c r="BP14" s="254"/>
      <c r="BQ14" s="10"/>
      <c r="BR14" s="10"/>
      <c r="BS14" s="252"/>
      <c r="BT14" s="20"/>
      <c r="BU14" s="20"/>
      <c r="BV14" s="252"/>
      <c r="BW14" s="20"/>
      <c r="BX14" s="252"/>
      <c r="BY14" s="20"/>
      <c r="BZ14" s="252"/>
      <c r="CA14" s="252"/>
    </row>
    <row r="15" spans="2:79" ht="75.900000000000006" hidden="1" thickTop="1" thickBot="1">
      <c r="B15" s="253"/>
      <c r="C15" s="10"/>
      <c r="D15" s="10"/>
      <c r="E15" s="10"/>
      <c r="F15" s="10"/>
      <c r="G15" s="10"/>
      <c r="H15" s="10"/>
      <c r="I15" s="10"/>
      <c r="J15" s="15"/>
      <c r="K15" s="15"/>
      <c r="L15" s="15"/>
      <c r="M15" s="15"/>
      <c r="N15" s="15"/>
      <c r="O15" s="15"/>
      <c r="P15" s="15"/>
      <c r="Q15" s="15"/>
      <c r="R15" s="15"/>
      <c r="S15" s="15"/>
      <c r="T15" s="15"/>
      <c r="U15" s="15"/>
      <c r="V15" s="15"/>
      <c r="W15" s="15"/>
      <c r="X15" s="15"/>
      <c r="Y15" s="15"/>
      <c r="Z15" s="15"/>
      <c r="AA15" s="15"/>
      <c r="AB15" s="247"/>
      <c r="AC15" s="247">
        <f t="shared" si="18"/>
        <v>0</v>
      </c>
      <c r="AD15" s="21" t="s">
        <v>118</v>
      </c>
      <c r="AE15" s="22" t="str">
        <f t="shared" si="20"/>
        <v>Moderado</v>
      </c>
      <c r="AF15" s="23" t="str">
        <f t="shared" si="0"/>
        <v>Moderado</v>
      </c>
      <c r="AG15" s="10"/>
      <c r="AH15" s="11"/>
      <c r="AI15" s="247"/>
      <c r="AJ15" s="12" t="str">
        <f t="shared" si="1"/>
        <v/>
      </c>
      <c r="AK15" s="247"/>
      <c r="AL15" s="12" t="str">
        <f t="shared" si="2"/>
        <v/>
      </c>
      <c r="AM15" s="247"/>
      <c r="AN15" s="12" t="str">
        <f t="shared" si="3"/>
        <v/>
      </c>
      <c r="AO15" s="247"/>
      <c r="AP15" s="12" t="str">
        <f t="shared" si="4"/>
        <v/>
      </c>
      <c r="AQ15" s="247"/>
      <c r="AR15" s="12" t="str">
        <f t="shared" si="5"/>
        <v/>
      </c>
      <c r="AS15" s="247"/>
      <c r="AT15" s="12" t="str">
        <f t="shared" si="6"/>
        <v/>
      </c>
      <c r="AU15" s="247"/>
      <c r="AV15" s="12" t="str">
        <f t="shared" si="7"/>
        <v/>
      </c>
      <c r="AW15" s="12" t="str">
        <f t="shared" si="8"/>
        <v xml:space="preserve"> </v>
      </c>
      <c r="AX15" s="13" t="str">
        <f t="shared" si="9"/>
        <v>FUERTE</v>
      </c>
      <c r="AY15" s="14" t="s">
        <v>88</v>
      </c>
      <c r="AZ15" s="13" t="str">
        <f t="shared" si="10"/>
        <v>FUERTE</v>
      </c>
      <c r="BA15" s="250">
        <f t="shared" si="11"/>
        <v>100</v>
      </c>
      <c r="BB15" s="245" t="str">
        <f t="shared" si="12"/>
        <v>NO</v>
      </c>
      <c r="BC15" s="249" t="str">
        <f t="shared" si="13"/>
        <v>FUERTE</v>
      </c>
      <c r="BD15" s="24">
        <f t="shared" si="21"/>
        <v>100</v>
      </c>
      <c r="BE15" s="15"/>
      <c r="BF15" s="16">
        <f>IF(BE15="Directamente",100/COUNTA(#REF!),0)</f>
        <v>0</v>
      </c>
      <c r="BG15" s="25" t="str">
        <f t="shared" si="19"/>
        <v>No Disminuye</v>
      </c>
      <c r="BH15" s="15"/>
      <c r="BI15" s="17" t="str">
        <f t="shared" si="14"/>
        <v xml:space="preserve"> </v>
      </c>
      <c r="BJ15" s="248" t="str">
        <f>_xlfn.IFS(AND((COUNTIF($BH$5:BH15,"Directamente"))&gt;=(COUNTIF(BH15:BH15,"Indirectamente")),(COUNTIF(BH15:BH15,"Directamente"))&gt;=(COUNTIF(BH15:BH15,"No Disminuye"))),"Directamente",AND((COUNTIF(BH15:BH15,"Indirectamente"))&gt;(COUNTIF(BH15:BH15,"Directamente")),(COUNTIF(BH15:BH15,"Indirectamente"))&gt;(COUNTIF(BH15:BH15,"No Disminuye"))),"Indirectamente",SUM(COUNTIF(BH15:BH15,"Directamente"),COUNTIF(BH15:BH15,"Indirectamente"))&gt;=COUNTIF(BH15:BH15,"No Disminuye"),"Directamente",AND((COUNTIF(BH15:BH15,"No Disminuye"))&gt;(COUNTIF(BH15:BH15,"Directamente")),(COUNTIF(BH15:BH15,"No Disminuye"))&gt;(COUNTIF(BH15:BH15,"Indirectamente"))),"No Disminuye")</f>
        <v>Directamente</v>
      </c>
      <c r="BK15" s="245" t="str">
        <f t="shared" si="15"/>
        <v>0</v>
      </c>
      <c r="BL15" s="245">
        <f t="shared" si="16"/>
        <v>2</v>
      </c>
      <c r="BM15" s="21" t="s">
        <v>119</v>
      </c>
      <c r="BN15" s="26" t="s">
        <v>91</v>
      </c>
      <c r="BO15" s="21" t="str">
        <f t="shared" si="17"/>
        <v>Moderado</v>
      </c>
      <c r="BP15" s="254"/>
      <c r="BQ15" s="10"/>
      <c r="BR15" s="10"/>
      <c r="BS15" s="252"/>
      <c r="BT15" s="20"/>
      <c r="BU15" s="20"/>
      <c r="BV15" s="252"/>
      <c r="BW15" s="20"/>
      <c r="BX15" s="252"/>
      <c r="BY15" s="20"/>
      <c r="BZ15" s="252"/>
      <c r="CA15" s="252"/>
    </row>
    <row r="16" spans="2:79" ht="75.900000000000006" hidden="1" thickTop="1" thickBot="1">
      <c r="B16" s="253"/>
      <c r="C16" s="10"/>
      <c r="D16" s="10"/>
      <c r="E16" s="10"/>
      <c r="F16" s="10"/>
      <c r="G16" s="10"/>
      <c r="H16" s="10"/>
      <c r="I16" s="10"/>
      <c r="J16" s="15"/>
      <c r="K16" s="15"/>
      <c r="L16" s="15"/>
      <c r="M16" s="15"/>
      <c r="N16" s="15"/>
      <c r="O16" s="15"/>
      <c r="P16" s="15"/>
      <c r="Q16" s="15"/>
      <c r="R16" s="15"/>
      <c r="S16" s="15"/>
      <c r="T16" s="15"/>
      <c r="U16" s="15"/>
      <c r="V16" s="15"/>
      <c r="W16" s="15"/>
      <c r="X16" s="15"/>
      <c r="Y16" s="15"/>
      <c r="Z16" s="15"/>
      <c r="AA16" s="15"/>
      <c r="AB16" s="247"/>
      <c r="AC16" s="247">
        <f t="shared" si="18"/>
        <v>0</v>
      </c>
      <c r="AD16" s="21" t="s">
        <v>118</v>
      </c>
      <c r="AE16" s="22" t="str">
        <f t="shared" si="20"/>
        <v>Moderado</v>
      </c>
      <c r="AF16" s="23" t="str">
        <f t="shared" si="0"/>
        <v>Moderado</v>
      </c>
      <c r="AG16" s="10"/>
      <c r="AH16" s="11"/>
      <c r="AI16" s="247"/>
      <c r="AJ16" s="12" t="str">
        <f t="shared" si="1"/>
        <v/>
      </c>
      <c r="AK16" s="247"/>
      <c r="AL16" s="12" t="str">
        <f t="shared" si="2"/>
        <v/>
      </c>
      <c r="AM16" s="247"/>
      <c r="AN16" s="12" t="str">
        <f t="shared" si="3"/>
        <v/>
      </c>
      <c r="AO16" s="247"/>
      <c r="AP16" s="12" t="str">
        <f t="shared" si="4"/>
        <v/>
      </c>
      <c r="AQ16" s="247"/>
      <c r="AR16" s="12" t="str">
        <f t="shared" si="5"/>
        <v/>
      </c>
      <c r="AS16" s="247"/>
      <c r="AT16" s="12" t="str">
        <f t="shared" si="6"/>
        <v/>
      </c>
      <c r="AU16" s="247"/>
      <c r="AV16" s="12" t="str">
        <f t="shared" si="7"/>
        <v/>
      </c>
      <c r="AW16" s="12" t="str">
        <f t="shared" si="8"/>
        <v xml:space="preserve"> </v>
      </c>
      <c r="AX16" s="13" t="str">
        <f t="shared" si="9"/>
        <v>FUERTE</v>
      </c>
      <c r="AY16" s="14" t="s">
        <v>88</v>
      </c>
      <c r="AZ16" s="13" t="str">
        <f t="shared" si="10"/>
        <v>FUERTE</v>
      </c>
      <c r="BA16" s="250">
        <f t="shared" si="11"/>
        <v>100</v>
      </c>
      <c r="BB16" s="245" t="str">
        <f t="shared" si="12"/>
        <v>NO</v>
      </c>
      <c r="BC16" s="249" t="str">
        <f t="shared" si="13"/>
        <v>FUERTE</v>
      </c>
      <c r="BD16" s="24">
        <f t="shared" si="21"/>
        <v>100</v>
      </c>
      <c r="BE16" s="15"/>
      <c r="BF16" s="16">
        <f>IF(BE16="Directamente",100/COUNTA(#REF!),0)</f>
        <v>0</v>
      </c>
      <c r="BG16" s="25" t="str">
        <f t="shared" si="19"/>
        <v>No Disminuye</v>
      </c>
      <c r="BH16" s="15"/>
      <c r="BI16" s="17" t="str">
        <f t="shared" si="14"/>
        <v xml:space="preserve"> </v>
      </c>
      <c r="BJ16" s="248" t="str">
        <f>_xlfn.IFS(AND((COUNTIF($BH$5:BH16,"Directamente"))&gt;=(COUNTIF(BH16:BH16,"Indirectamente")),(COUNTIF(BH16:BH16,"Directamente"))&gt;=(COUNTIF(BH16:BH16,"No Disminuye"))),"Directamente",AND((COUNTIF(BH16:BH16,"Indirectamente"))&gt;(COUNTIF(BH16:BH16,"Directamente")),(COUNTIF(BH16:BH16,"Indirectamente"))&gt;(COUNTIF(BH16:BH16,"No Disminuye"))),"Indirectamente",SUM(COUNTIF(BH16:BH16,"Directamente"),COUNTIF(BH16:BH16,"Indirectamente"))&gt;=COUNTIF(BH16:BH16,"No Disminuye"),"Directamente",AND((COUNTIF(BH16:BH16,"No Disminuye"))&gt;(COUNTIF(BH16:BH16,"Directamente")),(COUNTIF(BH16:BH16,"No Disminuye"))&gt;(COUNTIF(BH16:BH16,"Indirectamente"))),"No Disminuye")</f>
        <v>Directamente</v>
      </c>
      <c r="BK16" s="245" t="str">
        <f t="shared" si="15"/>
        <v>0</v>
      </c>
      <c r="BL16" s="245">
        <f t="shared" si="16"/>
        <v>2</v>
      </c>
      <c r="BM16" s="21" t="s">
        <v>119</v>
      </c>
      <c r="BN16" s="26" t="s">
        <v>91</v>
      </c>
      <c r="BO16" s="21" t="str">
        <f t="shared" si="17"/>
        <v>Moderado</v>
      </c>
      <c r="BP16" s="254"/>
      <c r="BQ16" s="10"/>
      <c r="BR16" s="10"/>
      <c r="BS16" s="252"/>
      <c r="BT16" s="20"/>
      <c r="BU16" s="20"/>
      <c r="BV16" s="252"/>
      <c r="BW16" s="20"/>
      <c r="BX16" s="252"/>
      <c r="BY16" s="20"/>
      <c r="BZ16" s="252"/>
      <c r="CA16" s="252"/>
    </row>
    <row r="17" spans="2:79" ht="75.900000000000006" hidden="1" thickTop="1" thickBot="1">
      <c r="B17" s="253"/>
      <c r="C17" s="10"/>
      <c r="D17" s="10"/>
      <c r="E17" s="10"/>
      <c r="F17" s="10"/>
      <c r="G17" s="10"/>
      <c r="H17" s="10"/>
      <c r="I17" s="10"/>
      <c r="J17" s="15"/>
      <c r="K17" s="15"/>
      <c r="L17" s="15"/>
      <c r="M17" s="15"/>
      <c r="N17" s="15"/>
      <c r="O17" s="15"/>
      <c r="P17" s="15"/>
      <c r="Q17" s="15"/>
      <c r="R17" s="15"/>
      <c r="S17" s="15"/>
      <c r="T17" s="15"/>
      <c r="U17" s="15"/>
      <c r="V17" s="15"/>
      <c r="W17" s="15"/>
      <c r="X17" s="15"/>
      <c r="Y17" s="15"/>
      <c r="Z17" s="15"/>
      <c r="AA17" s="15"/>
      <c r="AB17" s="247"/>
      <c r="AC17" s="247">
        <f t="shared" si="18"/>
        <v>0</v>
      </c>
      <c r="AD17" s="21" t="s">
        <v>118</v>
      </c>
      <c r="AE17" s="22" t="str">
        <f t="shared" si="20"/>
        <v>Moderado</v>
      </c>
      <c r="AF17" s="23" t="str">
        <f t="shared" si="0"/>
        <v>Moderado</v>
      </c>
      <c r="AG17" s="10"/>
      <c r="AH17" s="11"/>
      <c r="AI17" s="247"/>
      <c r="AJ17" s="12" t="str">
        <f t="shared" si="1"/>
        <v/>
      </c>
      <c r="AK17" s="247"/>
      <c r="AL17" s="12" t="str">
        <f t="shared" si="2"/>
        <v/>
      </c>
      <c r="AM17" s="247"/>
      <c r="AN17" s="12" t="str">
        <f t="shared" si="3"/>
        <v/>
      </c>
      <c r="AO17" s="247"/>
      <c r="AP17" s="12" t="str">
        <f t="shared" si="4"/>
        <v/>
      </c>
      <c r="AQ17" s="247"/>
      <c r="AR17" s="12" t="str">
        <f t="shared" si="5"/>
        <v/>
      </c>
      <c r="AS17" s="247"/>
      <c r="AT17" s="12" t="str">
        <f t="shared" si="6"/>
        <v/>
      </c>
      <c r="AU17" s="247"/>
      <c r="AV17" s="12" t="str">
        <f t="shared" si="7"/>
        <v/>
      </c>
      <c r="AW17" s="12" t="str">
        <f t="shared" si="8"/>
        <v xml:space="preserve"> </v>
      </c>
      <c r="AX17" s="13" t="str">
        <f t="shared" si="9"/>
        <v>FUERTE</v>
      </c>
      <c r="AY17" s="14" t="s">
        <v>88</v>
      </c>
      <c r="AZ17" s="13" t="str">
        <f t="shared" si="10"/>
        <v>FUERTE</v>
      </c>
      <c r="BA17" s="250">
        <f t="shared" si="11"/>
        <v>100</v>
      </c>
      <c r="BB17" s="245" t="str">
        <f t="shared" si="12"/>
        <v>NO</v>
      </c>
      <c r="BC17" s="249" t="str">
        <f t="shared" si="13"/>
        <v>FUERTE</v>
      </c>
      <c r="BD17" s="24">
        <f t="shared" si="21"/>
        <v>100</v>
      </c>
      <c r="BE17" s="15"/>
      <c r="BF17" s="16">
        <f>IF(BE17="Directamente",100/COUNTA(#REF!),0)</f>
        <v>0</v>
      </c>
      <c r="BG17" s="25" t="str">
        <f t="shared" si="19"/>
        <v>No Disminuye</v>
      </c>
      <c r="BH17" s="15"/>
      <c r="BI17" s="17" t="str">
        <f t="shared" si="14"/>
        <v xml:space="preserve"> </v>
      </c>
      <c r="BJ17" s="248" t="str">
        <f>_xlfn.IFS(AND((COUNTIF($BH$5:BH17,"Directamente"))&gt;=(COUNTIF(BH17:BH17,"Indirectamente")),(COUNTIF(BH17:BH17,"Directamente"))&gt;=(COUNTIF(BH17:BH17,"No Disminuye"))),"Directamente",AND((COUNTIF(BH17:BH17,"Indirectamente"))&gt;(COUNTIF(BH17:BH17,"Directamente")),(COUNTIF(BH17:BH17,"Indirectamente"))&gt;(COUNTIF(BH17:BH17,"No Disminuye"))),"Indirectamente",SUM(COUNTIF(BH17:BH17,"Directamente"),COUNTIF(BH17:BH17,"Indirectamente"))&gt;=COUNTIF(BH17:BH17,"No Disminuye"),"Directamente",AND((COUNTIF(BH17:BH17,"No Disminuye"))&gt;(COUNTIF(BH17:BH17,"Directamente")),(COUNTIF(BH17:BH17,"No Disminuye"))&gt;(COUNTIF(BH17:BH17,"Indirectamente"))),"No Disminuye")</f>
        <v>Directamente</v>
      </c>
      <c r="BK17" s="245" t="str">
        <f t="shared" si="15"/>
        <v>0</v>
      </c>
      <c r="BL17" s="245">
        <f t="shared" si="16"/>
        <v>2</v>
      </c>
      <c r="BM17" s="21" t="s">
        <v>119</v>
      </c>
      <c r="BN17" s="26" t="s">
        <v>91</v>
      </c>
      <c r="BO17" s="21" t="str">
        <f t="shared" si="17"/>
        <v>Moderado</v>
      </c>
      <c r="BP17" s="254"/>
      <c r="BQ17" s="10"/>
      <c r="BR17" s="10"/>
      <c r="BS17" s="252"/>
      <c r="BT17" s="20"/>
      <c r="BU17" s="20"/>
      <c r="BV17" s="252"/>
      <c r="BW17" s="20"/>
      <c r="BX17" s="252"/>
      <c r="BY17" s="20"/>
      <c r="BZ17" s="252"/>
      <c r="CA17" s="252"/>
    </row>
    <row r="18" spans="2:79" ht="75.900000000000006" hidden="1" thickTop="1" thickBot="1">
      <c r="B18" s="253"/>
      <c r="C18" s="10"/>
      <c r="D18" s="10"/>
      <c r="E18" s="10"/>
      <c r="F18" s="10"/>
      <c r="G18" s="10"/>
      <c r="H18" s="10"/>
      <c r="I18" s="10"/>
      <c r="J18" s="15"/>
      <c r="K18" s="15"/>
      <c r="L18" s="15"/>
      <c r="M18" s="15"/>
      <c r="N18" s="15"/>
      <c r="O18" s="15"/>
      <c r="P18" s="15"/>
      <c r="Q18" s="15"/>
      <c r="R18" s="15"/>
      <c r="S18" s="15"/>
      <c r="T18" s="15"/>
      <c r="U18" s="15"/>
      <c r="V18" s="15"/>
      <c r="W18" s="15"/>
      <c r="X18" s="15"/>
      <c r="Y18" s="15"/>
      <c r="Z18" s="15"/>
      <c r="AA18" s="15"/>
      <c r="AB18" s="247"/>
      <c r="AC18" s="247">
        <f t="shared" si="18"/>
        <v>0</v>
      </c>
      <c r="AD18" s="21" t="s">
        <v>118</v>
      </c>
      <c r="AE18" s="22" t="str">
        <f t="shared" si="20"/>
        <v>Moderado</v>
      </c>
      <c r="AF18" s="23" t="str">
        <f t="shared" si="0"/>
        <v>Moderado</v>
      </c>
      <c r="AG18" s="10"/>
      <c r="AH18" s="11"/>
      <c r="AI18" s="247"/>
      <c r="AJ18" s="12" t="str">
        <f t="shared" ref="AJ18:AJ26" si="22">IF(AI18=$CD$81,ASIGNADO,IF(AI18=$CD$82,NO_ASIGNADO,""))</f>
        <v/>
      </c>
      <c r="AK18" s="247"/>
      <c r="AL18" s="12" t="str">
        <f t="shared" ref="AL18:AL26" si="23">IF(AK18=$CG$81,ADECUADO,IF(AK18=$CG$82,INADECUADO,""))</f>
        <v/>
      </c>
      <c r="AM18" s="247"/>
      <c r="AN18" s="12" t="str">
        <f t="shared" ref="AN18:AN26" si="24">IF(AM18=$CJ$81,ASIGNADO,IF(AM18=$CJ$82,NO_ASIGNADO,""))</f>
        <v/>
      </c>
      <c r="AO18" s="247"/>
      <c r="AP18" s="12" t="str">
        <f t="shared" ref="AP18:AP26" si="25">IF(AO18=$CM$81,PREVENIR,IF(AO18=$CM$82,DETECTAR,IF(AO18=$CM$83,NO_ES_CONTROL,"")))</f>
        <v/>
      </c>
      <c r="AQ18" s="247"/>
      <c r="AR18" s="12" t="str">
        <f t="shared" ref="AR18:AR26" si="26">IF(AQ18=$CQ$81,CONFIABLE,IF(AQ18=$CQ$82,NO_CONFIABLE,""))</f>
        <v/>
      </c>
      <c r="AS18" s="247"/>
      <c r="AT18" s="12" t="str">
        <f t="shared" ref="AT18:AT26" si="27">IF(AS18=$CT$81,SE_INVESTIGAN,IF(AS18=$CT$82,NO_SE_INVESTIGAN,""))</f>
        <v/>
      </c>
      <c r="AU18" s="247"/>
      <c r="AV18" s="12" t="str">
        <f t="shared" ref="AV18:AV26" si="28">IF(AU18=$CW$81,COMPLETA,IF(AU18=$CW$82,INCOMPLETA,IF(AU18=$CW$83,NO_EXISTE,"")))</f>
        <v/>
      </c>
      <c r="AW18" s="12" t="str">
        <f t="shared" si="8"/>
        <v xml:space="preserve"> </v>
      </c>
      <c r="AX18" s="13" t="str">
        <f t="shared" si="9"/>
        <v>FUERTE</v>
      </c>
      <c r="AY18" s="14" t="s">
        <v>88</v>
      </c>
      <c r="AZ18" s="13" t="str">
        <f t="shared" si="10"/>
        <v>FUERTE</v>
      </c>
      <c r="BA18" s="250">
        <f t="shared" ref="BA18:BA26" si="29">_xlfn.IFS(AZ18=$DB$81,FUERTE,AZ18=$DB$82,MODERADO,AZ18=$DB$83,DEBIL)</f>
        <v>100</v>
      </c>
      <c r="BB18" s="245" t="str">
        <f t="shared" si="12"/>
        <v>NO</v>
      </c>
      <c r="BC18" s="249" t="str">
        <f t="shared" si="13"/>
        <v>FUERTE</v>
      </c>
      <c r="BD18" s="24">
        <f t="shared" si="21"/>
        <v>100</v>
      </c>
      <c r="BE18" s="15"/>
      <c r="BF18" s="16">
        <f>IF(BE18="Directamente",100/COUNTA(#REF!),0)</f>
        <v>0</v>
      </c>
      <c r="BG18" s="25" t="str">
        <f t="shared" si="19"/>
        <v>No Disminuye</v>
      </c>
      <c r="BH18" s="15"/>
      <c r="BI18" s="17" t="str">
        <f t="shared" si="14"/>
        <v xml:space="preserve"> </v>
      </c>
      <c r="BJ18" s="248" t="str">
        <f>_xlfn.IFS(AND((COUNTIF($BH$5:BH18,"Directamente"))&gt;=(COUNTIF(BH18:BH18,"Indirectamente")),(COUNTIF(BH18:BH18,"Directamente"))&gt;=(COUNTIF(BH18:BH18,"No Disminuye"))),"Directamente",AND((COUNTIF(BH18:BH18,"Indirectamente"))&gt;(COUNTIF(BH18:BH18,"Directamente")),(COUNTIF(BH18:BH18,"Indirectamente"))&gt;(COUNTIF(BH18:BH18,"No Disminuye"))),"Indirectamente",SUM(COUNTIF(BH18:BH18,"Directamente"),COUNTIF(BH18:BH18,"Indirectamente"))&gt;=COUNTIF(BH18:BH18,"No Disminuye"),"Directamente",AND((COUNTIF(BH18:BH18,"No Disminuye"))&gt;(COUNTIF(BH18:BH18,"Directamente")),(COUNTIF(BH18:BH18,"No Disminuye"))&gt;(COUNTIF(BH18:BH18,"Indirectamente"))),"No Disminuye")</f>
        <v>Directamente</v>
      </c>
      <c r="BK18" s="245" t="str">
        <f t="shared" si="15"/>
        <v>0</v>
      </c>
      <c r="BL18" s="245">
        <f t="shared" si="16"/>
        <v>2</v>
      </c>
      <c r="BM18" s="21" t="s">
        <v>119</v>
      </c>
      <c r="BN18" s="26" t="s">
        <v>91</v>
      </c>
      <c r="BO18" s="21" t="str">
        <f t="shared" si="17"/>
        <v>Moderado</v>
      </c>
      <c r="BP18" s="254"/>
      <c r="BQ18" s="10"/>
      <c r="BR18" s="10"/>
      <c r="BS18" s="252"/>
      <c r="BT18" s="20"/>
      <c r="BU18" s="20"/>
      <c r="BV18" s="252"/>
      <c r="BW18" s="20"/>
      <c r="BX18" s="252"/>
      <c r="BY18" s="20"/>
      <c r="BZ18" s="252"/>
      <c r="CA18" s="252"/>
    </row>
    <row r="19" spans="2:79" ht="75.900000000000006" hidden="1" thickTop="1" thickBot="1">
      <c r="B19" s="253"/>
      <c r="C19" s="10"/>
      <c r="D19" s="10"/>
      <c r="E19" s="10"/>
      <c r="F19" s="10"/>
      <c r="G19" s="10"/>
      <c r="H19" s="10"/>
      <c r="I19" s="10"/>
      <c r="J19" s="15"/>
      <c r="K19" s="15"/>
      <c r="L19" s="15"/>
      <c r="M19" s="15"/>
      <c r="N19" s="15"/>
      <c r="O19" s="15"/>
      <c r="P19" s="15"/>
      <c r="Q19" s="15"/>
      <c r="R19" s="15"/>
      <c r="S19" s="15"/>
      <c r="T19" s="15"/>
      <c r="U19" s="15"/>
      <c r="V19" s="15"/>
      <c r="W19" s="15"/>
      <c r="X19" s="15"/>
      <c r="Y19" s="15"/>
      <c r="Z19" s="15"/>
      <c r="AA19" s="15"/>
      <c r="AB19" s="247"/>
      <c r="AC19" s="247">
        <f t="shared" si="18"/>
        <v>0</v>
      </c>
      <c r="AD19" s="21" t="s">
        <v>118</v>
      </c>
      <c r="AE19" s="22" t="str">
        <f t="shared" si="20"/>
        <v>Moderado</v>
      </c>
      <c r="AF19" s="23" t="str">
        <f t="shared" si="0"/>
        <v>Moderado</v>
      </c>
      <c r="AG19" s="10"/>
      <c r="AH19" s="11"/>
      <c r="AI19" s="247"/>
      <c r="AJ19" s="12" t="str">
        <f t="shared" si="22"/>
        <v/>
      </c>
      <c r="AK19" s="247"/>
      <c r="AL19" s="12" t="str">
        <f t="shared" si="23"/>
        <v/>
      </c>
      <c r="AM19" s="247"/>
      <c r="AN19" s="12" t="str">
        <f t="shared" si="24"/>
        <v/>
      </c>
      <c r="AO19" s="247"/>
      <c r="AP19" s="12" t="str">
        <f t="shared" si="25"/>
        <v/>
      </c>
      <c r="AQ19" s="247"/>
      <c r="AR19" s="12" t="str">
        <f t="shared" si="26"/>
        <v/>
      </c>
      <c r="AS19" s="247"/>
      <c r="AT19" s="12" t="str">
        <f t="shared" si="27"/>
        <v/>
      </c>
      <c r="AU19" s="247"/>
      <c r="AV19" s="12" t="str">
        <f t="shared" si="28"/>
        <v/>
      </c>
      <c r="AW19" s="12" t="str">
        <f t="shared" si="8"/>
        <v xml:space="preserve"> </v>
      </c>
      <c r="AX19" s="13" t="str">
        <f t="shared" si="9"/>
        <v>FUERTE</v>
      </c>
      <c r="AY19" s="14" t="s">
        <v>88</v>
      </c>
      <c r="AZ19" s="13" t="str">
        <f t="shared" si="10"/>
        <v>FUERTE</v>
      </c>
      <c r="BA19" s="250">
        <f t="shared" si="29"/>
        <v>100</v>
      </c>
      <c r="BB19" s="245" t="str">
        <f t="shared" si="12"/>
        <v>NO</v>
      </c>
      <c r="BC19" s="249" t="str">
        <f t="shared" si="13"/>
        <v>FUERTE</v>
      </c>
      <c r="BD19" s="24">
        <f t="shared" si="21"/>
        <v>100</v>
      </c>
      <c r="BE19" s="15"/>
      <c r="BF19" s="16">
        <f>IF(BE19="Directamente",100/COUNTA(#REF!),0)</f>
        <v>0</v>
      </c>
      <c r="BG19" s="25" t="str">
        <f t="shared" si="19"/>
        <v>No Disminuye</v>
      </c>
      <c r="BH19" s="15"/>
      <c r="BI19" s="17" t="str">
        <f t="shared" si="14"/>
        <v xml:space="preserve"> </v>
      </c>
      <c r="BJ19" s="248" t="str">
        <f>_xlfn.IFS(AND((COUNTIF($BH$5:BH19,"Directamente"))&gt;=(COUNTIF(BH19:BH19,"Indirectamente")),(COUNTIF(BH19:BH19,"Directamente"))&gt;=(COUNTIF(BH19:BH19,"No Disminuye"))),"Directamente",AND((COUNTIF(BH19:BH19,"Indirectamente"))&gt;(COUNTIF(BH19:BH19,"Directamente")),(COUNTIF(BH19:BH19,"Indirectamente"))&gt;(COUNTIF(BH19:BH19,"No Disminuye"))),"Indirectamente",SUM(COUNTIF(BH19:BH19,"Directamente"),COUNTIF(BH19:BH19,"Indirectamente"))&gt;=COUNTIF(BH19:BH19,"No Disminuye"),"Directamente",AND((COUNTIF(BH19:BH19,"No Disminuye"))&gt;(COUNTIF(BH19:BH19,"Directamente")),(COUNTIF(BH19:BH19,"No Disminuye"))&gt;(COUNTIF(BH19:BH19,"Indirectamente"))),"No Disminuye")</f>
        <v>Directamente</v>
      </c>
      <c r="BK19" s="245" t="str">
        <f t="shared" si="15"/>
        <v>0</v>
      </c>
      <c r="BL19" s="245">
        <f t="shared" si="16"/>
        <v>2</v>
      </c>
      <c r="BM19" s="21" t="s">
        <v>119</v>
      </c>
      <c r="BN19" s="26" t="s">
        <v>91</v>
      </c>
      <c r="BO19" s="21" t="str">
        <f t="shared" si="17"/>
        <v>Moderado</v>
      </c>
      <c r="BP19" s="254"/>
      <c r="BQ19" s="10"/>
      <c r="BR19" s="10"/>
      <c r="BS19" s="252"/>
      <c r="BT19" s="20"/>
      <c r="BU19" s="20"/>
      <c r="BV19" s="252"/>
      <c r="BW19" s="20"/>
      <c r="BX19" s="252"/>
      <c r="BY19" s="20"/>
      <c r="BZ19" s="252"/>
      <c r="CA19" s="252"/>
    </row>
    <row r="20" spans="2:79" ht="75.900000000000006" hidden="1" thickTop="1" thickBot="1">
      <c r="B20" s="253"/>
      <c r="C20" s="10"/>
      <c r="D20" s="10"/>
      <c r="E20" s="10"/>
      <c r="F20" s="10"/>
      <c r="G20" s="10"/>
      <c r="H20" s="10"/>
      <c r="I20" s="10"/>
      <c r="J20" s="15"/>
      <c r="K20" s="15"/>
      <c r="L20" s="15"/>
      <c r="M20" s="15"/>
      <c r="N20" s="15"/>
      <c r="O20" s="15"/>
      <c r="P20" s="15"/>
      <c r="Q20" s="15"/>
      <c r="R20" s="15"/>
      <c r="S20" s="15"/>
      <c r="T20" s="15"/>
      <c r="U20" s="15"/>
      <c r="V20" s="15"/>
      <c r="W20" s="15"/>
      <c r="X20" s="15"/>
      <c r="Y20" s="15"/>
      <c r="Z20" s="15"/>
      <c r="AA20" s="15"/>
      <c r="AB20" s="247"/>
      <c r="AC20" s="247">
        <f t="shared" si="18"/>
        <v>0</v>
      </c>
      <c r="AD20" s="21" t="s">
        <v>118</v>
      </c>
      <c r="AE20" s="22" t="str">
        <f t="shared" si="20"/>
        <v>Moderado</v>
      </c>
      <c r="AF20" s="23" t="str">
        <f t="shared" si="0"/>
        <v>Moderado</v>
      </c>
      <c r="AG20" s="10"/>
      <c r="AH20" s="11"/>
      <c r="AI20" s="247"/>
      <c r="AJ20" s="12" t="str">
        <f t="shared" si="22"/>
        <v/>
      </c>
      <c r="AK20" s="247"/>
      <c r="AL20" s="12" t="str">
        <f t="shared" si="23"/>
        <v/>
      </c>
      <c r="AM20" s="247"/>
      <c r="AN20" s="12" t="str">
        <f t="shared" si="24"/>
        <v/>
      </c>
      <c r="AO20" s="247"/>
      <c r="AP20" s="12" t="str">
        <f t="shared" si="25"/>
        <v/>
      </c>
      <c r="AQ20" s="247"/>
      <c r="AR20" s="12" t="str">
        <f t="shared" si="26"/>
        <v/>
      </c>
      <c r="AS20" s="247"/>
      <c r="AT20" s="12" t="str">
        <f t="shared" si="27"/>
        <v/>
      </c>
      <c r="AU20" s="247"/>
      <c r="AV20" s="12" t="str">
        <f t="shared" si="28"/>
        <v/>
      </c>
      <c r="AW20" s="12" t="str">
        <f t="shared" si="8"/>
        <v xml:space="preserve"> </v>
      </c>
      <c r="AX20" s="13" t="str">
        <f t="shared" si="9"/>
        <v>FUERTE</v>
      </c>
      <c r="AY20" s="14" t="s">
        <v>88</v>
      </c>
      <c r="AZ20" s="13" t="str">
        <f t="shared" si="10"/>
        <v>FUERTE</v>
      </c>
      <c r="BA20" s="250">
        <f t="shared" si="29"/>
        <v>100</v>
      </c>
      <c r="BB20" s="245" t="str">
        <f t="shared" si="12"/>
        <v>NO</v>
      </c>
      <c r="BC20" s="249" t="str">
        <f t="shared" si="13"/>
        <v>FUERTE</v>
      </c>
      <c r="BD20" s="24">
        <f t="shared" si="21"/>
        <v>100</v>
      </c>
      <c r="BE20" s="15"/>
      <c r="BF20" s="16">
        <f>IF(BE20="Directamente",100/COUNTA(#REF!),0)</f>
        <v>0</v>
      </c>
      <c r="BG20" s="25" t="str">
        <f t="shared" si="19"/>
        <v>No Disminuye</v>
      </c>
      <c r="BH20" s="15"/>
      <c r="BI20" s="17" t="str">
        <f t="shared" si="14"/>
        <v xml:space="preserve"> </v>
      </c>
      <c r="BJ20" s="248" t="str">
        <f>_xlfn.IFS(AND((COUNTIF($BH$5:BH20,"Directamente"))&gt;=(COUNTIF(BH20:BH20,"Indirectamente")),(COUNTIF(BH20:BH20,"Directamente"))&gt;=(COUNTIF(BH20:BH20,"No Disminuye"))),"Directamente",AND((COUNTIF(BH20:BH20,"Indirectamente"))&gt;(COUNTIF(BH20:BH20,"Directamente")),(COUNTIF(BH20:BH20,"Indirectamente"))&gt;(COUNTIF(BH20:BH20,"No Disminuye"))),"Indirectamente",SUM(COUNTIF(BH20:BH20,"Directamente"),COUNTIF(BH20:BH20,"Indirectamente"))&gt;=COUNTIF(BH20:BH20,"No Disminuye"),"Directamente",AND((COUNTIF(BH20:BH20,"No Disminuye"))&gt;(COUNTIF(BH20:BH20,"Directamente")),(COUNTIF(BH20:BH20,"No Disminuye"))&gt;(COUNTIF(BH20:BH20,"Indirectamente"))),"No Disminuye")</f>
        <v>Directamente</v>
      </c>
      <c r="BK20" s="245" t="str">
        <f t="shared" si="15"/>
        <v>0</v>
      </c>
      <c r="BL20" s="245">
        <f t="shared" si="16"/>
        <v>2</v>
      </c>
      <c r="BM20" s="21" t="s">
        <v>119</v>
      </c>
      <c r="BN20" s="26" t="s">
        <v>91</v>
      </c>
      <c r="BO20" s="21" t="str">
        <f t="shared" si="17"/>
        <v>Moderado</v>
      </c>
      <c r="BP20" s="254"/>
      <c r="BQ20" s="10"/>
      <c r="BR20" s="10"/>
      <c r="BS20" s="252"/>
      <c r="BT20" s="20"/>
      <c r="BU20" s="20"/>
      <c r="BV20" s="252"/>
      <c r="BW20" s="20"/>
      <c r="BX20" s="252"/>
      <c r="BY20" s="20"/>
      <c r="BZ20" s="252"/>
      <c r="CA20" s="252"/>
    </row>
    <row r="21" spans="2:79" ht="75.900000000000006" hidden="1" thickTop="1" thickBot="1">
      <c r="B21" s="253"/>
      <c r="C21" s="10"/>
      <c r="D21" s="10"/>
      <c r="E21" s="10"/>
      <c r="F21" s="10"/>
      <c r="G21" s="10"/>
      <c r="H21" s="10"/>
      <c r="I21" s="10"/>
      <c r="J21" s="15"/>
      <c r="K21" s="15"/>
      <c r="L21" s="15"/>
      <c r="M21" s="15"/>
      <c r="N21" s="15"/>
      <c r="O21" s="15"/>
      <c r="P21" s="15"/>
      <c r="Q21" s="15"/>
      <c r="R21" s="15"/>
      <c r="S21" s="15"/>
      <c r="T21" s="15"/>
      <c r="U21" s="15"/>
      <c r="V21" s="15"/>
      <c r="W21" s="15"/>
      <c r="X21" s="15"/>
      <c r="Y21" s="15"/>
      <c r="Z21" s="15"/>
      <c r="AA21" s="15"/>
      <c r="AB21" s="247"/>
      <c r="AC21" s="247">
        <f t="shared" si="18"/>
        <v>0</v>
      </c>
      <c r="AD21" s="21" t="s">
        <v>118</v>
      </c>
      <c r="AE21" s="22" t="str">
        <f t="shared" si="20"/>
        <v>Moderado</v>
      </c>
      <c r="AF21" s="23" t="str">
        <f t="shared" si="0"/>
        <v>Moderado</v>
      </c>
      <c r="AG21" s="10"/>
      <c r="AH21" s="11"/>
      <c r="AI21" s="247"/>
      <c r="AJ21" s="12" t="str">
        <f t="shared" si="22"/>
        <v/>
      </c>
      <c r="AK21" s="247"/>
      <c r="AL21" s="12" t="str">
        <f t="shared" si="23"/>
        <v/>
      </c>
      <c r="AM21" s="247"/>
      <c r="AN21" s="12" t="str">
        <f t="shared" si="24"/>
        <v/>
      </c>
      <c r="AO21" s="247"/>
      <c r="AP21" s="12" t="str">
        <f t="shared" si="25"/>
        <v/>
      </c>
      <c r="AQ21" s="247"/>
      <c r="AR21" s="12" t="str">
        <f t="shared" si="26"/>
        <v/>
      </c>
      <c r="AS21" s="247"/>
      <c r="AT21" s="12" t="str">
        <f t="shared" si="27"/>
        <v/>
      </c>
      <c r="AU21" s="247"/>
      <c r="AV21" s="12" t="str">
        <f t="shared" si="28"/>
        <v/>
      </c>
      <c r="AW21" s="12" t="str">
        <f t="shared" si="8"/>
        <v xml:space="preserve"> </v>
      </c>
      <c r="AX21" s="13" t="str">
        <f t="shared" si="9"/>
        <v>FUERTE</v>
      </c>
      <c r="AY21" s="14" t="s">
        <v>88</v>
      </c>
      <c r="AZ21" s="13" t="str">
        <f t="shared" si="10"/>
        <v>FUERTE</v>
      </c>
      <c r="BA21" s="250">
        <f t="shared" si="29"/>
        <v>100</v>
      </c>
      <c r="BB21" s="245" t="str">
        <f t="shared" si="12"/>
        <v>NO</v>
      </c>
      <c r="BC21" s="249" t="str">
        <f t="shared" si="13"/>
        <v>FUERTE</v>
      </c>
      <c r="BD21" s="24">
        <f t="shared" si="21"/>
        <v>100</v>
      </c>
      <c r="BE21" s="15"/>
      <c r="BF21" s="16">
        <f>IF(BE21="Directamente",100/COUNTA(#REF!),0)</f>
        <v>0</v>
      </c>
      <c r="BG21" s="25" t="str">
        <f t="shared" si="19"/>
        <v>No Disminuye</v>
      </c>
      <c r="BH21" s="15"/>
      <c r="BI21" s="17" t="str">
        <f t="shared" si="14"/>
        <v xml:space="preserve"> </v>
      </c>
      <c r="BJ21" s="248" t="str">
        <f>_xlfn.IFS(AND((COUNTIF($BH$5:BH21,"Directamente"))&gt;=(COUNTIF(BH21:BH21,"Indirectamente")),(COUNTIF(BH21:BH21,"Directamente"))&gt;=(COUNTIF(BH21:BH21,"No Disminuye"))),"Directamente",AND((COUNTIF(BH21:BH21,"Indirectamente"))&gt;(COUNTIF(BH21:BH21,"Directamente")),(COUNTIF(BH21:BH21,"Indirectamente"))&gt;(COUNTIF(BH21:BH21,"No Disminuye"))),"Indirectamente",SUM(COUNTIF(BH21:BH21,"Directamente"),COUNTIF(BH21:BH21,"Indirectamente"))&gt;=COUNTIF(BH21:BH21,"No Disminuye"),"Directamente",AND((COUNTIF(BH21:BH21,"No Disminuye"))&gt;(COUNTIF(BH21:BH21,"Directamente")),(COUNTIF(BH21:BH21,"No Disminuye"))&gt;(COUNTIF(BH21:BH21,"Indirectamente"))),"No Disminuye")</f>
        <v>Directamente</v>
      </c>
      <c r="BK21" s="245" t="str">
        <f t="shared" si="15"/>
        <v>0</v>
      </c>
      <c r="BL21" s="245">
        <f t="shared" si="16"/>
        <v>2</v>
      </c>
      <c r="BM21" s="21" t="s">
        <v>119</v>
      </c>
      <c r="BN21" s="26" t="s">
        <v>91</v>
      </c>
      <c r="BO21" s="21" t="str">
        <f t="shared" si="17"/>
        <v>Moderado</v>
      </c>
      <c r="BP21" s="254"/>
      <c r="BQ21" s="10"/>
      <c r="BR21" s="10"/>
      <c r="BS21" s="252"/>
      <c r="BT21" s="20"/>
      <c r="BU21" s="20"/>
      <c r="BV21" s="252"/>
      <c r="BW21" s="20"/>
      <c r="BX21" s="252"/>
      <c r="BY21" s="20"/>
      <c r="BZ21" s="252"/>
      <c r="CA21" s="252"/>
    </row>
    <row r="22" spans="2:79" ht="75.900000000000006" hidden="1" thickTop="1" thickBot="1">
      <c r="B22" s="253"/>
      <c r="C22" s="10"/>
      <c r="D22" s="10"/>
      <c r="E22" s="10"/>
      <c r="F22" s="10"/>
      <c r="G22" s="10"/>
      <c r="H22" s="10"/>
      <c r="I22" s="10"/>
      <c r="J22" s="15"/>
      <c r="K22" s="15"/>
      <c r="L22" s="15"/>
      <c r="M22" s="15"/>
      <c r="N22" s="15"/>
      <c r="O22" s="15"/>
      <c r="P22" s="15"/>
      <c r="Q22" s="15"/>
      <c r="R22" s="15"/>
      <c r="S22" s="15"/>
      <c r="T22" s="15"/>
      <c r="U22" s="15"/>
      <c r="V22" s="15"/>
      <c r="W22" s="15"/>
      <c r="X22" s="15"/>
      <c r="Y22" s="15"/>
      <c r="Z22" s="15"/>
      <c r="AA22" s="15"/>
      <c r="AB22" s="247"/>
      <c r="AC22" s="247">
        <f t="shared" si="18"/>
        <v>0</v>
      </c>
      <c r="AD22" s="21" t="s">
        <v>118</v>
      </c>
      <c r="AE22" s="22" t="str">
        <f t="shared" si="20"/>
        <v>Moderado</v>
      </c>
      <c r="AF22" s="23" t="str">
        <f t="shared" si="0"/>
        <v>Moderado</v>
      </c>
      <c r="AG22" s="10"/>
      <c r="AH22" s="11"/>
      <c r="AI22" s="247"/>
      <c r="AJ22" s="12" t="str">
        <f t="shared" si="22"/>
        <v/>
      </c>
      <c r="AK22" s="247"/>
      <c r="AL22" s="12" t="str">
        <f t="shared" si="23"/>
        <v/>
      </c>
      <c r="AM22" s="247"/>
      <c r="AN22" s="12" t="str">
        <f t="shared" si="24"/>
        <v/>
      </c>
      <c r="AO22" s="247"/>
      <c r="AP22" s="12" t="str">
        <f t="shared" si="25"/>
        <v/>
      </c>
      <c r="AQ22" s="247"/>
      <c r="AR22" s="12" t="str">
        <f t="shared" si="26"/>
        <v/>
      </c>
      <c r="AS22" s="247"/>
      <c r="AT22" s="12" t="str">
        <f t="shared" si="27"/>
        <v/>
      </c>
      <c r="AU22" s="247"/>
      <c r="AV22" s="12" t="str">
        <f t="shared" si="28"/>
        <v/>
      </c>
      <c r="AW22" s="12" t="str">
        <f t="shared" si="8"/>
        <v xml:space="preserve"> </v>
      </c>
      <c r="AX22" s="13" t="str">
        <f t="shared" si="9"/>
        <v>FUERTE</v>
      </c>
      <c r="AY22" s="14" t="s">
        <v>88</v>
      </c>
      <c r="AZ22" s="13" t="str">
        <f t="shared" si="10"/>
        <v>FUERTE</v>
      </c>
      <c r="BA22" s="250">
        <f t="shared" si="29"/>
        <v>100</v>
      </c>
      <c r="BB22" s="245" t="str">
        <f t="shared" si="12"/>
        <v>NO</v>
      </c>
      <c r="BC22" s="249" t="str">
        <f t="shared" si="13"/>
        <v>FUERTE</v>
      </c>
      <c r="BD22" s="24">
        <f t="shared" si="21"/>
        <v>100</v>
      </c>
      <c r="BE22" s="15"/>
      <c r="BF22" s="16">
        <f>IF(BE22="Directamente",100/COUNTA(#REF!),0)</f>
        <v>0</v>
      </c>
      <c r="BG22" s="25" t="str">
        <f t="shared" si="19"/>
        <v>No Disminuye</v>
      </c>
      <c r="BH22" s="15"/>
      <c r="BI22" s="17" t="str">
        <f t="shared" si="14"/>
        <v xml:space="preserve"> </v>
      </c>
      <c r="BJ22" s="248" t="str">
        <f>_xlfn.IFS(AND((COUNTIF($BH$5:BH22,"Directamente"))&gt;=(COUNTIF(BH22:BH22,"Indirectamente")),(COUNTIF(BH22:BH22,"Directamente"))&gt;=(COUNTIF(BH22:BH22,"No Disminuye"))),"Directamente",AND((COUNTIF(BH22:BH22,"Indirectamente"))&gt;(COUNTIF(BH22:BH22,"Directamente")),(COUNTIF(BH22:BH22,"Indirectamente"))&gt;(COUNTIF(BH22:BH22,"No Disminuye"))),"Indirectamente",SUM(COUNTIF(BH22:BH22,"Directamente"),COUNTIF(BH22:BH22,"Indirectamente"))&gt;=COUNTIF(BH22:BH22,"No Disminuye"),"Directamente",AND((COUNTIF(BH22:BH22,"No Disminuye"))&gt;(COUNTIF(BH22:BH22,"Directamente")),(COUNTIF(BH22:BH22,"No Disminuye"))&gt;(COUNTIF(BH22:BH22,"Indirectamente"))),"No Disminuye")</f>
        <v>Directamente</v>
      </c>
      <c r="BK22" s="245" t="str">
        <f t="shared" si="15"/>
        <v>0</v>
      </c>
      <c r="BL22" s="245">
        <f t="shared" si="16"/>
        <v>2</v>
      </c>
      <c r="BM22" s="21" t="s">
        <v>119</v>
      </c>
      <c r="BN22" s="26" t="s">
        <v>91</v>
      </c>
      <c r="BO22" s="21" t="str">
        <f t="shared" si="17"/>
        <v>Moderado</v>
      </c>
      <c r="BP22" s="254"/>
      <c r="BQ22" s="10"/>
      <c r="BR22" s="10"/>
      <c r="BS22" s="252"/>
      <c r="BT22" s="20"/>
      <c r="BU22" s="20"/>
      <c r="BV22" s="252"/>
      <c r="BW22" s="20"/>
      <c r="BX22" s="252"/>
      <c r="BY22" s="20"/>
      <c r="BZ22" s="252"/>
      <c r="CA22" s="252"/>
    </row>
    <row r="23" spans="2:79" ht="75.900000000000006" hidden="1" thickTop="1" thickBot="1">
      <c r="B23" s="253"/>
      <c r="C23" s="10"/>
      <c r="D23" s="10"/>
      <c r="E23" s="10"/>
      <c r="F23" s="10"/>
      <c r="G23" s="10"/>
      <c r="H23" s="10"/>
      <c r="I23" s="10"/>
      <c r="J23" s="15"/>
      <c r="K23" s="15"/>
      <c r="L23" s="15"/>
      <c r="M23" s="15"/>
      <c r="N23" s="15"/>
      <c r="O23" s="15"/>
      <c r="P23" s="15"/>
      <c r="Q23" s="15"/>
      <c r="R23" s="15"/>
      <c r="S23" s="15"/>
      <c r="T23" s="15"/>
      <c r="U23" s="15"/>
      <c r="V23" s="15"/>
      <c r="W23" s="15"/>
      <c r="X23" s="15"/>
      <c r="Y23" s="15"/>
      <c r="Z23" s="15"/>
      <c r="AA23" s="15"/>
      <c r="AB23" s="247"/>
      <c r="AC23" s="247">
        <f t="shared" si="18"/>
        <v>0</v>
      </c>
      <c r="AD23" s="21" t="s">
        <v>118</v>
      </c>
      <c r="AE23" s="22" t="str">
        <f t="shared" si="20"/>
        <v>Moderado</v>
      </c>
      <c r="AF23" s="23" t="str">
        <f t="shared" si="0"/>
        <v>Moderado</v>
      </c>
      <c r="AG23" s="10"/>
      <c r="AH23" s="11"/>
      <c r="AI23" s="247"/>
      <c r="AJ23" s="12" t="str">
        <f t="shared" si="22"/>
        <v/>
      </c>
      <c r="AK23" s="247"/>
      <c r="AL23" s="12" t="str">
        <f t="shared" si="23"/>
        <v/>
      </c>
      <c r="AM23" s="247"/>
      <c r="AN23" s="12" t="str">
        <f t="shared" si="24"/>
        <v/>
      </c>
      <c r="AO23" s="247"/>
      <c r="AP23" s="12" t="str">
        <f t="shared" si="25"/>
        <v/>
      </c>
      <c r="AQ23" s="247"/>
      <c r="AR23" s="12" t="str">
        <f t="shared" si="26"/>
        <v/>
      </c>
      <c r="AS23" s="247"/>
      <c r="AT23" s="12" t="str">
        <f t="shared" si="27"/>
        <v/>
      </c>
      <c r="AU23" s="247"/>
      <c r="AV23" s="12" t="str">
        <f t="shared" si="28"/>
        <v/>
      </c>
      <c r="AW23" s="12" t="str">
        <f t="shared" si="8"/>
        <v xml:space="preserve"> </v>
      </c>
      <c r="AX23" s="13" t="str">
        <f t="shared" si="9"/>
        <v>FUERTE</v>
      </c>
      <c r="AY23" s="14" t="s">
        <v>88</v>
      </c>
      <c r="AZ23" s="13" t="str">
        <f t="shared" si="10"/>
        <v>FUERTE</v>
      </c>
      <c r="BA23" s="250">
        <f t="shared" si="29"/>
        <v>100</v>
      </c>
      <c r="BB23" s="245" t="str">
        <f t="shared" si="12"/>
        <v>NO</v>
      </c>
      <c r="BC23" s="249" t="str">
        <f t="shared" si="13"/>
        <v>FUERTE</v>
      </c>
      <c r="BD23" s="24">
        <f t="shared" si="21"/>
        <v>100</v>
      </c>
      <c r="BE23" s="15"/>
      <c r="BF23" s="16">
        <f>IF(BE23="Directamente",100/COUNTA(#REF!),0)</f>
        <v>0</v>
      </c>
      <c r="BG23" s="25" t="str">
        <f t="shared" si="19"/>
        <v>No Disminuye</v>
      </c>
      <c r="BH23" s="15"/>
      <c r="BI23" s="17" t="str">
        <f t="shared" si="14"/>
        <v xml:space="preserve"> </v>
      </c>
      <c r="BJ23" s="248" t="str">
        <f>_xlfn.IFS(AND((COUNTIF($BH$5:BH23,"Directamente"))&gt;=(COUNTIF(BH23:BH23,"Indirectamente")),(COUNTIF(BH23:BH23,"Directamente"))&gt;=(COUNTIF(BH23:BH23,"No Disminuye"))),"Directamente",AND((COUNTIF(BH23:BH23,"Indirectamente"))&gt;(COUNTIF(BH23:BH23,"Directamente")),(COUNTIF(BH23:BH23,"Indirectamente"))&gt;(COUNTIF(BH23:BH23,"No Disminuye"))),"Indirectamente",SUM(COUNTIF(BH23:BH23,"Directamente"),COUNTIF(BH23:BH23,"Indirectamente"))&gt;=COUNTIF(BH23:BH23,"No Disminuye"),"Directamente",AND((COUNTIF(BH23:BH23,"No Disminuye"))&gt;(COUNTIF(BH23:BH23,"Directamente")),(COUNTIF(BH23:BH23,"No Disminuye"))&gt;(COUNTIF(BH23:BH23,"Indirectamente"))),"No Disminuye")</f>
        <v>Directamente</v>
      </c>
      <c r="BK23" s="245" t="str">
        <f t="shared" si="15"/>
        <v>0</v>
      </c>
      <c r="BL23" s="245">
        <f t="shared" si="16"/>
        <v>2</v>
      </c>
      <c r="BM23" s="21" t="s">
        <v>119</v>
      </c>
      <c r="BN23" s="26" t="s">
        <v>91</v>
      </c>
      <c r="BO23" s="21" t="str">
        <f t="shared" si="17"/>
        <v>Moderado</v>
      </c>
      <c r="BP23" s="254"/>
      <c r="BQ23" s="10"/>
      <c r="BR23" s="10"/>
      <c r="BS23" s="252"/>
      <c r="BT23" s="20"/>
      <c r="BU23" s="20"/>
      <c r="BV23" s="252"/>
      <c r="BW23" s="20"/>
      <c r="BX23" s="252"/>
      <c r="BY23" s="20"/>
      <c r="BZ23" s="252"/>
      <c r="CA23" s="252"/>
    </row>
    <row r="24" spans="2:79" ht="75.900000000000006" hidden="1" thickTop="1" thickBot="1">
      <c r="B24" s="253"/>
      <c r="C24" s="10"/>
      <c r="D24" s="10"/>
      <c r="E24" s="10"/>
      <c r="F24" s="10"/>
      <c r="G24" s="10"/>
      <c r="H24" s="10"/>
      <c r="I24" s="10"/>
      <c r="J24" s="15"/>
      <c r="K24" s="15"/>
      <c r="L24" s="15"/>
      <c r="M24" s="15"/>
      <c r="N24" s="15"/>
      <c r="O24" s="15"/>
      <c r="P24" s="15"/>
      <c r="Q24" s="15"/>
      <c r="R24" s="15"/>
      <c r="S24" s="15"/>
      <c r="T24" s="15"/>
      <c r="U24" s="15"/>
      <c r="V24" s="15"/>
      <c r="W24" s="15"/>
      <c r="X24" s="15"/>
      <c r="Y24" s="15"/>
      <c r="Z24" s="15"/>
      <c r="AA24" s="15"/>
      <c r="AB24" s="247"/>
      <c r="AC24" s="247">
        <f t="shared" si="18"/>
        <v>0</v>
      </c>
      <c r="AD24" s="21" t="s">
        <v>118</v>
      </c>
      <c r="AE24" s="22" t="str">
        <f t="shared" si="20"/>
        <v>Moderado</v>
      </c>
      <c r="AF24" s="23" t="str">
        <f t="shared" si="0"/>
        <v>Moderado</v>
      </c>
      <c r="AG24" s="10"/>
      <c r="AH24" s="11"/>
      <c r="AI24" s="247"/>
      <c r="AJ24" s="12" t="str">
        <f t="shared" si="22"/>
        <v/>
      </c>
      <c r="AK24" s="247"/>
      <c r="AL24" s="12" t="str">
        <f t="shared" si="23"/>
        <v/>
      </c>
      <c r="AM24" s="247"/>
      <c r="AN24" s="12" t="str">
        <f t="shared" si="24"/>
        <v/>
      </c>
      <c r="AO24" s="247"/>
      <c r="AP24" s="12" t="str">
        <f t="shared" si="25"/>
        <v/>
      </c>
      <c r="AQ24" s="247"/>
      <c r="AR24" s="12" t="str">
        <f t="shared" si="26"/>
        <v/>
      </c>
      <c r="AS24" s="247"/>
      <c r="AT24" s="12" t="str">
        <f t="shared" si="27"/>
        <v/>
      </c>
      <c r="AU24" s="247"/>
      <c r="AV24" s="12" t="str">
        <f t="shared" si="28"/>
        <v/>
      </c>
      <c r="AW24" s="12" t="str">
        <f t="shared" si="8"/>
        <v xml:space="preserve"> </v>
      </c>
      <c r="AX24" s="13" t="str">
        <f t="shared" si="9"/>
        <v>FUERTE</v>
      </c>
      <c r="AY24" s="14" t="s">
        <v>88</v>
      </c>
      <c r="AZ24" s="13" t="str">
        <f t="shared" si="10"/>
        <v>FUERTE</v>
      </c>
      <c r="BA24" s="250">
        <f t="shared" si="29"/>
        <v>100</v>
      </c>
      <c r="BB24" s="245" t="str">
        <f t="shared" si="12"/>
        <v>NO</v>
      </c>
      <c r="BC24" s="249" t="str">
        <f t="shared" si="13"/>
        <v>FUERTE</v>
      </c>
      <c r="BD24" s="24">
        <f t="shared" si="21"/>
        <v>100</v>
      </c>
      <c r="BE24" s="15"/>
      <c r="BF24" s="16">
        <f>IF(BE24="Directamente",100/COUNTA(#REF!),0)</f>
        <v>0</v>
      </c>
      <c r="BG24" s="25" t="str">
        <f t="shared" si="19"/>
        <v>No Disminuye</v>
      </c>
      <c r="BH24" s="15"/>
      <c r="BI24" s="17" t="str">
        <f t="shared" si="14"/>
        <v xml:space="preserve"> </v>
      </c>
      <c r="BJ24" s="248" t="str">
        <f>_xlfn.IFS(AND((COUNTIF($BH$5:BH24,"Directamente"))&gt;=(COUNTIF(BH24:BH24,"Indirectamente")),(COUNTIF(BH24:BH24,"Directamente"))&gt;=(COUNTIF(BH24:BH24,"No Disminuye"))),"Directamente",AND((COUNTIF(BH24:BH24,"Indirectamente"))&gt;(COUNTIF(BH24:BH24,"Directamente")),(COUNTIF(BH24:BH24,"Indirectamente"))&gt;(COUNTIF(BH24:BH24,"No Disminuye"))),"Indirectamente",SUM(COUNTIF(BH24:BH24,"Directamente"),COUNTIF(BH24:BH24,"Indirectamente"))&gt;=COUNTIF(BH24:BH24,"No Disminuye"),"Directamente",AND((COUNTIF(BH24:BH24,"No Disminuye"))&gt;(COUNTIF(BH24:BH24,"Directamente")),(COUNTIF(BH24:BH24,"No Disminuye"))&gt;(COUNTIF(BH24:BH24,"Indirectamente"))),"No Disminuye")</f>
        <v>Directamente</v>
      </c>
      <c r="BK24" s="245" t="str">
        <f t="shared" si="15"/>
        <v>0</v>
      </c>
      <c r="BL24" s="245">
        <f t="shared" si="16"/>
        <v>2</v>
      </c>
      <c r="BM24" s="21" t="s">
        <v>119</v>
      </c>
      <c r="BN24" s="26" t="s">
        <v>91</v>
      </c>
      <c r="BO24" s="21" t="str">
        <f t="shared" si="17"/>
        <v>Moderado</v>
      </c>
      <c r="BP24" s="254"/>
      <c r="BQ24" s="10"/>
      <c r="BR24" s="10"/>
      <c r="BS24" s="252"/>
      <c r="BT24" s="20"/>
      <c r="BU24" s="20"/>
      <c r="BV24" s="252"/>
      <c r="BW24" s="20"/>
      <c r="BX24" s="252"/>
      <c r="BY24" s="20"/>
      <c r="BZ24" s="252"/>
      <c r="CA24" s="252"/>
    </row>
    <row r="25" spans="2:79" ht="75.900000000000006" hidden="1" thickTop="1" thickBot="1">
      <c r="B25" s="253"/>
      <c r="C25" s="10"/>
      <c r="D25" s="10"/>
      <c r="E25" s="10"/>
      <c r="F25" s="10"/>
      <c r="G25" s="10"/>
      <c r="H25" s="10"/>
      <c r="I25" s="10"/>
      <c r="J25" s="15"/>
      <c r="K25" s="15"/>
      <c r="L25" s="15"/>
      <c r="M25" s="15"/>
      <c r="N25" s="15"/>
      <c r="O25" s="15"/>
      <c r="P25" s="15"/>
      <c r="Q25" s="15"/>
      <c r="R25" s="15"/>
      <c r="S25" s="15"/>
      <c r="T25" s="15"/>
      <c r="U25" s="15"/>
      <c r="V25" s="15"/>
      <c r="W25" s="15"/>
      <c r="X25" s="15"/>
      <c r="Y25" s="15"/>
      <c r="Z25" s="15"/>
      <c r="AA25" s="15"/>
      <c r="AB25" s="247"/>
      <c r="AC25" s="247">
        <f t="shared" si="18"/>
        <v>0</v>
      </c>
      <c r="AD25" s="21" t="s">
        <v>118</v>
      </c>
      <c r="AE25" s="22" t="str">
        <f t="shared" si="20"/>
        <v>Moderado</v>
      </c>
      <c r="AF25" s="23" t="str">
        <f t="shared" si="0"/>
        <v>Moderado</v>
      </c>
      <c r="AG25" s="10"/>
      <c r="AH25" s="11"/>
      <c r="AI25" s="247"/>
      <c r="AJ25" s="12" t="str">
        <f t="shared" si="22"/>
        <v/>
      </c>
      <c r="AK25" s="247"/>
      <c r="AL25" s="12" t="str">
        <f t="shared" si="23"/>
        <v/>
      </c>
      <c r="AM25" s="247"/>
      <c r="AN25" s="12" t="str">
        <f t="shared" si="24"/>
        <v/>
      </c>
      <c r="AO25" s="247"/>
      <c r="AP25" s="12" t="str">
        <f t="shared" si="25"/>
        <v/>
      </c>
      <c r="AQ25" s="247"/>
      <c r="AR25" s="12" t="str">
        <f t="shared" si="26"/>
        <v/>
      </c>
      <c r="AS25" s="247"/>
      <c r="AT25" s="12" t="str">
        <f t="shared" si="27"/>
        <v/>
      </c>
      <c r="AU25" s="247"/>
      <c r="AV25" s="12" t="str">
        <f t="shared" si="28"/>
        <v/>
      </c>
      <c r="AW25" s="12" t="str">
        <f t="shared" si="8"/>
        <v xml:space="preserve"> </v>
      </c>
      <c r="AX25" s="13" t="str">
        <f t="shared" si="9"/>
        <v>FUERTE</v>
      </c>
      <c r="AY25" s="14" t="s">
        <v>88</v>
      </c>
      <c r="AZ25" s="13" t="str">
        <f t="shared" si="10"/>
        <v>FUERTE</v>
      </c>
      <c r="BA25" s="250">
        <f t="shared" si="29"/>
        <v>100</v>
      </c>
      <c r="BB25" s="245" t="str">
        <f t="shared" si="12"/>
        <v>NO</v>
      </c>
      <c r="BC25" s="249" t="str">
        <f t="shared" si="13"/>
        <v>FUERTE</v>
      </c>
      <c r="BD25" s="24">
        <f t="shared" si="21"/>
        <v>100</v>
      </c>
      <c r="BE25" s="15"/>
      <c r="BF25" s="16">
        <f>IF(BE25="Directamente",100/COUNTA(#REF!),0)</f>
        <v>0</v>
      </c>
      <c r="BG25" s="25" t="str">
        <f t="shared" si="19"/>
        <v>No Disminuye</v>
      </c>
      <c r="BH25" s="15"/>
      <c r="BI25" s="17" t="str">
        <f t="shared" si="14"/>
        <v xml:space="preserve"> </v>
      </c>
      <c r="BJ25" s="248" t="str">
        <f>_xlfn.IFS(AND((COUNTIF($BH$5:BH25,"Directamente"))&gt;=(COUNTIF(BH25:BH25,"Indirectamente")),(COUNTIF(BH25:BH25,"Directamente"))&gt;=(COUNTIF(BH25:BH25,"No Disminuye"))),"Directamente",AND((COUNTIF(BH25:BH25,"Indirectamente"))&gt;(COUNTIF(BH25:BH25,"Directamente")),(COUNTIF(BH25:BH25,"Indirectamente"))&gt;(COUNTIF(BH25:BH25,"No Disminuye"))),"Indirectamente",SUM(COUNTIF(BH25:BH25,"Directamente"),COUNTIF(BH25:BH25,"Indirectamente"))&gt;=COUNTIF(BH25:BH25,"No Disminuye"),"Directamente",AND((COUNTIF(BH25:BH25,"No Disminuye"))&gt;(COUNTIF(BH25:BH25,"Directamente")),(COUNTIF(BH25:BH25,"No Disminuye"))&gt;(COUNTIF(BH25:BH25,"Indirectamente"))),"No Disminuye")</f>
        <v>Directamente</v>
      </c>
      <c r="BK25" s="245" t="str">
        <f t="shared" si="15"/>
        <v>0</v>
      </c>
      <c r="BL25" s="245">
        <f t="shared" si="16"/>
        <v>2</v>
      </c>
      <c r="BM25" s="21" t="s">
        <v>119</v>
      </c>
      <c r="BN25" s="26" t="s">
        <v>91</v>
      </c>
      <c r="BO25" s="21" t="str">
        <f t="shared" si="17"/>
        <v>Moderado</v>
      </c>
      <c r="BP25" s="254"/>
      <c r="BQ25" s="10"/>
      <c r="BR25" s="10"/>
      <c r="BS25" s="252"/>
      <c r="BT25" s="20"/>
      <c r="BU25" s="20"/>
      <c r="BV25" s="252"/>
      <c r="BW25" s="20"/>
      <c r="BX25" s="252"/>
      <c r="BY25" s="20"/>
      <c r="BZ25" s="252"/>
      <c r="CA25" s="252"/>
    </row>
    <row r="26" spans="2:79" ht="75.900000000000006" hidden="1" thickTop="1" thickBot="1">
      <c r="B26" s="253"/>
      <c r="C26" s="10"/>
      <c r="D26" s="10"/>
      <c r="E26" s="10"/>
      <c r="F26" s="10"/>
      <c r="G26" s="10"/>
      <c r="H26" s="10"/>
      <c r="I26" s="10"/>
      <c r="J26" s="15"/>
      <c r="K26" s="15"/>
      <c r="L26" s="15"/>
      <c r="M26" s="15"/>
      <c r="N26" s="15"/>
      <c r="O26" s="15"/>
      <c r="P26" s="15"/>
      <c r="Q26" s="15"/>
      <c r="R26" s="15"/>
      <c r="S26" s="15"/>
      <c r="T26" s="15"/>
      <c r="U26" s="15"/>
      <c r="V26" s="15"/>
      <c r="W26" s="15"/>
      <c r="X26" s="15"/>
      <c r="Y26" s="15"/>
      <c r="Z26" s="15"/>
      <c r="AA26" s="15"/>
      <c r="AB26" s="247"/>
      <c r="AC26" s="247">
        <f t="shared" si="18"/>
        <v>0</v>
      </c>
      <c r="AD26" s="21" t="s">
        <v>118</v>
      </c>
      <c r="AE26" s="22" t="str">
        <f t="shared" si="20"/>
        <v>Moderado</v>
      </c>
      <c r="AF26" s="23" t="str">
        <f t="shared" si="0"/>
        <v>Moderado</v>
      </c>
      <c r="AG26" s="10"/>
      <c r="AH26" s="11"/>
      <c r="AI26" s="247"/>
      <c r="AJ26" s="12" t="str">
        <f t="shared" si="22"/>
        <v/>
      </c>
      <c r="AK26" s="247"/>
      <c r="AL26" s="12" t="str">
        <f t="shared" si="23"/>
        <v/>
      </c>
      <c r="AM26" s="247"/>
      <c r="AN26" s="12" t="str">
        <f t="shared" si="24"/>
        <v/>
      </c>
      <c r="AO26" s="247"/>
      <c r="AP26" s="12" t="str">
        <f t="shared" si="25"/>
        <v/>
      </c>
      <c r="AQ26" s="247"/>
      <c r="AR26" s="12" t="str">
        <f t="shared" si="26"/>
        <v/>
      </c>
      <c r="AS26" s="247"/>
      <c r="AT26" s="12" t="str">
        <f t="shared" si="27"/>
        <v/>
      </c>
      <c r="AU26" s="247"/>
      <c r="AV26" s="12" t="str">
        <f t="shared" si="28"/>
        <v/>
      </c>
      <c r="AW26" s="12" t="str">
        <f t="shared" si="8"/>
        <v xml:space="preserve"> </v>
      </c>
      <c r="AX26" s="13" t="str">
        <f t="shared" si="9"/>
        <v>FUERTE</v>
      </c>
      <c r="AY26" s="14" t="s">
        <v>88</v>
      </c>
      <c r="AZ26" s="13" t="str">
        <f t="shared" si="10"/>
        <v>FUERTE</v>
      </c>
      <c r="BA26" s="250">
        <f t="shared" si="29"/>
        <v>100</v>
      </c>
      <c r="BB26" s="245" t="str">
        <f t="shared" si="12"/>
        <v>NO</v>
      </c>
      <c r="BC26" s="249" t="str">
        <f t="shared" si="13"/>
        <v>FUERTE</v>
      </c>
      <c r="BD26" s="24">
        <f t="shared" si="21"/>
        <v>100</v>
      </c>
      <c r="BE26" s="15"/>
      <c r="BF26" s="16">
        <f>IF(BE26="Directamente",100/COUNTA(#REF!),0)</f>
        <v>0</v>
      </c>
      <c r="BG26" s="25" t="str">
        <f t="shared" si="19"/>
        <v>No Disminuye</v>
      </c>
      <c r="BH26" s="15"/>
      <c r="BI26" s="17" t="str">
        <f t="shared" si="14"/>
        <v xml:space="preserve"> </v>
      </c>
      <c r="BJ26" s="248" t="str">
        <f>_xlfn.IFS(AND((COUNTIF($BH$5:BH26,"Directamente"))&gt;=(COUNTIF(BH26:BH26,"Indirectamente")),(COUNTIF(BH26:BH26,"Directamente"))&gt;=(COUNTIF(BH26:BH26,"No Disminuye"))),"Directamente",AND((COUNTIF(BH26:BH26,"Indirectamente"))&gt;(COUNTIF(BH26:BH26,"Directamente")),(COUNTIF(BH26:BH26,"Indirectamente"))&gt;(COUNTIF(BH26:BH26,"No Disminuye"))),"Indirectamente",SUM(COUNTIF(BH26:BH26,"Directamente"),COUNTIF(BH26:BH26,"Indirectamente"))&gt;=COUNTIF(BH26:BH26,"No Disminuye"),"Directamente",AND((COUNTIF(BH26:BH26,"No Disminuye"))&gt;(COUNTIF(BH26:BH26,"Directamente")),(COUNTIF(BH26:BH26,"No Disminuye"))&gt;(COUNTIF(BH26:BH26,"Indirectamente"))),"No Disminuye")</f>
        <v>Directamente</v>
      </c>
      <c r="BK26" s="245" t="str">
        <f t="shared" si="15"/>
        <v>0</v>
      </c>
      <c r="BL26" s="245">
        <f t="shared" si="16"/>
        <v>2</v>
      </c>
      <c r="BM26" s="21" t="s">
        <v>119</v>
      </c>
      <c r="BN26" s="26" t="s">
        <v>91</v>
      </c>
      <c r="BO26" s="21" t="str">
        <f t="shared" si="17"/>
        <v>Moderado</v>
      </c>
      <c r="BP26" s="254"/>
      <c r="BQ26" s="10"/>
      <c r="BR26" s="10"/>
      <c r="BS26" s="252"/>
      <c r="BT26" s="20"/>
      <c r="BU26" s="20"/>
      <c r="BV26" s="252"/>
      <c r="BW26" s="20"/>
      <c r="BX26" s="252"/>
      <c r="BY26" s="20"/>
      <c r="BZ26" s="252"/>
      <c r="CA26" s="252"/>
    </row>
    <row r="27" spans="2:79" hidden="1" thickTop="1" thickBot="1">
      <c r="AD27" s="246"/>
      <c r="BG27" s="28"/>
      <c r="BN27" s="29"/>
      <c r="BP27" s="30"/>
    </row>
    <row r="28" spans="2:79" hidden="1" thickTop="1" thickBot="1">
      <c r="AD28" s="246"/>
      <c r="BG28" s="28"/>
      <c r="BN28" s="29"/>
      <c r="BP28" s="30"/>
    </row>
    <row r="29" spans="2:79" hidden="1" thickTop="1" thickBot="1">
      <c r="AD29" s="246"/>
      <c r="BG29" s="28"/>
      <c r="BN29" s="29"/>
      <c r="BP29" s="30"/>
    </row>
    <row r="30" spans="2:79" hidden="1" thickTop="1" thickBot="1">
      <c r="AD30" s="246"/>
      <c r="BG30" s="28"/>
      <c r="BN30" s="29"/>
      <c r="BP30" s="30"/>
    </row>
    <row r="31" spans="2:79" hidden="1" thickTop="1" thickBot="1">
      <c r="AD31" s="246"/>
      <c r="BG31" s="28"/>
      <c r="BN31" s="29"/>
      <c r="BP31" s="30"/>
    </row>
    <row r="32" spans="2:79" hidden="1" thickTop="1" thickBot="1">
      <c r="AD32" s="246"/>
      <c r="BG32" s="28"/>
      <c r="BN32" s="29"/>
      <c r="BP32" s="30"/>
    </row>
    <row r="33" spans="30:68" hidden="1" thickTop="1" thickBot="1">
      <c r="AD33" s="246"/>
      <c r="BG33" s="28"/>
      <c r="BN33" s="29"/>
      <c r="BP33" s="30"/>
    </row>
    <row r="34" spans="30:68" hidden="1" thickTop="1" thickBot="1">
      <c r="AD34" s="246"/>
      <c r="BG34" s="28"/>
      <c r="BN34" s="29"/>
      <c r="BP34" s="30"/>
    </row>
    <row r="35" spans="30:68" hidden="1" thickTop="1" thickBot="1">
      <c r="AD35" s="246"/>
      <c r="BG35" s="28"/>
      <c r="BN35" s="29"/>
      <c r="BP35" s="30"/>
    </row>
    <row r="36" spans="30:68" hidden="1" thickTop="1" thickBot="1">
      <c r="AD36" s="246"/>
      <c r="BG36" s="28"/>
      <c r="BN36" s="29"/>
      <c r="BP36" s="30"/>
    </row>
    <row r="37" spans="30:68" hidden="1" thickTop="1" thickBot="1">
      <c r="AD37" s="246"/>
      <c r="BG37" s="28"/>
      <c r="BN37" s="29"/>
      <c r="BP37" s="30"/>
    </row>
    <row r="38" spans="30:68" hidden="1" thickTop="1" thickBot="1">
      <c r="AD38" s="246"/>
      <c r="BG38" s="28"/>
      <c r="BN38" s="29"/>
      <c r="BP38" s="30"/>
    </row>
    <row r="39" spans="30:68" hidden="1" thickTop="1" thickBot="1">
      <c r="AD39" s="246"/>
      <c r="BG39" s="28"/>
      <c r="BN39" s="29"/>
      <c r="BP39" s="30"/>
    </row>
    <row r="40" spans="30:68" hidden="1" thickTop="1" thickBot="1">
      <c r="AD40" s="246"/>
      <c r="BG40" s="28"/>
      <c r="BN40" s="29"/>
      <c r="BP40" s="30"/>
    </row>
    <row r="41" spans="30:68" hidden="1" thickTop="1" thickBot="1">
      <c r="AD41" s="246"/>
      <c r="BG41" s="28"/>
      <c r="BN41" s="29"/>
      <c r="BP41" s="30"/>
    </row>
    <row r="42" spans="30:68" hidden="1" thickTop="1" thickBot="1">
      <c r="AD42" s="246"/>
      <c r="BG42" s="28"/>
      <c r="BN42" s="29"/>
      <c r="BP42" s="30"/>
    </row>
    <row r="43" spans="30:68" hidden="1" thickTop="1" thickBot="1">
      <c r="AD43" s="246"/>
      <c r="BG43" s="28"/>
      <c r="BN43" s="29"/>
      <c r="BP43" s="30"/>
    </row>
    <row r="44" spans="30:68" hidden="1" thickTop="1" thickBot="1">
      <c r="AD44" s="246"/>
      <c r="BG44" s="28"/>
      <c r="BN44" s="29"/>
      <c r="BP44" s="30"/>
    </row>
    <row r="45" spans="30:68" hidden="1" thickTop="1" thickBot="1">
      <c r="AD45" s="246"/>
      <c r="BG45" s="28"/>
      <c r="BN45" s="29"/>
      <c r="BP45" s="30"/>
    </row>
    <row r="46" spans="30:68" hidden="1" thickTop="1" thickBot="1">
      <c r="AD46" s="246"/>
      <c r="BG46" s="28"/>
      <c r="BN46" s="29"/>
      <c r="BP46" s="30"/>
    </row>
    <row r="47" spans="30:68" hidden="1" thickTop="1" thickBot="1">
      <c r="AD47" s="246"/>
      <c r="BG47" s="28"/>
      <c r="BN47" s="29"/>
      <c r="BP47" s="30"/>
    </row>
    <row r="48" spans="30:68" hidden="1" thickTop="1" thickBot="1">
      <c r="AD48" s="246"/>
      <c r="BG48" s="28"/>
      <c r="BN48" s="29"/>
      <c r="BP48" s="30"/>
    </row>
    <row r="49" spans="30:68" hidden="1" thickTop="1" thickBot="1">
      <c r="AD49" s="246"/>
      <c r="BG49" s="28"/>
      <c r="BN49" s="29"/>
      <c r="BP49" s="30"/>
    </row>
    <row r="50" spans="30:68" hidden="1" thickTop="1" thickBot="1">
      <c r="AD50" s="246"/>
      <c r="BG50" s="28"/>
      <c r="BN50" s="29"/>
      <c r="BP50" s="30"/>
    </row>
    <row r="51" spans="30:68" hidden="1" thickTop="1" thickBot="1">
      <c r="AD51" s="246"/>
      <c r="BG51" s="28"/>
      <c r="BN51" s="29"/>
      <c r="BP51" s="30"/>
    </row>
    <row r="52" spans="30:68" hidden="1" thickTop="1" thickBot="1">
      <c r="AD52" s="246"/>
      <c r="BG52" s="28"/>
      <c r="BN52" s="29"/>
      <c r="BP52" s="30"/>
    </row>
    <row r="53" spans="30:68" hidden="1" thickTop="1" thickBot="1">
      <c r="AD53" s="246"/>
      <c r="BG53" s="28"/>
      <c r="BN53" s="29"/>
      <c r="BP53" s="30"/>
    </row>
    <row r="54" spans="30:68" hidden="1" thickTop="1" thickBot="1">
      <c r="AD54" s="246"/>
      <c r="BG54" s="28"/>
      <c r="BN54" s="29"/>
      <c r="BP54" s="30"/>
    </row>
    <row r="55" spans="30:68" hidden="1" thickTop="1" thickBot="1">
      <c r="AD55" s="246"/>
      <c r="BG55" s="28"/>
      <c r="BN55" s="29"/>
      <c r="BP55" s="30"/>
    </row>
    <row r="56" spans="30:68" hidden="1" thickTop="1" thickBot="1">
      <c r="AD56" s="246"/>
      <c r="BG56" s="28"/>
      <c r="BN56" s="29"/>
      <c r="BP56" s="30"/>
    </row>
    <row r="57" spans="30:68" hidden="1" thickTop="1" thickBot="1">
      <c r="AD57" s="246"/>
      <c r="BG57" s="28"/>
      <c r="BN57" s="29"/>
      <c r="BP57" s="30"/>
    </row>
    <row r="58" spans="30:68" hidden="1" thickTop="1" thickBot="1">
      <c r="AD58" s="246"/>
      <c r="BG58" s="28"/>
      <c r="BN58" s="29"/>
      <c r="BP58" s="30"/>
    </row>
    <row r="59" spans="30:68" hidden="1" thickTop="1" thickBot="1">
      <c r="AD59" s="246"/>
      <c r="BG59" s="28"/>
      <c r="BN59" s="29"/>
      <c r="BP59" s="30"/>
    </row>
    <row r="60" spans="30:68" hidden="1" thickTop="1" thickBot="1">
      <c r="AD60" s="246"/>
      <c r="BG60" s="28"/>
      <c r="BN60" s="29"/>
      <c r="BP60" s="30"/>
    </row>
    <row r="61" spans="30:68" hidden="1" thickTop="1" thickBot="1">
      <c r="AD61" s="246"/>
      <c r="BG61" s="28"/>
      <c r="BN61" s="29"/>
      <c r="BP61" s="30"/>
    </row>
    <row r="62" spans="30:68" hidden="1" thickTop="1" thickBot="1">
      <c r="AD62" s="246"/>
      <c r="BG62" s="28"/>
      <c r="BN62" s="29"/>
      <c r="BP62" s="30"/>
    </row>
    <row r="63" spans="30:68" hidden="1" thickTop="1" thickBot="1">
      <c r="AD63" s="246"/>
      <c r="BG63" s="28"/>
      <c r="BN63" s="29"/>
      <c r="BP63" s="30"/>
    </row>
    <row r="64" spans="30:68" hidden="1" thickTop="1" thickBot="1">
      <c r="AD64" s="246"/>
      <c r="BG64" s="28"/>
      <c r="BN64" s="29"/>
      <c r="BP64" s="30"/>
    </row>
    <row r="65" spans="30:113" hidden="1" thickTop="1" thickBot="1">
      <c r="AD65" s="246"/>
      <c r="BG65" s="28"/>
      <c r="BN65" s="29"/>
      <c r="BP65" s="30"/>
    </row>
    <row r="66" spans="30:113" hidden="1" thickTop="1" thickBot="1">
      <c r="AD66" s="246"/>
      <c r="BG66" s="28"/>
      <c r="BN66" s="29"/>
      <c r="BP66" s="30"/>
    </row>
    <row r="67" spans="30:113" hidden="1" thickTop="1" thickBot="1">
      <c r="AD67" s="246"/>
      <c r="BG67" s="28"/>
      <c r="BN67" s="29"/>
      <c r="BP67" s="30"/>
    </row>
    <row r="68" spans="30:113" hidden="1" thickTop="1" thickBot="1">
      <c r="AD68" s="246"/>
      <c r="BG68" s="28"/>
      <c r="BN68" s="29"/>
      <c r="BP68" s="30"/>
    </row>
    <row r="69" spans="30:113" hidden="1" thickTop="1" thickBot="1">
      <c r="AD69" s="246"/>
      <c r="BG69" s="28"/>
      <c r="BN69" s="29"/>
      <c r="BP69" s="30"/>
    </row>
    <row r="70" spans="30:113" hidden="1" thickTop="1" thickBot="1">
      <c r="AD70" s="246"/>
      <c r="BG70" s="28"/>
      <c r="BN70" s="29"/>
      <c r="BP70" s="30"/>
    </row>
    <row r="71" spans="30:113" hidden="1" thickTop="1" thickBot="1">
      <c r="AD71" s="246"/>
      <c r="BG71" s="28"/>
      <c r="BN71" s="29"/>
      <c r="BP71" s="30"/>
    </row>
    <row r="72" spans="30:113" hidden="1" thickTop="1" thickBot="1">
      <c r="AD72" s="246"/>
      <c r="BG72" s="28"/>
      <c r="BN72" s="29"/>
      <c r="BP72" s="30"/>
    </row>
    <row r="73" spans="30:113" hidden="1" thickTop="1" thickBot="1">
      <c r="AD73" s="246"/>
      <c r="BG73" s="28"/>
      <c r="BN73" s="29"/>
      <c r="BP73" s="30"/>
    </row>
    <row r="74" spans="30:113" hidden="1" thickTop="1" thickBot="1">
      <c r="AD74" s="246"/>
      <c r="BG74" s="28"/>
      <c r="BN74" s="29"/>
      <c r="BP74" s="30"/>
    </row>
    <row r="75" spans="30:113" hidden="1" thickTop="1" thickBot="1"/>
    <row r="76" spans="30:113" hidden="1" thickTop="1" thickBot="1"/>
    <row r="77" spans="30:113" hidden="1" thickTop="1" thickBot="1"/>
    <row r="78" spans="30:113" hidden="1" thickTop="1" thickBot="1"/>
    <row r="79" spans="30:113" hidden="1" thickTop="1" thickBot="1"/>
    <row r="80" spans="30:113" ht="47.1" hidden="1" customHeight="1">
      <c r="BQ80" s="31" t="s">
        <v>10</v>
      </c>
      <c r="BR80" s="31" t="s">
        <v>120</v>
      </c>
      <c r="BS80" s="31" t="s">
        <v>14</v>
      </c>
      <c r="BT80" s="32" t="s">
        <v>37</v>
      </c>
      <c r="BU80" s="32" t="s">
        <v>38</v>
      </c>
      <c r="BV80" s="31" t="s">
        <v>121</v>
      </c>
      <c r="BW80" s="31" t="s">
        <v>10</v>
      </c>
      <c r="BX80" s="31" t="s">
        <v>120</v>
      </c>
      <c r="BY80" s="31" t="s">
        <v>14</v>
      </c>
      <c r="BZ80" s="32" t="s">
        <v>37</v>
      </c>
      <c r="CA80" s="32" t="s">
        <v>38</v>
      </c>
      <c r="CB80" s="32" t="s">
        <v>122</v>
      </c>
      <c r="CC80" s="32" t="s">
        <v>123</v>
      </c>
      <c r="CD80" s="32" t="s">
        <v>62</v>
      </c>
      <c r="CE80" s="32" t="s">
        <v>124</v>
      </c>
      <c r="CF80" s="32" t="s">
        <v>125</v>
      </c>
      <c r="CG80" s="32" t="s">
        <v>126</v>
      </c>
      <c r="CH80" s="32" t="s">
        <v>127</v>
      </c>
      <c r="CI80" s="32" t="s">
        <v>128</v>
      </c>
      <c r="CJ80" s="32" t="s">
        <v>129</v>
      </c>
      <c r="CK80" s="32" t="s">
        <v>130</v>
      </c>
      <c r="CL80" s="32" t="s">
        <v>131</v>
      </c>
      <c r="CM80" s="32" t="s">
        <v>132</v>
      </c>
      <c r="CN80" s="32" t="s">
        <v>133</v>
      </c>
      <c r="CO80" s="32" t="s">
        <v>134</v>
      </c>
      <c r="CP80" s="32" t="s">
        <v>135</v>
      </c>
      <c r="CQ80" s="32" t="s">
        <v>136</v>
      </c>
      <c r="CR80" s="32" t="s">
        <v>137</v>
      </c>
      <c r="CS80" s="32" t="s">
        <v>138</v>
      </c>
      <c r="CT80" s="32" t="s">
        <v>139</v>
      </c>
      <c r="CU80" s="32" t="s">
        <v>140</v>
      </c>
      <c r="CV80" s="32" t="s">
        <v>141</v>
      </c>
      <c r="CW80" s="32" t="s">
        <v>142</v>
      </c>
      <c r="CX80" s="32" t="s">
        <v>143</v>
      </c>
      <c r="CY80" s="32" t="s">
        <v>144</v>
      </c>
      <c r="CZ80" s="32" t="s">
        <v>145</v>
      </c>
      <c r="DA80" s="32" t="s">
        <v>146</v>
      </c>
      <c r="DB80" s="32" t="s">
        <v>147</v>
      </c>
      <c r="DC80" s="32" t="s">
        <v>88</v>
      </c>
      <c r="DD80" s="32" t="s">
        <v>148</v>
      </c>
      <c r="DE80" s="32" t="s">
        <v>149</v>
      </c>
      <c r="DF80" s="32" t="s">
        <v>150</v>
      </c>
      <c r="DG80" s="32" t="s">
        <v>151</v>
      </c>
      <c r="DH80" s="32" t="s">
        <v>152</v>
      </c>
      <c r="DI80" s="32" t="s">
        <v>153</v>
      </c>
    </row>
    <row r="81" spans="69:113" ht="27" hidden="1" customHeight="1">
      <c r="BQ81" s="33" t="s">
        <v>154</v>
      </c>
      <c r="BR81" s="33" t="s">
        <v>70</v>
      </c>
      <c r="BS81" s="33" t="s">
        <v>74</v>
      </c>
      <c r="BT81" s="34" t="s">
        <v>119</v>
      </c>
      <c r="BU81" s="34" t="s">
        <v>155</v>
      </c>
      <c r="BV81" s="33" t="s">
        <v>113</v>
      </c>
      <c r="BW81" s="33" t="s">
        <v>69</v>
      </c>
      <c r="BX81" s="33" t="s">
        <v>70</v>
      </c>
      <c r="BY81" s="33" t="s">
        <v>74</v>
      </c>
      <c r="BZ81" s="34" t="s">
        <v>119</v>
      </c>
      <c r="CA81" s="34" t="s">
        <v>155</v>
      </c>
      <c r="CB81" s="34" t="s">
        <v>156</v>
      </c>
      <c r="CC81" s="33" t="s">
        <v>80</v>
      </c>
      <c r="CD81" s="33" t="s">
        <v>81</v>
      </c>
      <c r="CE81" s="33">
        <v>15</v>
      </c>
      <c r="CF81" s="33">
        <v>0</v>
      </c>
      <c r="CG81" s="33" t="s">
        <v>82</v>
      </c>
      <c r="CH81" s="33">
        <v>15</v>
      </c>
      <c r="CI81" s="33">
        <v>0</v>
      </c>
      <c r="CJ81" s="33" t="s">
        <v>83</v>
      </c>
      <c r="CK81" s="33">
        <v>15</v>
      </c>
      <c r="CL81" s="33">
        <v>0</v>
      </c>
      <c r="CM81" s="33" t="s">
        <v>84</v>
      </c>
      <c r="CN81" s="33">
        <v>15</v>
      </c>
      <c r="CO81" s="33">
        <v>10</v>
      </c>
      <c r="CP81" s="33">
        <v>0</v>
      </c>
      <c r="CQ81" s="33" t="s">
        <v>85</v>
      </c>
      <c r="CR81" s="33">
        <v>15</v>
      </c>
      <c r="CS81" s="33">
        <v>0</v>
      </c>
      <c r="CT81" s="33" t="s">
        <v>86</v>
      </c>
      <c r="CU81" s="33">
        <v>15</v>
      </c>
      <c r="CV81" s="33">
        <v>0</v>
      </c>
      <c r="CW81" s="33" t="s">
        <v>87</v>
      </c>
      <c r="CX81" s="33">
        <v>10</v>
      </c>
      <c r="CY81" s="33">
        <v>5</v>
      </c>
      <c r="CZ81" s="33">
        <v>0</v>
      </c>
      <c r="DA81" s="33" t="s">
        <v>88</v>
      </c>
      <c r="DB81" s="33" t="s">
        <v>88</v>
      </c>
      <c r="DC81" s="33">
        <v>100</v>
      </c>
      <c r="DD81" s="33">
        <v>50</v>
      </c>
      <c r="DE81" s="33">
        <v>0</v>
      </c>
      <c r="DF81" s="33" t="s">
        <v>89</v>
      </c>
      <c r="DG81" s="33" t="s">
        <v>89</v>
      </c>
      <c r="DH81" s="33">
        <v>0</v>
      </c>
      <c r="DI81" s="33">
        <v>0</v>
      </c>
    </row>
    <row r="82" spans="69:113" ht="27" hidden="1" customHeight="1">
      <c r="BQ82" s="33" t="s">
        <v>157</v>
      </c>
      <c r="BR82" s="33" t="s">
        <v>158</v>
      </c>
      <c r="BS82" s="33" t="s">
        <v>159</v>
      </c>
      <c r="BT82" s="237" t="s">
        <v>118</v>
      </c>
      <c r="BU82" s="237" t="s">
        <v>160</v>
      </c>
      <c r="BV82" s="33" t="s">
        <v>114</v>
      </c>
      <c r="BW82" s="33" t="s">
        <v>161</v>
      </c>
      <c r="BX82" s="33" t="s">
        <v>158</v>
      </c>
      <c r="BY82" s="33" t="s">
        <v>159</v>
      </c>
      <c r="BZ82" s="237" t="s">
        <v>118</v>
      </c>
      <c r="CA82" s="237" t="s">
        <v>160</v>
      </c>
      <c r="CB82" s="238" t="s">
        <v>91</v>
      </c>
      <c r="CC82" s="239" t="s">
        <v>162</v>
      </c>
      <c r="CD82" s="239" t="s">
        <v>163</v>
      </c>
      <c r="CE82" s="239"/>
      <c r="CF82" s="239"/>
      <c r="CG82" s="239" t="s">
        <v>164</v>
      </c>
      <c r="CH82" s="239"/>
      <c r="CI82" s="239"/>
      <c r="CJ82" s="239" t="s">
        <v>165</v>
      </c>
      <c r="CK82" s="239"/>
      <c r="CL82" s="239"/>
      <c r="CM82" s="239" t="s">
        <v>166</v>
      </c>
      <c r="CN82" s="239"/>
      <c r="CO82" s="239"/>
      <c r="CP82" s="239"/>
      <c r="CQ82" s="239" t="s">
        <v>167</v>
      </c>
      <c r="CR82" s="239"/>
      <c r="CS82" s="239"/>
      <c r="CT82" s="239" t="s">
        <v>168</v>
      </c>
      <c r="CU82" s="239"/>
      <c r="CV82" s="239"/>
      <c r="CW82" s="239" t="s">
        <v>169</v>
      </c>
      <c r="CX82" s="239"/>
      <c r="CY82" s="239"/>
      <c r="CZ82" s="239"/>
      <c r="DA82" s="239" t="s">
        <v>148</v>
      </c>
      <c r="DB82" s="239" t="s">
        <v>148</v>
      </c>
      <c r="DC82" s="239"/>
      <c r="DD82" s="239"/>
      <c r="DE82" s="239"/>
      <c r="DF82" s="239" t="s">
        <v>170</v>
      </c>
      <c r="DG82" s="239" t="s">
        <v>171</v>
      </c>
      <c r="DH82" s="239">
        <v>1</v>
      </c>
      <c r="DI82" s="239">
        <v>1</v>
      </c>
    </row>
    <row r="83" spans="69:113" ht="27" hidden="1" customHeight="1">
      <c r="BQ83" s="33" t="s">
        <v>172</v>
      </c>
      <c r="BR83" s="33" t="s">
        <v>173</v>
      </c>
      <c r="BS83" s="33" t="s">
        <v>174</v>
      </c>
      <c r="BT83" s="239"/>
      <c r="BU83" s="239"/>
      <c r="BW83" s="33" t="s">
        <v>175</v>
      </c>
      <c r="BX83" s="33" t="s">
        <v>176</v>
      </c>
      <c r="BY83" s="33" t="s">
        <v>177</v>
      </c>
      <c r="BZ83" s="237" t="s">
        <v>90</v>
      </c>
      <c r="CA83" s="238" t="s">
        <v>91</v>
      </c>
      <c r="CB83" s="240" t="s">
        <v>178</v>
      </c>
      <c r="CC83" s="239"/>
      <c r="CD83" s="239"/>
      <c r="CE83" s="239"/>
      <c r="CF83" s="239"/>
      <c r="CG83" s="239"/>
      <c r="CH83" s="239"/>
      <c r="CI83" s="239"/>
      <c r="CJ83" s="239"/>
      <c r="CK83" s="239"/>
      <c r="CL83" s="239"/>
      <c r="CM83" s="239" t="s">
        <v>179</v>
      </c>
      <c r="CN83" s="239"/>
      <c r="CO83" s="239"/>
      <c r="CP83" s="239"/>
      <c r="CQ83" s="239"/>
      <c r="CR83" s="239"/>
      <c r="CS83" s="239"/>
      <c r="CT83" s="239"/>
      <c r="CU83" s="239"/>
      <c r="CV83" s="239"/>
      <c r="CW83" s="239" t="s">
        <v>180</v>
      </c>
      <c r="CX83" s="239"/>
      <c r="CY83" s="239"/>
      <c r="CZ83" s="239"/>
      <c r="DA83" s="239" t="s">
        <v>149</v>
      </c>
      <c r="DB83" s="239" t="s">
        <v>149</v>
      </c>
      <c r="DC83" s="239"/>
      <c r="DD83" s="239"/>
      <c r="DE83" s="239"/>
      <c r="DF83" s="239"/>
      <c r="DG83" s="239" t="s">
        <v>170</v>
      </c>
      <c r="DH83" s="239">
        <v>2</v>
      </c>
      <c r="DI83" s="239">
        <v>2</v>
      </c>
    </row>
    <row r="84" spans="69:113" ht="27" hidden="1" customHeight="1">
      <c r="BQ84" s="33" t="s">
        <v>181</v>
      </c>
      <c r="BR84" s="33" t="s">
        <v>182</v>
      </c>
      <c r="BS84" s="33" t="s">
        <v>110</v>
      </c>
      <c r="BT84" s="239"/>
      <c r="BU84" s="239"/>
      <c r="BW84" s="33" t="s">
        <v>183</v>
      </c>
      <c r="BX84" s="33" t="s">
        <v>184</v>
      </c>
      <c r="BY84" s="33" t="s">
        <v>185</v>
      </c>
      <c r="BZ84" s="238" t="s">
        <v>186</v>
      </c>
      <c r="CA84" s="240" t="s">
        <v>187</v>
      </c>
      <c r="CB84" s="35" t="s">
        <v>188</v>
      </c>
      <c r="CC84" s="239"/>
      <c r="CD84" s="239"/>
      <c r="CE84" s="239"/>
      <c r="CF84" s="239"/>
      <c r="CG84" s="239"/>
      <c r="CH84" s="239"/>
      <c r="CI84" s="239"/>
      <c r="CJ84" s="239"/>
      <c r="CK84" s="239"/>
      <c r="CL84" s="239"/>
      <c r="CM84" s="239"/>
      <c r="CN84" s="239"/>
      <c r="CO84" s="239"/>
      <c r="CP84" s="239"/>
      <c r="CQ84" s="239"/>
      <c r="CR84" s="239"/>
      <c r="CS84" s="239"/>
      <c r="CT84" s="239"/>
      <c r="CU84" s="239"/>
      <c r="CV84" s="239"/>
      <c r="CW84" s="239"/>
      <c r="CX84" s="239"/>
      <c r="CY84" s="239"/>
      <c r="CZ84" s="239"/>
      <c r="DA84" s="239"/>
      <c r="DB84" s="239"/>
      <c r="DC84" s="239"/>
      <c r="DD84" s="239"/>
      <c r="DE84" s="239"/>
      <c r="DF84" s="239"/>
      <c r="DG84" s="239"/>
      <c r="DH84" s="239"/>
      <c r="DI84" s="239"/>
    </row>
    <row r="85" spans="69:113" ht="27" hidden="1" customHeight="1">
      <c r="BQ85" s="33"/>
      <c r="BR85" s="33" t="s">
        <v>189</v>
      </c>
      <c r="BS85" s="33" t="s">
        <v>190</v>
      </c>
      <c r="BT85" s="239"/>
      <c r="BU85" s="239"/>
      <c r="BW85" s="33"/>
      <c r="BX85" s="33" t="s">
        <v>191</v>
      </c>
      <c r="BY85" s="33" t="s">
        <v>192</v>
      </c>
      <c r="BZ85" s="240" t="s">
        <v>77</v>
      </c>
      <c r="CA85" s="35" t="s">
        <v>78</v>
      </c>
      <c r="CB85" s="239"/>
      <c r="CC85" s="239"/>
      <c r="CD85" s="239"/>
      <c r="CE85" s="239"/>
      <c r="CF85" s="239"/>
      <c r="CG85" s="239"/>
      <c r="CH85" s="239"/>
      <c r="CI85" s="239"/>
      <c r="CJ85" s="239"/>
      <c r="CK85" s="239"/>
      <c r="CL85" s="239"/>
      <c r="CM85" s="239"/>
      <c r="CN85" s="239"/>
      <c r="CO85" s="239"/>
      <c r="CP85" s="239"/>
      <c r="CQ85" s="239"/>
      <c r="CR85" s="239"/>
      <c r="CS85" s="239"/>
      <c r="CT85" s="239"/>
      <c r="CU85" s="239"/>
      <c r="CV85" s="239"/>
      <c r="CW85" s="239"/>
      <c r="CX85" s="239"/>
      <c r="CY85" s="239"/>
      <c r="CZ85" s="239"/>
      <c r="DA85" s="239"/>
      <c r="DB85" s="239"/>
      <c r="DC85" s="239"/>
      <c r="DD85" s="239"/>
      <c r="DE85" s="239"/>
      <c r="DF85" s="239"/>
      <c r="DG85" s="239"/>
      <c r="DH85" s="239"/>
      <c r="DI85" s="239"/>
    </row>
    <row r="86" spans="69:113" ht="27" hidden="1" customHeight="1">
      <c r="BQ86" s="33"/>
      <c r="BR86" s="33" t="s">
        <v>193</v>
      </c>
      <c r="BS86" s="33"/>
      <c r="BT86" s="239"/>
      <c r="BU86" s="239"/>
      <c r="BW86" s="33"/>
      <c r="BX86" s="33" t="s">
        <v>194</v>
      </c>
      <c r="BY86" s="33" t="s">
        <v>195</v>
      </c>
      <c r="BZ86" s="239"/>
      <c r="CA86" s="239"/>
      <c r="CB86" s="239"/>
      <c r="CC86" s="239"/>
      <c r="CD86" s="239"/>
      <c r="CE86" s="239"/>
      <c r="CF86" s="239"/>
      <c r="CG86" s="239"/>
      <c r="CH86" s="239"/>
      <c r="CI86" s="239"/>
      <c r="CJ86" s="239"/>
      <c r="CK86" s="239"/>
      <c r="CL86" s="239"/>
      <c r="CM86" s="239"/>
      <c r="CN86" s="239"/>
      <c r="CO86" s="239"/>
      <c r="CP86" s="239"/>
      <c r="CQ86" s="239"/>
      <c r="CR86" s="239"/>
      <c r="CS86" s="239"/>
      <c r="CT86" s="239"/>
      <c r="CU86" s="239"/>
      <c r="CV86" s="239"/>
      <c r="CW86" s="239"/>
      <c r="CX86" s="239"/>
      <c r="CY86" s="239"/>
      <c r="CZ86" s="239"/>
      <c r="DA86" s="239"/>
      <c r="DB86" s="239"/>
      <c r="DC86" s="239"/>
      <c r="DD86" s="239"/>
      <c r="DE86" s="239"/>
      <c r="DF86" s="239"/>
      <c r="DG86" s="239"/>
      <c r="DH86" s="239"/>
      <c r="DI86" s="239"/>
    </row>
    <row r="87" spans="69:113" ht="27" hidden="1" customHeight="1">
      <c r="BQ87" s="33"/>
      <c r="BR87" s="33" t="s">
        <v>196</v>
      </c>
      <c r="BS87" s="33"/>
      <c r="BT87" s="239"/>
      <c r="BU87" s="239"/>
      <c r="BW87" s="33"/>
      <c r="BX87" s="33" t="s">
        <v>173</v>
      </c>
      <c r="BY87" s="33" t="s">
        <v>174</v>
      </c>
      <c r="BZ87" s="239"/>
      <c r="CA87" s="239"/>
      <c r="CB87" s="239"/>
      <c r="CC87" s="239"/>
      <c r="CD87" s="239"/>
      <c r="CE87" s="239"/>
      <c r="CF87" s="239"/>
      <c r="CG87" s="239"/>
      <c r="CH87" s="239"/>
      <c r="CI87" s="239"/>
      <c r="CJ87" s="239"/>
      <c r="CK87" s="239"/>
      <c r="CL87" s="239"/>
      <c r="CM87" s="239"/>
      <c r="CN87" s="239"/>
      <c r="CO87" s="239"/>
      <c r="CP87" s="239"/>
      <c r="CQ87" s="239"/>
      <c r="CR87" s="239"/>
      <c r="CS87" s="239"/>
      <c r="CT87" s="239"/>
      <c r="CU87" s="239"/>
      <c r="CV87" s="239"/>
      <c r="CW87" s="239"/>
      <c r="CX87" s="239"/>
      <c r="CY87" s="239"/>
      <c r="CZ87" s="239"/>
      <c r="DA87" s="239"/>
      <c r="DB87" s="239"/>
      <c r="DC87" s="239"/>
      <c r="DD87" s="239"/>
      <c r="DE87" s="239"/>
      <c r="DF87" s="239"/>
      <c r="DG87" s="239"/>
      <c r="DH87" s="239"/>
      <c r="DI87" s="239"/>
    </row>
    <row r="88" spans="69:113" ht="27" hidden="1" customHeight="1">
      <c r="BQ88" s="33"/>
      <c r="BR88" s="33" t="s">
        <v>197</v>
      </c>
      <c r="BS88" s="33"/>
      <c r="BT88" s="239"/>
      <c r="BU88" s="239"/>
      <c r="BW88" s="33"/>
      <c r="BX88" s="33" t="s">
        <v>182</v>
      </c>
      <c r="BY88" s="33" t="s">
        <v>110</v>
      </c>
      <c r="BZ88" s="239"/>
      <c r="CA88" s="239"/>
      <c r="CB88" s="239"/>
      <c r="CC88" s="239"/>
      <c r="CD88" s="239"/>
      <c r="CE88" s="239"/>
      <c r="CF88" s="239"/>
      <c r="CG88" s="239"/>
      <c r="CH88" s="239"/>
      <c r="CI88" s="239"/>
      <c r="CJ88" s="239"/>
      <c r="CK88" s="239"/>
      <c r="CL88" s="239"/>
      <c r="CM88" s="239"/>
      <c r="CN88" s="239"/>
      <c r="CO88" s="239"/>
      <c r="CP88" s="239"/>
      <c r="CQ88" s="239"/>
      <c r="CR88" s="239"/>
      <c r="CS88" s="239"/>
      <c r="CT88" s="239"/>
      <c r="CU88" s="239"/>
      <c r="CV88" s="239"/>
      <c r="CW88" s="239"/>
      <c r="CX88" s="239"/>
      <c r="CY88" s="239"/>
      <c r="CZ88" s="239"/>
      <c r="DA88" s="239"/>
      <c r="DB88" s="239"/>
      <c r="DC88" s="239"/>
      <c r="DD88" s="239"/>
      <c r="DE88" s="239"/>
      <c r="DF88" s="239"/>
      <c r="DG88" s="239"/>
      <c r="DH88" s="239"/>
      <c r="DI88" s="239"/>
    </row>
    <row r="89" spans="69:113" ht="27" hidden="1" customHeight="1">
      <c r="BQ89" s="33"/>
      <c r="BR89" s="33" t="s">
        <v>198</v>
      </c>
      <c r="BS89" s="33"/>
      <c r="BT89" s="239"/>
      <c r="BU89" s="239"/>
      <c r="BW89" s="33"/>
      <c r="BX89" s="33" t="s">
        <v>189</v>
      </c>
      <c r="BY89" s="33" t="s">
        <v>190</v>
      </c>
      <c r="BZ89" s="239"/>
      <c r="CA89" s="239"/>
      <c r="CB89" s="239"/>
      <c r="CC89" s="239"/>
      <c r="CD89" s="239"/>
      <c r="CE89" s="239"/>
      <c r="CF89" s="239"/>
      <c r="CG89" s="239"/>
      <c r="CH89" s="239"/>
      <c r="CI89" s="239"/>
      <c r="CJ89" s="239"/>
      <c r="CK89" s="239"/>
      <c r="CL89" s="239"/>
      <c r="CM89" s="239"/>
      <c r="CN89" s="239"/>
      <c r="CO89" s="239"/>
      <c r="CP89" s="239"/>
      <c r="CQ89" s="239"/>
      <c r="CR89" s="239"/>
      <c r="CS89" s="239"/>
      <c r="CT89" s="239"/>
      <c r="CU89" s="239"/>
      <c r="CV89" s="239"/>
      <c r="CW89" s="239"/>
      <c r="CX89" s="239"/>
      <c r="CY89" s="239"/>
      <c r="CZ89" s="239"/>
      <c r="DA89" s="239"/>
      <c r="DB89" s="239"/>
      <c r="DC89" s="239"/>
      <c r="DD89" s="239"/>
      <c r="DE89" s="239"/>
      <c r="DF89" s="239"/>
      <c r="DG89" s="239"/>
      <c r="DH89" s="239"/>
      <c r="DI89" s="239"/>
    </row>
    <row r="90" spans="69:113" ht="27" hidden="1" customHeight="1">
      <c r="BQ90" s="33"/>
      <c r="BR90" s="33" t="s">
        <v>199</v>
      </c>
      <c r="BS90" s="33"/>
      <c r="BT90" s="239"/>
      <c r="BU90" s="239"/>
      <c r="BW90" s="33"/>
      <c r="BX90" s="33" t="s">
        <v>193</v>
      </c>
      <c r="BY90" s="33"/>
      <c r="BZ90" s="239"/>
      <c r="CA90" s="239"/>
      <c r="CB90" s="239"/>
      <c r="CC90" s="239"/>
      <c r="CD90" s="239"/>
      <c r="CE90" s="239"/>
      <c r="CF90" s="239"/>
      <c r="CG90" s="239"/>
      <c r="CH90" s="239"/>
      <c r="CI90" s="239"/>
      <c r="CJ90" s="239"/>
      <c r="CK90" s="239"/>
      <c r="CL90" s="239"/>
      <c r="CM90" s="239"/>
      <c r="CN90" s="239"/>
      <c r="CO90" s="239"/>
      <c r="CP90" s="239"/>
      <c r="CQ90" s="239"/>
      <c r="CR90" s="239"/>
      <c r="CS90" s="239"/>
      <c r="CT90" s="239"/>
      <c r="CU90" s="239"/>
      <c r="CV90" s="239"/>
      <c r="CW90" s="239"/>
      <c r="CX90" s="239"/>
      <c r="CY90" s="239"/>
      <c r="CZ90" s="239"/>
      <c r="DA90" s="239"/>
      <c r="DB90" s="239"/>
      <c r="DC90" s="239"/>
      <c r="DD90" s="239"/>
      <c r="DE90" s="239"/>
      <c r="DF90" s="239"/>
      <c r="DG90" s="239"/>
      <c r="DH90" s="239"/>
      <c r="DI90" s="239"/>
    </row>
    <row r="91" spans="69:113" ht="27" hidden="1" customHeight="1">
      <c r="BQ91" s="33"/>
      <c r="BR91" s="33" t="s">
        <v>200</v>
      </c>
      <c r="BS91" s="33"/>
      <c r="BT91" s="239"/>
      <c r="BU91" s="239"/>
      <c r="BW91" s="33"/>
      <c r="BX91" s="33" t="s">
        <v>196</v>
      </c>
      <c r="BY91" s="33"/>
      <c r="BZ91" s="239"/>
      <c r="CA91" s="239"/>
      <c r="CB91" s="239"/>
      <c r="CC91" s="239"/>
      <c r="CD91" s="239"/>
      <c r="CE91" s="239"/>
      <c r="CF91" s="239"/>
      <c r="CG91" s="239"/>
      <c r="CH91" s="239"/>
      <c r="CI91" s="239"/>
      <c r="CJ91" s="239"/>
      <c r="CK91" s="239"/>
      <c r="CL91" s="239"/>
      <c r="CM91" s="239"/>
      <c r="CN91" s="239"/>
      <c r="CO91" s="239"/>
      <c r="CP91" s="239"/>
      <c r="CQ91" s="239"/>
      <c r="CR91" s="239"/>
      <c r="CS91" s="239"/>
      <c r="CT91" s="239"/>
      <c r="CU91" s="239"/>
      <c r="CV91" s="239"/>
      <c r="CW91" s="239"/>
      <c r="CX91" s="239"/>
      <c r="CY91" s="239"/>
      <c r="CZ91" s="239"/>
      <c r="DA91" s="239"/>
      <c r="DB91" s="239"/>
      <c r="DC91" s="239"/>
      <c r="DD91" s="239"/>
      <c r="DE91" s="239"/>
      <c r="DF91" s="239"/>
      <c r="DG91" s="239"/>
      <c r="DH91" s="239"/>
      <c r="DI91" s="239"/>
    </row>
    <row r="92" spans="69:113" ht="27" hidden="1" customHeight="1">
      <c r="BW92" s="33"/>
      <c r="BX92" s="33" t="s">
        <v>197</v>
      </c>
      <c r="BY92" s="33"/>
      <c r="BZ92" s="239"/>
      <c r="CA92" s="239"/>
      <c r="CB92" s="239"/>
      <c r="CC92" s="239"/>
      <c r="CD92" s="239"/>
      <c r="CE92" s="239"/>
      <c r="CF92" s="239"/>
      <c r="CG92" s="239"/>
      <c r="CH92" s="239"/>
      <c r="CI92" s="239"/>
      <c r="CJ92" s="239"/>
      <c r="CK92" s="239"/>
      <c r="CL92" s="239"/>
      <c r="CM92" s="239"/>
      <c r="CN92" s="239"/>
      <c r="CO92" s="239"/>
      <c r="CP92" s="239"/>
      <c r="CQ92" s="239"/>
      <c r="CR92" s="239"/>
      <c r="CS92" s="239"/>
      <c r="CT92" s="239"/>
      <c r="CU92" s="239"/>
      <c r="CV92" s="239"/>
      <c r="CW92" s="239"/>
      <c r="CX92" s="239"/>
      <c r="CY92" s="239"/>
      <c r="CZ92" s="239"/>
      <c r="DA92" s="239"/>
      <c r="DB92" s="239"/>
      <c r="DC92" s="239"/>
      <c r="DD92" s="239"/>
      <c r="DE92" s="239"/>
      <c r="DF92" s="239"/>
      <c r="DG92" s="239"/>
      <c r="DH92" s="239"/>
      <c r="DI92" s="239"/>
    </row>
    <row r="93" spans="69:113" ht="27" hidden="1" customHeight="1">
      <c r="BW93" s="33"/>
      <c r="BX93" s="33" t="s">
        <v>198</v>
      </c>
      <c r="BY93" s="33"/>
      <c r="BZ93" s="239"/>
      <c r="CA93" s="239"/>
      <c r="CB93" s="239"/>
      <c r="CC93" s="239"/>
      <c r="CD93" s="239"/>
      <c r="CE93" s="239"/>
      <c r="CF93" s="239"/>
      <c r="CG93" s="239"/>
      <c r="CH93" s="239"/>
      <c r="CI93" s="239"/>
      <c r="CJ93" s="239"/>
      <c r="CK93" s="239"/>
      <c r="CL93" s="239"/>
      <c r="CM93" s="239"/>
      <c r="CN93" s="239"/>
      <c r="CO93" s="239"/>
      <c r="CP93" s="239"/>
      <c r="CQ93" s="239"/>
      <c r="CR93" s="239"/>
      <c r="CS93" s="239"/>
      <c r="CT93" s="239"/>
      <c r="CU93" s="239"/>
      <c r="CV93" s="239"/>
      <c r="CW93" s="239"/>
      <c r="CX93" s="239"/>
      <c r="CY93" s="239"/>
      <c r="CZ93" s="239"/>
      <c r="DA93" s="239"/>
      <c r="DB93" s="239"/>
      <c r="DC93" s="239"/>
      <c r="DD93" s="239"/>
      <c r="DE93" s="239"/>
      <c r="DF93" s="239"/>
      <c r="DG93" s="239"/>
      <c r="DH93" s="239"/>
      <c r="DI93" s="239"/>
    </row>
    <row r="94" spans="69:113" ht="27" hidden="1" customHeight="1">
      <c r="BW94" s="33"/>
      <c r="BX94" s="33" t="s">
        <v>199</v>
      </c>
      <c r="BY94" s="33"/>
      <c r="BZ94" s="239"/>
      <c r="CA94" s="239"/>
      <c r="CB94" s="239"/>
      <c r="CC94" s="239"/>
      <c r="CD94" s="239"/>
      <c r="CE94" s="239"/>
      <c r="CF94" s="239"/>
      <c r="CG94" s="239"/>
      <c r="CH94" s="239"/>
      <c r="CI94" s="239"/>
      <c r="CJ94" s="239"/>
      <c r="CK94" s="239"/>
      <c r="CL94" s="239"/>
      <c r="CM94" s="239"/>
      <c r="CN94" s="239"/>
      <c r="CO94" s="239"/>
      <c r="CP94" s="239"/>
      <c r="CQ94" s="239"/>
      <c r="CR94" s="239"/>
      <c r="CS94" s="239"/>
      <c r="CT94" s="239"/>
      <c r="CU94" s="239"/>
      <c r="CV94" s="239"/>
      <c r="CW94" s="239"/>
      <c r="CX94" s="239"/>
      <c r="CY94" s="239"/>
      <c r="CZ94" s="239"/>
      <c r="DA94" s="239"/>
      <c r="DB94" s="239"/>
      <c r="DC94" s="239"/>
      <c r="DD94" s="239"/>
      <c r="DE94" s="239"/>
      <c r="DF94" s="239"/>
      <c r="DG94" s="239"/>
      <c r="DH94" s="239"/>
      <c r="DI94" s="239"/>
    </row>
    <row r="95" spans="69:113" ht="27" hidden="1" customHeight="1">
      <c r="BW95" s="33"/>
      <c r="BX95" s="33" t="s">
        <v>201</v>
      </c>
      <c r="BY95" s="33"/>
      <c r="BZ95" s="239"/>
      <c r="CA95" s="239"/>
      <c r="CB95" s="239"/>
      <c r="CC95" s="239"/>
      <c r="CD95" s="239"/>
      <c r="CE95" s="239"/>
      <c r="CF95" s="239"/>
      <c r="CG95" s="239"/>
      <c r="CH95" s="239"/>
      <c r="CI95" s="239"/>
      <c r="CJ95" s="239"/>
      <c r="CK95" s="239"/>
      <c r="CL95" s="239"/>
      <c r="CM95" s="239"/>
      <c r="CN95" s="239"/>
      <c r="CO95" s="239"/>
      <c r="CP95" s="239"/>
      <c r="CQ95" s="239"/>
      <c r="CR95" s="239"/>
      <c r="CS95" s="239"/>
      <c r="CT95" s="239"/>
      <c r="CU95" s="239"/>
      <c r="CV95" s="239"/>
      <c r="CW95" s="239"/>
      <c r="CX95" s="239"/>
      <c r="CY95" s="239"/>
      <c r="CZ95" s="239"/>
      <c r="DA95" s="239"/>
      <c r="DB95" s="239"/>
      <c r="DC95" s="239"/>
      <c r="DD95" s="239"/>
      <c r="DE95" s="239"/>
      <c r="DF95" s="239"/>
      <c r="DG95" s="239"/>
      <c r="DH95" s="239"/>
      <c r="DI95" s="239"/>
    </row>
    <row r="96" spans="69:113" hidden="1" thickTop="1" thickBot="1"/>
    <row r="97" hidden="1" thickTop="1" thickBot="1"/>
    <row r="98" hidden="1" thickTop="1" thickBot="1"/>
    <row r="99" hidden="1" thickTop="1" thickBot="1"/>
    <row r="100" hidden="1" thickTop="1" thickBot="1"/>
    <row r="101" hidden="1" thickTop="1" thickBot="1"/>
    <row r="102" hidden="1" thickTop="1" thickBot="1"/>
    <row r="103" hidden="1" thickTop="1" thickBot="1"/>
    <row r="104" hidden="1" thickTop="1" thickBot="1"/>
    <row r="105" hidden="1" thickTop="1" thickBot="1"/>
    <row r="106" hidden="1" thickTop="1" thickBot="1"/>
    <row r="107" hidden="1" thickTop="1" thickBot="1"/>
    <row r="108" hidden="1" thickTop="1" thickBot="1"/>
    <row r="882" spans="30:32" ht="47.4" thickTop="1" thickBot="1">
      <c r="AD882" s="32" t="s">
        <v>37</v>
      </c>
      <c r="AE882" s="32" t="s">
        <v>38</v>
      </c>
      <c r="AF882" s="32" t="s">
        <v>122</v>
      </c>
    </row>
    <row r="883" spans="30:32" ht="29.4" thickTop="1" thickBot="1">
      <c r="AD883" s="237" t="s">
        <v>119</v>
      </c>
      <c r="AE883" s="237" t="s">
        <v>155</v>
      </c>
      <c r="AF883" s="237" t="s">
        <v>156</v>
      </c>
    </row>
    <row r="884" spans="30:32" ht="29.4" thickTop="1" thickBot="1">
      <c r="AD884" s="237" t="s">
        <v>118</v>
      </c>
      <c r="AE884" s="237" t="s">
        <v>160</v>
      </c>
      <c r="AF884" s="238" t="s">
        <v>91</v>
      </c>
    </row>
    <row r="885" spans="30:32" ht="29.4" thickTop="1" thickBot="1">
      <c r="AD885" s="237" t="s">
        <v>90</v>
      </c>
      <c r="AE885" s="238" t="s">
        <v>91</v>
      </c>
      <c r="AF885" s="240" t="s">
        <v>178</v>
      </c>
    </row>
    <row r="886" spans="30:32" thickTop="1" thickBot="1">
      <c r="AD886" s="238" t="s">
        <v>186</v>
      </c>
      <c r="AE886" s="240" t="s">
        <v>187</v>
      </c>
      <c r="AF886" s="35" t="s">
        <v>188</v>
      </c>
    </row>
    <row r="887" spans="30:32" ht="31.8" thickTop="1" thickBot="1">
      <c r="AD887" s="240" t="s">
        <v>77</v>
      </c>
      <c r="AE887" s="35" t="s">
        <v>78</v>
      </c>
    </row>
  </sheetData>
  <mergeCells count="11">
    <mergeCell ref="AX2:BL2"/>
    <mergeCell ref="B2:D2"/>
    <mergeCell ref="E2:I2"/>
    <mergeCell ref="J2:AC2"/>
    <mergeCell ref="AD2:AF2"/>
    <mergeCell ref="AG2:AW2"/>
    <mergeCell ref="BM2:BO2"/>
    <mergeCell ref="BP2:BS2"/>
    <mergeCell ref="BT2:BV2"/>
    <mergeCell ref="BW2:BX2"/>
    <mergeCell ref="BY2:CA2"/>
  </mergeCells>
  <conditionalFormatting sqref="BB5:BC26 AX5:AZ26">
    <cfRule type="containsText" dxfId="517" priority="25" operator="containsText" text="DEBIL">
      <formula>NOT(ISERROR(SEARCH("DEBIL",AX5)))</formula>
    </cfRule>
    <cfRule type="containsText" dxfId="516" priority="26" operator="containsText" text="MODERADO">
      <formula>NOT(ISERROR(SEARCH("MODERADO",AX5)))</formula>
    </cfRule>
    <cfRule type="containsText" dxfId="515" priority="27" operator="containsText" text="FUERTE">
      <formula>NOT(ISERROR(SEARCH("FUERTE",AX5)))</formula>
    </cfRule>
  </conditionalFormatting>
  <conditionalFormatting sqref="BM5:BM26">
    <cfRule type="containsText" dxfId="514" priority="15" operator="containsText" text="casi seguro">
      <formula>NOT(ISERROR(SEARCH("casi seguro",BM5)))</formula>
    </cfRule>
    <cfRule type="containsText" dxfId="513" priority="16" operator="containsText" text="PROBABLE">
      <formula>NOT(ISERROR(SEARCH("PROBABLE",BM5)))</formula>
    </cfRule>
    <cfRule type="containsText" dxfId="512" priority="17" operator="containsText" text="posible">
      <formula>NOT(ISERROR(SEARCH("posible",BM5)))</formula>
    </cfRule>
    <cfRule type="containsText" dxfId="511" priority="18" operator="containsText" text="Improbable">
      <formula>NOT(ISERROR(SEARCH("Improbable",BM5)))</formula>
    </cfRule>
    <cfRule type="containsText" dxfId="510" priority="19" operator="containsText" text="Rara vez">
      <formula>NOT(ISERROR(SEARCH("Rara vez",BM5)))</formula>
    </cfRule>
  </conditionalFormatting>
  <conditionalFormatting sqref="BN5:BN26 AE6">
    <cfRule type="containsText" dxfId="509" priority="10" operator="containsText" text="Catastrófico">
      <formula>NOT(ISERROR(SEARCH("Catastrófico",AE5)))</formula>
    </cfRule>
    <cfRule type="containsText" dxfId="508" priority="11" operator="containsText" text="Mayor">
      <formula>NOT(ISERROR(SEARCH("Mayor",AE5)))</formula>
    </cfRule>
    <cfRule type="containsText" dxfId="507" priority="12" operator="containsText" text="Moderado">
      <formula>NOT(ISERROR(SEARCH("Moderado",AE5)))</formula>
    </cfRule>
    <cfRule type="containsText" dxfId="506" priority="13" operator="containsText" text="Menor">
      <formula>NOT(ISERROR(SEARCH("Menor",AE5)))</formula>
    </cfRule>
    <cfRule type="containsText" dxfId="505" priority="14" operator="containsText" text="Insignificante">
      <formula>NOT(ISERROR(SEARCH("Insignificante",AE5)))</formula>
    </cfRule>
  </conditionalFormatting>
  <conditionalFormatting sqref="BO5:BO26">
    <cfRule type="containsText" dxfId="504" priority="6" operator="containsText" text="Extremo">
      <formula>NOT(ISERROR(SEARCH("Extremo",BO5)))</formula>
    </cfRule>
    <cfRule type="containsText" dxfId="503" priority="7" operator="containsText" text="Alto">
      <formula>NOT(ISERROR(SEARCH("Alto",BO5)))</formula>
    </cfRule>
    <cfRule type="containsText" dxfId="502" priority="8" operator="containsText" text="Moderado">
      <formula>NOT(ISERROR(SEARCH("Moderado",BO5)))</formula>
    </cfRule>
    <cfRule type="containsText" dxfId="501" priority="9" operator="containsText" text="bajo">
      <formula>NOT(ISERROR(SEARCH("bajo",BO5)))</formula>
    </cfRule>
  </conditionalFormatting>
  <conditionalFormatting sqref="BN5:BN26 AE6">
    <cfRule type="containsText" dxfId="500" priority="1" operator="containsText" text="Catastrófico">
      <formula>NOT(ISERROR(SEARCH("Catastrófico",AE5)))</formula>
    </cfRule>
    <cfRule type="containsText" dxfId="499" priority="2" operator="containsText" text="Mayor">
      <formula>NOT(ISERROR(SEARCH("Mayor",AE5)))</formula>
    </cfRule>
    <cfRule type="containsText" dxfId="498" priority="3" operator="containsText" text="Moderado">
      <formula>NOT(ISERROR(SEARCH("Moderado",AE5)))</formula>
    </cfRule>
    <cfRule type="containsText" dxfId="497" priority="4" operator="containsText" text="Menor">
      <formula>NOT(ISERROR(SEARCH("Menor",AE5)))</formula>
    </cfRule>
    <cfRule type="containsText" dxfId="496" priority="5" operator="containsText" text="Insignificante">
      <formula>NOT(ISERROR(SEARCH("Insignificante",AE5)))</formula>
    </cfRule>
  </conditionalFormatting>
  <dataValidations count="19">
    <dataValidation type="list" allowBlank="1" showInputMessage="1" showErrorMessage="1" sqref="J5:AB5" xr:uid="{00000000-0002-0000-0400-000000000000}">
      <formula1>#REF!</formula1>
    </dataValidation>
    <dataValidation type="list" allowBlank="1" showInputMessage="1" showErrorMessage="1" sqref="B5:B26" xr:uid="{00000000-0002-0000-0400-000001000000}">
      <formula1>$BW$81:$BW$84</formula1>
    </dataValidation>
    <dataValidation type="list" allowBlank="1" showInputMessage="1" showErrorMessage="1" sqref="C5:C26" xr:uid="{00000000-0002-0000-0400-000002000000}">
      <formula1>$BX$81:$BX$95</formula1>
    </dataValidation>
    <dataValidation type="list" allowBlank="1" showInputMessage="1" showErrorMessage="1" sqref="G6:G26" xr:uid="{00000000-0002-0000-0400-000003000000}">
      <formula1>$BY$81:$BY$89</formula1>
    </dataValidation>
    <dataValidation type="list" allowBlank="1" showInputMessage="1" showErrorMessage="1" sqref="AE27:AE74 AE6 BN5:BN26" xr:uid="{00000000-0002-0000-0400-000004000000}">
      <formula1>$CA$81:$CA$85</formula1>
    </dataValidation>
    <dataValidation type="list" allowBlank="1" showInputMessage="1" showErrorMessage="1" sqref="AD5:AD74 BM5:BM26" xr:uid="{00000000-0002-0000-0400-000005000000}">
      <formula1>$BZ$81:$BZ$85</formula1>
    </dataValidation>
    <dataValidation type="list" allowBlank="1" showInputMessage="1" showErrorMessage="1" sqref="J6:AB26" xr:uid="{00000000-0002-0000-0400-000006000000}">
      <formula1>$BV$81:$BV$82</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26" xr:uid="{00000000-0002-0000-0400-000007000000}">
      <formula1>$CM$81:$CM$83</formula1>
    </dataValidation>
    <dataValidation type="list" allowBlank="1" showInputMessage="1" showErrorMessage="1" sqref="AH5:AH26" xr:uid="{00000000-0002-0000-0400-000008000000}">
      <formula1>$CC$81:$CC$82</formula1>
    </dataValidation>
    <dataValidation type="list" allowBlank="1" showInputMessage="1" showErrorMessage="1" sqref="BE5:BE26" xr:uid="{00000000-0002-0000-0400-000009000000}">
      <formula1>$DF$81:$DF$82</formula1>
    </dataValidation>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AZ5:AZ26" xr:uid="{00000000-0002-0000-0400-00000A000000}"/>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5:AY26" xr:uid="{00000000-0002-0000-0400-00000B000000}">
      <formula1>$DA$81:$DA$83</formula1>
    </dataValidation>
    <dataValidation type="list" allowBlank="1" showInputMessage="1" showErrorMessage="1" sqref="BH5:BH26" xr:uid="{00000000-0002-0000-0400-00000C000000}">
      <formula1>$DG$81:$DG$83</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26" xr:uid="{00000000-0002-0000-0400-00000D000000}">
      <formula1>$CQ$81:$CQ$82</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26" xr:uid="{00000000-0002-0000-0400-00000E000000}">
      <formula1>$CJ$81:$CJ$82</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26" xr:uid="{00000000-0002-0000-0400-00000F000000}">
      <formula1>EVIDENCIAS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26" xr:uid="{00000000-0002-0000-0400-000010000000}">
      <formula1>DESVIACIONES</formula1>
    </dataValidation>
    <dataValidation type="list" allowBlank="1" showInputMessage="1" showErrorMessage="1" promptTitle="FUNCIONES Y RESPONSABILIDAD" prompt="¿El responsable tiene la autoridad y adecuada segregación de funciones en la ejecución del control?_x000d__x000a_" sqref="AK5:AK26" xr:uid="{00000000-0002-0000-0400-000011000000}">
      <formula1>FUNCIONES</formula1>
    </dataValidation>
    <dataValidation type="list" allowBlank="1" showInputMessage="1" showErrorMessage="1" promptTitle="Responsable" prompt="¿Existe un responsable asignado a la ejecución del control?" sqref="AI5:AI26" xr:uid="{00000000-0002-0000-0400-000012000000}">
      <formula1>RESPONSABLE</formula1>
    </dataValidation>
  </dataValidations>
  <pageMargins left="0.70866141732283472" right="0.70866141732283472" top="0.74803149606299213" bottom="0.74803149606299213" header="0.31496062992125984" footer="0.31496062992125984"/>
  <pageSetup paperSize="9" scale="20" orientation="landscape" r:id="rId1"/>
  <headerFooter>
    <oddHeader>&amp;L&amp;G&amp;CMapa de Riesgos</oddHeader>
    <oddFooter>&amp;L&amp;G&amp;C&amp;N&amp;RDES-FM-12
V9</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lfo="3"/>
    </mc:Fallback>
  </mc:AlternateContent>
  <controls>
    <control shapeId="10241" r:id="rId6" name="Button 1">
      <controlPr defaultSize="0" print="0" autoFill="0" autoPict="0" macro="[8]!Macro1">
        <anchor moveWithCells="1" sizeWithCells="1">
          <from>
            <xdr:col>5</xdr:col>
            <xdr:colOff>1363980</xdr:colOff>
            <xdr:row>0</xdr:row>
            <xdr:rowOff>106680</xdr:rowOff>
          </from>
          <to>
            <xdr:col>7</xdr:col>
            <xdr:colOff>266700</xdr:colOff>
            <xdr:row>1</xdr:row>
            <xdr:rowOff>335280</xdr:rowOff>
          </to>
        </anchor>
      </controlPr>
    </control>
    <control shapeId="10242" r:id="rId7" name="Button 2">
      <controlPr defaultSize="0" print="0" autoFill="0" autoPict="0" macro="[8]!Macro2">
        <anchor moveWithCells="1" sizeWithCells="1">
          <from>
            <xdr:col>32</xdr:col>
            <xdr:colOff>152400</xdr:colOff>
            <xdr:row>0</xdr:row>
            <xdr:rowOff>182880</xdr:rowOff>
          </from>
          <to>
            <xdr:col>32</xdr:col>
            <xdr:colOff>2545080</xdr:colOff>
            <xdr:row>1</xdr:row>
            <xdr:rowOff>259080</xdr:rowOff>
          </to>
        </anchor>
      </controlPr>
    </control>
  </controls>
  <extLst>
    <ext xmlns:x14="http://schemas.microsoft.com/office/spreadsheetml/2009/9/main" uri="{78C0D931-6437-407d-A8EE-F0AAD7539E65}">
      <x14:conditionalFormattings>
        <x14:conditionalFormatting xmlns:xm="http://schemas.microsoft.com/office/excel/2006/main">
          <x14:cfRule type="containsText" priority="20" operator="containsText" id="{0CF15489-3495-4CE6-8D39-594E41329916}">
            <xm:f>NOT(ISERROR(SEARCH($CA$81,AE5)))</xm:f>
            <xm:f>$CA$81</xm:f>
            <x14:dxf>
              <fill>
                <gradientFill degree="180">
                  <stop position="0">
                    <color rgb="FF008744"/>
                  </stop>
                  <stop position="1">
                    <color theme="0"/>
                  </stop>
                </gradientFill>
              </fill>
            </x14:dxf>
          </x14:cfRule>
          <x14:cfRule type="containsText" priority="21" operator="containsText" id="{3CF0EA42-C692-4336-9187-AAD8E99DCD6E}">
            <xm:f>NOT(ISERROR(SEARCH($CA$82,AE5)))</xm:f>
            <xm:f>$CA$82</xm:f>
            <x14:dxf>
              <fill>
                <gradientFill degree="180">
                  <stop position="0">
                    <color rgb="FF008744"/>
                  </stop>
                  <stop position="1">
                    <color theme="0"/>
                  </stop>
                </gradientFill>
              </fill>
            </x14:dxf>
          </x14:cfRule>
          <x14:cfRule type="containsText" priority="22" operator="containsText" id="{5CC2B04D-3AC8-409C-9015-1519939409E2}">
            <xm:f>NOT(ISERROR(SEARCH($CA$83,AE5)))</xm:f>
            <xm:f>$CA$83</xm:f>
            <x14:dxf>
              <fill>
                <gradientFill>
                  <stop position="0">
                    <color theme="0"/>
                  </stop>
                  <stop position="1">
                    <color rgb="FFFFFF00"/>
                  </stop>
                </gradientFill>
              </fill>
            </x14:dxf>
          </x14:cfRule>
          <x14:cfRule type="containsText" priority="23" operator="containsText" id="{49BF5B32-EF28-4C62-ADCB-261A756FAD09}">
            <xm:f>NOT(ISERROR(SEARCH($CA$84,AE5)))</xm:f>
            <xm:f>$CA$84</xm:f>
            <x14:dxf>
              <fill>
                <gradientFill>
                  <stop position="0">
                    <color theme="0"/>
                  </stop>
                  <stop position="1">
                    <color rgb="FFFFC000"/>
                  </stop>
                </gradientFill>
              </fill>
            </x14:dxf>
          </x14:cfRule>
          <x14:cfRule type="containsText" priority="24" operator="containsText" id="{935E7752-2C2E-4B34-9A07-779F59F4A95E}">
            <xm:f>NOT(ISERROR(SEARCH($CA$85,AE5)))</xm:f>
            <xm:f>$CA$85</xm:f>
            <x14:dxf>
              <fill>
                <gradientFill>
                  <stop position="0">
                    <color theme="0"/>
                  </stop>
                  <stop position="1">
                    <color rgb="FFFF0000"/>
                  </stop>
                </gradientFill>
              </fill>
            </x14:dxf>
          </x14:cfRule>
          <xm:sqref>BN75:BN86 AE5:AE86 BN5:BN26</xm:sqref>
        </x14:conditionalFormatting>
        <x14:conditionalFormatting xmlns:xm="http://schemas.microsoft.com/office/excel/2006/main">
          <x14:cfRule type="containsText" priority="28" operator="containsText" id="{521F3158-02C6-41C2-80A2-1CADE902CC26}">
            <xm:f>NOT(ISERROR(SEARCH($BZ$81,AD5)))</xm:f>
            <xm:f>$BZ$81</xm:f>
            <x14:dxf>
              <fill>
                <gradientFill degree="180">
                  <stop position="0">
                    <color rgb="FF008744"/>
                  </stop>
                  <stop position="1">
                    <color theme="0"/>
                  </stop>
                </gradientFill>
              </fill>
            </x14:dxf>
          </x14:cfRule>
          <x14:cfRule type="containsText" priority="29" operator="containsText" id="{A404A780-BB47-4BD6-AB33-CF60DEC23C83}">
            <xm:f>NOT(ISERROR(SEARCH($BZ$82,AD5)))</xm:f>
            <xm:f>$BZ$82</xm:f>
            <x14:dxf>
              <fill>
                <gradientFill degree="180">
                  <stop position="0">
                    <color rgb="FF008744"/>
                  </stop>
                  <stop position="1">
                    <color theme="0"/>
                  </stop>
                </gradientFill>
              </fill>
            </x14:dxf>
          </x14:cfRule>
          <x14:cfRule type="containsText" priority="30" operator="containsText" id="{F78C2427-3D16-487A-B245-41A7F56C4EC3}">
            <xm:f>NOT(ISERROR(SEARCH($BZ$83,AD5)))</xm:f>
            <xm:f>$BZ$83</xm:f>
            <x14:dxf>
              <fill>
                <gradientFill degree="180">
                  <stop position="0">
                    <color rgb="FF008744"/>
                  </stop>
                  <stop position="1">
                    <color rgb="FFFFFFFF"/>
                  </stop>
                </gradientFill>
              </fill>
            </x14:dxf>
          </x14:cfRule>
          <x14:cfRule type="containsText" priority="31" operator="containsText" id="{33C6B065-4068-4309-AC5B-9FE981DF7BAC}">
            <xm:f>NOT(ISERROR(SEARCH($BZ$84,AD5)))</xm:f>
            <xm:f>$BZ$84</xm:f>
            <x14:dxf>
              <fill>
                <gradientFill>
                  <stop position="0">
                    <color theme="0"/>
                  </stop>
                  <stop position="1">
                    <color rgb="FFFFFF00"/>
                  </stop>
                </gradientFill>
              </fill>
            </x14:dxf>
          </x14:cfRule>
          <x14:cfRule type="containsText" priority="32" operator="containsText" id="{F579B88C-BA2D-4966-9740-A8DF532608E5}">
            <xm:f>NOT(ISERROR(SEARCH($BZ$85,AD5)))</xm:f>
            <xm:f>$BZ$85</xm:f>
            <x14:dxf>
              <fill>
                <gradientFill degree="180">
                  <stop position="0">
                    <color rgb="FFFFA700"/>
                  </stop>
                  <stop position="1">
                    <color theme="0"/>
                  </stop>
                </gradientFill>
              </fill>
            </x14:dxf>
          </x14:cfRule>
          <xm:sqref>AD5:AD86 BM5:BM86</xm:sqref>
        </x14:conditionalFormatting>
        <x14:conditionalFormatting xmlns:xm="http://schemas.microsoft.com/office/excel/2006/main">
          <x14:cfRule type="containsText" priority="33" operator="containsText" id="{90B99B54-012E-4CF2-A7E9-8B6400F38534}">
            <xm:f>NOT(ISERROR(SEARCH($CB$81,AF5)))</xm:f>
            <xm:f>$CB$81</xm:f>
            <x14:dxf>
              <fill>
                <gradientFill>
                  <stop position="0">
                    <color theme="0"/>
                  </stop>
                  <stop position="1">
                    <color rgb="FF008744"/>
                  </stop>
                </gradientFill>
              </fill>
            </x14:dxf>
          </x14:cfRule>
          <x14:cfRule type="containsText" priority="34" operator="containsText" id="{01E6A9C6-9153-434F-AA03-9F968A52F6FE}">
            <xm:f>NOT(ISERROR(SEARCH($CB$82,AF5)))</xm:f>
            <xm:f>$CB$82</xm:f>
            <x14:dxf>
              <fill>
                <gradientFill>
                  <stop position="0">
                    <color theme="0"/>
                  </stop>
                  <stop position="1">
                    <color rgb="FFFACC06"/>
                  </stop>
                </gradientFill>
              </fill>
            </x14:dxf>
          </x14:cfRule>
          <x14:cfRule type="containsText" priority="35" operator="containsText" id="{E6A84ADB-D963-41F1-A3D0-F3D5F4270500}">
            <xm:f>NOT(ISERROR(SEARCH($CB$83,AF5)))</xm:f>
            <xm:f>$CB$83</xm:f>
            <x14:dxf>
              <fill>
                <gradientFill>
                  <stop position="0">
                    <color theme="0"/>
                  </stop>
                  <stop position="1">
                    <color rgb="FFFF0000"/>
                  </stop>
                </gradientFill>
              </fill>
            </x14:dxf>
          </x14:cfRule>
          <x14:cfRule type="containsText" priority="36" operator="containsText" id="{9FA8070E-DFD9-496F-AC6C-672B0F170223}">
            <xm:f>NOT(ISERROR(SEARCH($CB$84,AF5)))</xm:f>
            <xm:f>$CB$84</xm:f>
            <x14:dxf>
              <fill>
                <gradientFill>
                  <stop position="0">
                    <color theme="0"/>
                  </stop>
                  <stop position="1">
                    <color rgb="FFC00000"/>
                  </stop>
                </gradientFill>
              </fill>
            </x14:dxf>
          </x14:cfRule>
          <xm:sqref>AF5:AF86 BO5:BO86</xm:sqref>
        </x14:conditionalFormatting>
      </x14:conditionalFormattings>
    </ext>
  </extLst>
</worksheet>
</file>

<file path=xl/worksheets/sheet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B2:DI886"/>
  <sheetViews>
    <sheetView showGridLines="0" zoomScale="50" zoomScaleNormal="50" workbookViewId="0">
      <pane xSplit="7" ySplit="4" topLeftCell="BY5" activePane="bottomRight" state="frozen"/>
      <selection pane="topRight" activeCell="H1" sqref="H1"/>
      <selection pane="bottomLeft" activeCell="A5" sqref="A5"/>
      <selection pane="bottomRight" activeCell="CA5" sqref="CA5"/>
    </sheetView>
  </sheetViews>
  <sheetFormatPr baseColWidth="10" defaultColWidth="10.59765625" defaultRowHeight="16.2" thickTop="1" thickBottom="1"/>
  <cols>
    <col min="1" max="1" width="3" style="2" customWidth="1"/>
    <col min="2" max="2" width="17.09765625" style="2" customWidth="1"/>
    <col min="3" max="3" width="15.5" style="2" customWidth="1"/>
    <col min="4" max="4" width="38.34765625" style="2" customWidth="1"/>
    <col min="5" max="5" width="22.34765625" style="2" customWidth="1"/>
    <col min="6" max="6" width="24.84765625" style="2" customWidth="1"/>
    <col min="7" max="7" width="12.5" style="2" customWidth="1"/>
    <col min="8" max="8" width="53.34765625" style="2" customWidth="1"/>
    <col min="9" max="9" width="41.09765625" style="2" customWidth="1"/>
    <col min="10" max="27" width="41.09765625" style="2" hidden="1" customWidth="1"/>
    <col min="28" max="29" width="41.09765625" style="3" hidden="1" customWidth="1"/>
    <col min="30" max="31" width="7.59765625" style="2" customWidth="1"/>
    <col min="32" max="32" width="8.5" style="2" customWidth="1"/>
    <col min="33" max="33" width="75" style="2" customWidth="1"/>
    <col min="34" max="34" width="10.5" style="2" customWidth="1"/>
    <col min="35" max="35" width="11.59765625" style="2" customWidth="1"/>
    <col min="36" max="36" width="3" style="2" customWidth="1"/>
    <col min="37" max="37" width="10.59765625" style="2" customWidth="1"/>
    <col min="38" max="38" width="2.59765625" style="2" customWidth="1"/>
    <col min="39" max="39" width="10.59765625" style="2" customWidth="1"/>
    <col min="40" max="40" width="2.59765625" style="2" customWidth="1"/>
    <col min="41" max="41" width="10.59765625" style="2" customWidth="1"/>
    <col min="42" max="42" width="3.59765625" style="2" customWidth="1"/>
    <col min="43" max="43" width="10.59765625" style="2" customWidth="1"/>
    <col min="44" max="44" width="2.59765625" style="2" customWidth="1"/>
    <col min="45" max="45" width="11.84765625" style="2" customWidth="1"/>
    <col min="46" max="46" width="2.59765625" style="2" customWidth="1"/>
    <col min="47" max="47" width="11.84765625" style="2" customWidth="1"/>
    <col min="48" max="48" width="2.59765625" style="2" customWidth="1"/>
    <col min="49" max="49" width="8.5" style="2" customWidth="1"/>
    <col min="50" max="51" width="14.59765625" style="2" customWidth="1"/>
    <col min="52" max="52" width="13.5" style="2" customWidth="1"/>
    <col min="53" max="53" width="4" style="2" customWidth="1"/>
    <col min="54" max="54" width="14.84765625" style="2" customWidth="1"/>
    <col min="55" max="55" width="12.84765625" style="2" customWidth="1"/>
    <col min="56" max="56" width="3.34765625" style="2" customWidth="1"/>
    <col min="57" max="57" width="15" style="2" customWidth="1"/>
    <col min="58" max="58" width="5.34765625" style="2" customWidth="1"/>
    <col min="59" max="59" width="3.59765625" style="2" customWidth="1"/>
    <col min="60" max="60" width="15" style="2" customWidth="1"/>
    <col min="61" max="61" width="6.59765625" style="2" customWidth="1"/>
    <col min="62" max="62" width="5.59765625" style="2" customWidth="1"/>
    <col min="63" max="63" width="13.34765625" style="2" customWidth="1"/>
    <col min="64" max="64" width="13.5" style="2" customWidth="1"/>
    <col min="65" max="66" width="7.59765625" style="2" customWidth="1"/>
    <col min="67" max="67" width="8.5" style="2" customWidth="1"/>
    <col min="68" max="68" width="10.84765625" style="2" customWidth="1"/>
    <col min="69" max="69" width="40.59765625" style="2" customWidth="1"/>
    <col min="70" max="70" width="29.84765625" style="2" customWidth="1"/>
    <col min="71" max="71" width="18" style="2" customWidth="1"/>
    <col min="72" max="73" width="14.84765625" style="2" customWidth="1"/>
    <col min="74" max="74" width="28.84765625" style="2" customWidth="1"/>
    <col min="75" max="75" width="17.59765625" style="2" customWidth="1"/>
    <col min="76" max="76" width="63.09765625" style="2" customWidth="1"/>
    <col min="77" max="77" width="18.34765625" style="2" customWidth="1"/>
    <col min="78" max="78" width="61.84765625" style="2" customWidth="1"/>
    <col min="79" max="79" width="52.59765625" style="2" customWidth="1"/>
    <col min="80" max="81" width="10.59765625" style="2" customWidth="1"/>
    <col min="82" max="82" width="14" style="2" customWidth="1"/>
    <col min="83" max="87" width="10.59765625" style="2"/>
    <col min="88" max="88" width="13.5" style="2" customWidth="1"/>
    <col min="89" max="90" width="10.59765625" style="2"/>
    <col min="91" max="91" width="13.5" style="2" customWidth="1"/>
    <col min="92" max="104" width="10.59765625" style="2"/>
    <col min="105" max="105" width="13.34765625" style="2" customWidth="1"/>
    <col min="106" max="106" width="19.84765625" style="2" customWidth="1"/>
    <col min="107" max="110" width="10.59765625" style="2"/>
    <col min="111" max="111" width="15" style="2" customWidth="1"/>
    <col min="112" max="112" width="13.59765625" style="2" customWidth="1"/>
    <col min="113" max="16384" width="10.59765625" style="2"/>
  </cols>
  <sheetData>
    <row r="2" spans="2:79" s="1" customFormat="1" ht="29.1" customHeight="1" thickTop="1" thickBot="1">
      <c r="B2" s="285" t="s">
        <v>0</v>
      </c>
      <c r="C2" s="285"/>
      <c r="D2" s="285"/>
      <c r="E2" s="285" t="s">
        <v>1</v>
      </c>
      <c r="F2" s="285"/>
      <c r="G2" s="285"/>
      <c r="H2" s="285"/>
      <c r="I2" s="285"/>
      <c r="J2" s="285" t="s">
        <v>2</v>
      </c>
      <c r="K2" s="285"/>
      <c r="L2" s="285"/>
      <c r="M2" s="285"/>
      <c r="N2" s="285"/>
      <c r="O2" s="285"/>
      <c r="P2" s="285"/>
      <c r="Q2" s="285"/>
      <c r="R2" s="285"/>
      <c r="S2" s="285"/>
      <c r="T2" s="285"/>
      <c r="U2" s="285"/>
      <c r="V2" s="285"/>
      <c r="W2" s="285"/>
      <c r="X2" s="285"/>
      <c r="Y2" s="285"/>
      <c r="Z2" s="285"/>
      <c r="AA2" s="285"/>
      <c r="AB2" s="285"/>
      <c r="AC2" s="285"/>
      <c r="AD2" s="285" t="s">
        <v>3</v>
      </c>
      <c r="AE2" s="285"/>
      <c r="AF2" s="285"/>
      <c r="AG2" s="285" t="s">
        <v>4</v>
      </c>
      <c r="AH2" s="285"/>
      <c r="AI2" s="285"/>
      <c r="AJ2" s="285"/>
      <c r="AK2" s="285"/>
      <c r="AL2" s="285"/>
      <c r="AM2" s="285"/>
      <c r="AN2" s="285"/>
      <c r="AO2" s="285"/>
      <c r="AP2" s="285"/>
      <c r="AQ2" s="285"/>
      <c r="AR2" s="285"/>
      <c r="AS2" s="285"/>
      <c r="AT2" s="285"/>
      <c r="AU2" s="285"/>
      <c r="AV2" s="285"/>
      <c r="AW2" s="285"/>
      <c r="AX2" s="285" t="s">
        <v>5</v>
      </c>
      <c r="AY2" s="285"/>
      <c r="AZ2" s="285"/>
      <c r="BA2" s="285"/>
      <c r="BB2" s="285"/>
      <c r="BC2" s="285"/>
      <c r="BD2" s="285"/>
      <c r="BE2" s="285"/>
      <c r="BF2" s="285"/>
      <c r="BG2" s="285"/>
      <c r="BH2" s="285"/>
      <c r="BI2" s="285"/>
      <c r="BJ2" s="285"/>
      <c r="BK2" s="285"/>
      <c r="BL2" s="285"/>
      <c r="BM2" s="285" t="s">
        <v>3</v>
      </c>
      <c r="BN2" s="285"/>
      <c r="BO2" s="285"/>
      <c r="BP2" s="287" t="s">
        <v>6</v>
      </c>
      <c r="BQ2" s="287"/>
      <c r="BR2" s="287"/>
      <c r="BS2" s="287"/>
      <c r="BT2" s="287" t="s">
        <v>7</v>
      </c>
      <c r="BU2" s="287"/>
      <c r="BV2" s="287"/>
      <c r="BW2" s="281" t="s">
        <v>8</v>
      </c>
      <c r="BX2" s="281"/>
      <c r="BY2" s="281" t="s">
        <v>9</v>
      </c>
      <c r="BZ2" s="281"/>
      <c r="CA2" s="281"/>
    </row>
    <row r="3" spans="2:79" ht="3" customHeight="1" thickTop="1" thickBot="1"/>
    <row r="4" spans="2:79" s="9" customFormat="1" ht="46" customHeight="1" thickTop="1" thickBot="1">
      <c r="B4" s="4" t="s">
        <v>10</v>
      </c>
      <c r="C4" s="4" t="s">
        <v>11</v>
      </c>
      <c r="D4" s="4" t="s">
        <v>12</v>
      </c>
      <c r="E4" s="4" t="s">
        <v>13</v>
      </c>
      <c r="F4" s="4" t="s">
        <v>1</v>
      </c>
      <c r="G4" s="4" t="s">
        <v>14</v>
      </c>
      <c r="H4" s="4" t="s">
        <v>15</v>
      </c>
      <c r="I4" s="4" t="s">
        <v>16</v>
      </c>
      <c r="J4" s="4" t="s">
        <v>17</v>
      </c>
      <c r="K4" s="4" t="s">
        <v>18</v>
      </c>
      <c r="L4" s="4" t="s">
        <v>19</v>
      </c>
      <c r="M4" s="4" t="s">
        <v>20</v>
      </c>
      <c r="N4" s="4" t="s">
        <v>21</v>
      </c>
      <c r="O4" s="4" t="s">
        <v>22</v>
      </c>
      <c r="P4" s="4" t="s">
        <v>23</v>
      </c>
      <c r="Q4" s="4" t="s">
        <v>24</v>
      </c>
      <c r="R4" s="4" t="s">
        <v>25</v>
      </c>
      <c r="S4" s="4" t="s">
        <v>26</v>
      </c>
      <c r="T4" s="4" t="s">
        <v>27</v>
      </c>
      <c r="U4" s="4" t="s">
        <v>28</v>
      </c>
      <c r="V4" s="4" t="s">
        <v>29</v>
      </c>
      <c r="W4" s="4" t="s">
        <v>30</v>
      </c>
      <c r="X4" s="4" t="s">
        <v>31</v>
      </c>
      <c r="Y4" s="4" t="s">
        <v>32</v>
      </c>
      <c r="Z4" s="4" t="s">
        <v>33</v>
      </c>
      <c r="AA4" s="4" t="s">
        <v>34</v>
      </c>
      <c r="AB4" s="4" t="s">
        <v>35</v>
      </c>
      <c r="AC4" s="4" t="s">
        <v>36</v>
      </c>
      <c r="AD4" s="5" t="s">
        <v>37</v>
      </c>
      <c r="AE4" s="5" t="s">
        <v>38</v>
      </c>
      <c r="AF4" s="5" t="s">
        <v>39</v>
      </c>
      <c r="AG4" s="4" t="s">
        <v>40</v>
      </c>
      <c r="AH4" s="4" t="s">
        <v>41</v>
      </c>
      <c r="AI4" s="4" t="s">
        <v>42</v>
      </c>
      <c r="AJ4" s="4"/>
      <c r="AK4" s="4" t="s">
        <v>42</v>
      </c>
      <c r="AL4" s="4"/>
      <c r="AM4" s="4" t="s">
        <v>43</v>
      </c>
      <c r="AN4" s="4"/>
      <c r="AO4" s="4" t="s">
        <v>44</v>
      </c>
      <c r="AP4" s="4"/>
      <c r="AQ4" s="4" t="s">
        <v>45</v>
      </c>
      <c r="AR4" s="4"/>
      <c r="AS4" s="4" t="s">
        <v>46</v>
      </c>
      <c r="AT4" s="4"/>
      <c r="AU4" s="4" t="s">
        <v>47</v>
      </c>
      <c r="AV4" s="4"/>
      <c r="AW4" s="6" t="s">
        <v>48</v>
      </c>
      <c r="AX4" s="4" t="s">
        <v>49</v>
      </c>
      <c r="AY4" s="7" t="s">
        <v>50</v>
      </c>
      <c r="AZ4" s="7" t="s">
        <v>51</v>
      </c>
      <c r="BA4" s="4"/>
      <c r="BB4" s="4" t="s">
        <v>52</v>
      </c>
      <c r="BC4" s="7" t="s">
        <v>53</v>
      </c>
      <c r="BD4" s="4"/>
      <c r="BE4" s="7" t="s">
        <v>54</v>
      </c>
      <c r="BF4" s="7"/>
      <c r="BG4" s="7"/>
      <c r="BH4" s="7" t="s">
        <v>55</v>
      </c>
      <c r="BI4" s="7"/>
      <c r="BJ4" s="7"/>
      <c r="BK4" s="4" t="s">
        <v>56</v>
      </c>
      <c r="BL4" s="4" t="s">
        <v>57</v>
      </c>
      <c r="BM4" s="5" t="s">
        <v>37</v>
      </c>
      <c r="BN4" s="5" t="s">
        <v>38</v>
      </c>
      <c r="BO4" s="5" t="s">
        <v>58</v>
      </c>
      <c r="BP4" s="7" t="s">
        <v>59</v>
      </c>
      <c r="BQ4" s="7" t="s">
        <v>60</v>
      </c>
      <c r="BR4" s="7" t="s">
        <v>61</v>
      </c>
      <c r="BS4" s="7" t="s">
        <v>62</v>
      </c>
      <c r="BT4" s="7" t="s">
        <v>63</v>
      </c>
      <c r="BU4" s="7" t="s">
        <v>64</v>
      </c>
      <c r="BV4" s="7" t="s">
        <v>65</v>
      </c>
      <c r="BW4" s="8" t="s">
        <v>66</v>
      </c>
      <c r="BX4" s="8" t="s">
        <v>67</v>
      </c>
      <c r="BY4" s="8" t="s">
        <v>66</v>
      </c>
      <c r="BZ4" s="8" t="s">
        <v>67</v>
      </c>
      <c r="CA4" s="8" t="s">
        <v>68</v>
      </c>
    </row>
    <row r="5" spans="2:79" ht="409.6" thickTop="1" thickBot="1">
      <c r="B5" s="253" t="s">
        <v>175</v>
      </c>
      <c r="C5" s="10" t="s">
        <v>189</v>
      </c>
      <c r="D5" s="141" t="s">
        <v>312</v>
      </c>
      <c r="E5" s="141" t="s">
        <v>313</v>
      </c>
      <c r="F5" s="141" t="s">
        <v>314</v>
      </c>
      <c r="G5" s="10" t="s">
        <v>110</v>
      </c>
      <c r="H5" s="141" t="s">
        <v>315</v>
      </c>
      <c r="I5" s="141" t="s">
        <v>316</v>
      </c>
      <c r="J5" s="247" t="s">
        <v>113</v>
      </c>
      <c r="K5" s="247" t="s">
        <v>113</v>
      </c>
      <c r="L5" s="247" t="s">
        <v>113</v>
      </c>
      <c r="M5" s="247" t="s">
        <v>113</v>
      </c>
      <c r="N5" s="247" t="s">
        <v>113</v>
      </c>
      <c r="O5" s="247" t="s">
        <v>113</v>
      </c>
      <c r="P5" s="247" t="s">
        <v>113</v>
      </c>
      <c r="Q5" s="247" t="s">
        <v>113</v>
      </c>
      <c r="R5" s="247" t="s">
        <v>114</v>
      </c>
      <c r="S5" s="247" t="s">
        <v>113</v>
      </c>
      <c r="T5" s="247" t="s">
        <v>113</v>
      </c>
      <c r="U5" s="247" t="s">
        <v>113</v>
      </c>
      <c r="V5" s="247" t="s">
        <v>113</v>
      </c>
      <c r="W5" s="247" t="s">
        <v>113</v>
      </c>
      <c r="X5" s="247" t="s">
        <v>113</v>
      </c>
      <c r="Y5" s="247" t="s">
        <v>114</v>
      </c>
      <c r="Z5" s="247" t="s">
        <v>113</v>
      </c>
      <c r="AA5" s="247" t="s">
        <v>113</v>
      </c>
      <c r="AB5" s="247" t="s">
        <v>113</v>
      </c>
      <c r="AC5" s="247">
        <f t="shared" ref="AC5:AC25" si="0">COUNTIF(J5:AB5,"Si")</f>
        <v>17</v>
      </c>
      <c r="AD5" s="21" t="s">
        <v>77</v>
      </c>
      <c r="AE5" s="22" t="str">
        <f t="shared" ref="AE5:AE25" si="1">_xlfn.IFS(AC5&lt;=5,$CA$82,AND(AC5&gt;5,AC5&lt;=11),$CA$83,AC5&gt;11,$CA$84)</f>
        <v>Catastrófico</v>
      </c>
      <c r="AF5" s="23" t="str">
        <f t="shared" ref="AF5:AF25" si="2">_xlfn.IFS(AND(AD5=$BZ$80,AE5=$CA$80),$CB$80,AND(AD5=$BZ$80,AE5=$CA$81),$CB$80,AND(AD5=$BZ$80,AE5=$CA$82),$CB$81,AND(AD5=$BZ$80,AE5=$CA$83),$CB$82,AND(AD5=$BZ$80,AE5=$CA$84),$CB$83,AND(AD5=$BZ$81,AE5=$CA$80),$CB$80,AND(AD5=$BZ$81,AE5=$CA$81),$CB$80,AND(AD5=$BZ$81,AE5=$CA$82),$CB$81,AND(AD5=$BZ$81,AE5=$CA$83),$CB$82,AND(AD5=$BZ$81,AE5=$CA$84),$CB$83,AND(AD5=$BZ$82,AE5=$CA$80),$CB$80,AND(AD5=$BZ$82,AE5=$CA$81),$CB$81,AND(AD5=$BZ$82,AE5=$CA$82),$CB$82,AND(AD5=$BZ$82,AE5=$CA$83),$CB$83,AND(AD5=$BZ$82,AE5=$CA$84),$CB$83,AND(AD5=$BZ$83,AE5=$CA$80),$CB$81,AND(AD5=$BZ$83,AE5=$CA$81),$CB$82,AND(AD5=$BZ$83,AE5=$CA$82),$CB$82,AND(AD5=$BZ$83,AE5=$CA$83),$CB$83,AND(AD5=$BZ$83,AE5=$CA$84),$CB$83,AND(AD5=$BZ$84,AE5=$CA$80),$CB$82,AND(AD5=$BZ$84,AE5=$CA$81),$CB$82,AND(AD5=$BZ$84,AE5=$CA$82),$CB$83,AND(AD5=$BZ$84,AE5=$CA$83),$CB$83,AND(AD5=$BZ$84,AE5=$CA$84),$CB$83)</f>
        <v>Extremo</v>
      </c>
      <c r="AG5" s="10" t="s">
        <v>317</v>
      </c>
      <c r="AH5" s="11" t="s">
        <v>242</v>
      </c>
      <c r="AI5" s="247" t="s">
        <v>81</v>
      </c>
      <c r="AJ5" s="12">
        <f t="shared" ref="AJ5:AJ16" si="3">IF(AI5=$CD$80,ASIGNADO,IF(AI5=$CD$81,NO_ASIGNADO,""))</f>
        <v>15</v>
      </c>
      <c r="AK5" s="247" t="s">
        <v>82</v>
      </c>
      <c r="AL5" s="12">
        <f t="shared" ref="AL5:AL16" si="4">IF(AK5=$CG$80,ADECUADO,IF(AK5=$CG$81,INADECUADO,""))</f>
        <v>15</v>
      </c>
      <c r="AM5" s="247" t="s">
        <v>83</v>
      </c>
      <c r="AN5" s="12">
        <f t="shared" ref="AN5:AN16" si="5">IF(AM5=$CJ$80,ASIGNADO,IF(AM5=$CJ$81,NO_ASIGNADO,""))</f>
        <v>15</v>
      </c>
      <c r="AO5" s="247" t="s">
        <v>84</v>
      </c>
      <c r="AP5" s="12">
        <f t="shared" ref="AP5:AP16" si="6">IF(AO5=$CM$80,PREVENIR,IF(AO5=$CM$81,DETECTAR,IF(AO5=$CM$82,NO_ES_CONTROL,"")))</f>
        <v>15</v>
      </c>
      <c r="AQ5" s="247" t="s">
        <v>85</v>
      </c>
      <c r="AR5" s="12">
        <f t="shared" ref="AR5:AR16" si="7">IF(AQ5=$CQ$80,CONFIABLE,IF(AQ5=$CQ$81,NO_CONFIABLE,""))</f>
        <v>15</v>
      </c>
      <c r="AS5" s="247" t="s">
        <v>86</v>
      </c>
      <c r="AT5" s="12">
        <f t="shared" ref="AT5:AT16" si="8">IF(AS5=$CT$80,SE_INVESTIGAN,IF(AS5=$CT$81,NO_SE_INVESTIGAN,""))</f>
        <v>15</v>
      </c>
      <c r="AU5" s="247" t="s">
        <v>87</v>
      </c>
      <c r="AV5" s="12">
        <f t="shared" ref="AV5:AV16" si="9">IF(AU5=$CW$80,COMPLETA,IF(AU5=$CW$81,INCOMPLETA,IF(AU5=$CW$82,NO_EXISTE,"")))</f>
        <v>10</v>
      </c>
      <c r="AW5" s="12">
        <f t="shared" ref="AW5:AW25" si="10">IFERROR(AJ5+AL5+AN5+AP5+AR5+AT5+AV5," ")</f>
        <v>100</v>
      </c>
      <c r="AX5" s="13" t="str">
        <f t="shared" ref="AX5:AX25" si="11">IF(AND(AW5&gt;=86,AW5&lt;=95),"MODERADO",IF(AND(AW5&gt;=96), "FUERTE",IF(AND(AW5&lt;=85), "DEBIL")))</f>
        <v>FUERTE</v>
      </c>
      <c r="AY5" s="14" t="s">
        <v>88</v>
      </c>
      <c r="AZ5" s="13" t="str">
        <f t="shared" ref="AZ5:AZ25" si="12">IFERROR((_xlfn.IFS(AND(AX5=$DA$80,AY5=$DA$80),$DA$80,AND(AX5=$DA$80,AY5=$DA$81),$DA$81,AND(AX5=$DA$80,AY5=$DA$82),$DA$82,AND(AX5=$DA$81,AY5=$DA$80),$DA$81,AND(AX5=$DA$81,AY5=$DA$81),$DA$81,AND(AX5=$DA$81,AY5=$DA$82),$DA$82,AND(AX5=$DA$82,AY5=$DA$80),$DA$82,AND(AX5=$DA$82,AY5=$DA$81),$DA$82,AND(AX5=$DA$82,AY5=$DA$82),$DA$82)),"")</f>
        <v>FUERTE</v>
      </c>
      <c r="BA5" s="250">
        <f t="shared" ref="BA5:BA16" si="13">_xlfn.IFS(AZ5=$DB$80,FUERTE,AZ5=$DB$81,MODERADO,AZ5=$DB$82,DEBIL)</f>
        <v>100</v>
      </c>
      <c r="BB5" s="245" t="str">
        <f t="shared" ref="BB5:BB25" si="14">IF(AND(BA5=100),"NO",IF(AND(BA5&lt;100), "SI",0))</f>
        <v>NO</v>
      </c>
      <c r="BC5" s="249" t="str">
        <f t="shared" ref="BC5:BC25" si="15">IF(AND(BD5&gt;=50,BD5&lt;=99),"MODERADO",IF(AND(BD5=100), "FUERTE",IF(AND(BD5&lt;50), "DEBIL")))</f>
        <v>FUERTE</v>
      </c>
      <c r="BD5" s="24">
        <f t="shared" ref="BD5" si="16">+SUM(BA5)/(COUNT(BA5))</f>
        <v>100</v>
      </c>
      <c r="BE5" s="15" t="s">
        <v>89</v>
      </c>
      <c r="BF5" s="16">
        <f>IF(BE5="Directamente",100/COUNTA($BE$5:$BE$5),0)</f>
        <v>100</v>
      </c>
      <c r="BG5" s="25" t="str">
        <f t="shared" ref="BG5" si="17">IF(SUM(BF5:BF5)&gt;67,"Directamente","No Disminuye")</f>
        <v>Directamente</v>
      </c>
      <c r="BH5" s="15" t="s">
        <v>89</v>
      </c>
      <c r="BI5" s="17">
        <f t="shared" ref="BI5:BI25" si="18">IFERROR(_xlfn.IFS(BH5="Directamente",100,BH5="Indirectamente",99,BH5="No Disminuye",98)," ")</f>
        <v>100</v>
      </c>
      <c r="BJ5" s="248" t="str">
        <f>_xlfn.IFS(AND((COUNTIF($BH$5:BH5,"Directamente"))&gt;=(COUNTIF(BH5:BH5,"Indirectamente")),(COUNTIF(BH5:BH5,"Directamente"))&gt;=(COUNTIF(BH5:BH5,"No Disminuye"))),"Directamente",AND((COUNTIF(BH5:BH5,"Indirectamente"))&gt;(COUNTIF(BH5:BH5,"Directamente")),(COUNTIF(BH5:BH5,"Indirectamente"))&gt;(COUNTIF(BH5:BH5,"No Disminuye"))),"Indirectamente",SUM(COUNTIF(BH5:BH5,"Directamente"),COUNTIF(BH5:BH5,"Indirectamente"))&gt;=COUNTIF(BH5:BH5,"No Disminuye"),"Directamente",AND((COUNTIF(BH5:BH5,"No Disminuye"))&gt;(COUNTIF(BH5:BH5,"Directamente")),(COUNTIF(BH5:BH5,"No Disminuye"))&gt;(COUNTIF(BH5:BH5,"Indirectamente"))),"No Disminuye")</f>
        <v>Directamente</v>
      </c>
      <c r="BK5" s="245">
        <f t="shared" ref="BK5:BK25" si="19">IFERROR(_xlfn.IFS(AND(BC5="MODERADO",BG5="Directamente"),1,AND(BC5="FUERTE",BG5="Directamente"),2),"0")</f>
        <v>2</v>
      </c>
      <c r="BL5" s="245">
        <f t="shared" ref="BL5:BL25" si="20">IFERROR(_xlfn.IFS(BJ5="Directamente",2,BJ5="Indirectamente",1),"0")</f>
        <v>2</v>
      </c>
      <c r="BM5" s="21" t="s">
        <v>90</v>
      </c>
      <c r="BN5" s="26" t="s">
        <v>91</v>
      </c>
      <c r="BO5" s="142" t="str">
        <f t="shared" ref="BO5:BO25" si="21">_xlfn.IFS(AND(BM5=$BZ$80,BN5=$CA$80),$CB$80,AND(BM5=$BZ$80,BN5=$CA$81),$CB$80,AND(BM5=$BZ$80,BN5=$CA$82),$CB$81,AND(BM5=$BZ$80,BN5=$CA$83),$CB$82,AND(BM5=$BZ$80,BN5=$CA$84),$CB$83,AND(BM5=$BZ$81,BN5=$CA$80),$CB$80,AND(BM5=$BZ$81,BN5=$CA$81),$CB$80,AND(BM5=$BZ$81,BN5=$CA$82),$CB$81,AND(BM5=$BZ$81,BN5=$CA$83),$CB$82,AND(BM5=$BZ$81,BN5=$CA$84),$CB$83,AND(BM5=$BZ$82,BN5=$CA$80),$CB$80,AND(BM5=$BZ$82,BN5=$CA$81),$CB$81,AND(BM5=$BZ$82,BN5=$CA$82),$CB$82,AND(BM5=$BZ$82,BN5=$CA$83),$CB$83,AND(BM5=$BZ$82,BN5=$CA$84),$CB$83,AND(BM5=$BZ$83,BN5=$CA$80),$CB$81,AND(BM5=$BZ$83,BN5=$CA$81),$CB$82,AND(BM5=$BZ$83,BN5=$CA$82),$CB$82,AND(BM5=$BZ$83,BN5=$CA$83),$CB$83,AND(BM5=$BZ$83,BN5=$CA$84),$CB$83,AND(BM5=$BZ$84,BN5=$CA$80),$CB$82,AND(BM5=$BZ$84,BN5=$CA$81),$CB$82,AND(BM5=$BZ$84,BN5=$CA$82),$CB$83,AND(BM5=$BZ$84,BN5=$CA$83),$CB$83,AND(BM5=$BZ$84,BN5=$CA$84),$CB$83)</f>
        <v>Alto</v>
      </c>
      <c r="BP5" s="268" t="s">
        <v>92</v>
      </c>
      <c r="BQ5" s="143" t="s">
        <v>318</v>
      </c>
      <c r="BR5" s="143" t="s">
        <v>319</v>
      </c>
      <c r="BS5" s="144" t="s">
        <v>320</v>
      </c>
      <c r="BT5" s="145" t="d">
        <v>2021-01-02</v>
      </c>
      <c r="BU5" s="145" t="d">
        <v>2021-12-31</v>
      </c>
      <c r="BV5" s="143" t="s">
        <v>321</v>
      </c>
      <c r="BW5" s="223" t="s">
        <v>750</v>
      </c>
      <c r="BX5" s="143" t="s">
        <v>751</v>
      </c>
      <c r="BY5" s="221" t="s">
        <v>747</v>
      </c>
      <c r="BZ5" s="275" t="s">
        <v>748</v>
      </c>
      <c r="CA5" s="275" t="s">
        <v>749</v>
      </c>
    </row>
    <row r="6" spans="2:79" ht="75" hidden="1" customHeight="1" thickTop="1" thickBot="1">
      <c r="B6" s="412" t="s">
        <v>175</v>
      </c>
      <c r="C6" s="413" t="s">
        <v>189</v>
      </c>
      <c r="D6" s="414" t="s">
        <v>322</v>
      </c>
      <c r="E6" s="415" t="s">
        <v>323</v>
      </c>
      <c r="F6" s="409" t="s">
        <v>324</v>
      </c>
      <c r="G6" s="409" t="s">
        <v>185</v>
      </c>
      <c r="H6" s="410" t="s">
        <v>325</v>
      </c>
      <c r="I6" s="411" t="s">
        <v>326</v>
      </c>
      <c r="J6" s="15"/>
      <c r="K6" s="15"/>
      <c r="L6" s="15"/>
      <c r="M6" s="15"/>
      <c r="N6" s="15"/>
      <c r="O6" s="15"/>
      <c r="P6" s="15"/>
      <c r="Q6" s="15"/>
      <c r="R6" s="15"/>
      <c r="S6" s="15"/>
      <c r="T6" s="15"/>
      <c r="U6" s="15"/>
      <c r="V6" s="15"/>
      <c r="W6" s="15"/>
      <c r="X6" s="15"/>
      <c r="Y6" s="15"/>
      <c r="Z6" s="15"/>
      <c r="AA6" s="15"/>
      <c r="AB6" s="247"/>
      <c r="AC6" s="247">
        <f t="shared" si="0"/>
        <v>0</v>
      </c>
      <c r="AD6" s="311" t="s">
        <v>77</v>
      </c>
      <c r="AE6" s="372" t="s">
        <v>187</v>
      </c>
      <c r="AF6" s="378" t="str">
        <f t="shared" si="2"/>
        <v>Extremo</v>
      </c>
      <c r="AG6" s="153" t="s">
        <v>327</v>
      </c>
      <c r="AH6" s="11" t="s">
        <v>242</v>
      </c>
      <c r="AI6" s="247" t="s">
        <v>81</v>
      </c>
      <c r="AJ6" s="12">
        <f t="shared" ref="AJ6:AJ7" si="22">IF(AI6=$CD$80,ASIGNADO,IF(AI6=$CD$81,NO_ASIGNADO,""))</f>
        <v>15</v>
      </c>
      <c r="AK6" s="247" t="s">
        <v>82</v>
      </c>
      <c r="AL6" s="12">
        <f t="shared" ref="AL6:AL7" si="23">IF(AK6=$CG$80,ADECUADO,IF(AK6=$CG$81,INADECUADO,""))</f>
        <v>15</v>
      </c>
      <c r="AM6" s="247" t="s">
        <v>83</v>
      </c>
      <c r="AN6" s="12">
        <f t="shared" ref="AN6:AN7" si="24">IF(AM6=$CJ$80,ASIGNADO,IF(AM6=$CJ$81,NO_ASIGNADO,""))</f>
        <v>15</v>
      </c>
      <c r="AO6" s="247" t="s">
        <v>84</v>
      </c>
      <c r="AP6" s="12">
        <f t="shared" ref="AP6:AP7" si="25">IF(AO6=$CM$80,PREVENIR,IF(AO6=$CM$81,DETECTAR,IF(AO6=$CM$82,NO_ES_CONTROL,"")))</f>
        <v>15</v>
      </c>
      <c r="AQ6" s="247" t="s">
        <v>85</v>
      </c>
      <c r="AR6" s="12">
        <f t="shared" ref="AR6:AR7" si="26">IF(AQ6=$CQ$80,CONFIABLE,IF(AQ6=$CQ$81,NO_CONFIABLE,""))</f>
        <v>15</v>
      </c>
      <c r="AS6" s="247" t="s">
        <v>86</v>
      </c>
      <c r="AT6" s="12">
        <f t="shared" ref="AT6:AT7" si="27">IF(AS6=$CT$80,SE_INVESTIGAN,IF(AS6=$CT$81,NO_SE_INVESTIGAN,""))</f>
        <v>15</v>
      </c>
      <c r="AU6" s="247" t="s">
        <v>87</v>
      </c>
      <c r="AV6" s="12">
        <f t="shared" ref="AV6:AV7" si="28">IF(AU6=$CW$80,COMPLETA,IF(AU6=$CW$81,INCOMPLETA,IF(AU6=$CW$82,NO_EXISTE,"")))</f>
        <v>10</v>
      </c>
      <c r="AW6" s="12">
        <f t="shared" si="10"/>
        <v>100</v>
      </c>
      <c r="AX6" s="154" t="str">
        <f t="shared" si="11"/>
        <v>FUERTE</v>
      </c>
      <c r="AY6" s="154" t="s">
        <v>88</v>
      </c>
      <c r="AZ6" s="13" t="str">
        <f t="shared" si="12"/>
        <v>FUERTE</v>
      </c>
      <c r="BA6" s="250">
        <f t="shared" ref="BA6:BA15" si="29">_xlfn.IFS(AZ6=$DB$80,FUERTE,AZ6=$DB$81,MODERADO,AZ6=$DB$82,DEBIL)</f>
        <v>100</v>
      </c>
      <c r="BB6" s="245" t="str">
        <f t="shared" si="14"/>
        <v>NO</v>
      </c>
      <c r="BC6" s="403" t="str">
        <f>IF(AND(BD6&gt;=50,BD6&lt;=99),"MODERADO",IF(AND(BD6=100), "FUERTE",IF(AND(BD6&lt;50), "DEBIL")))</f>
        <v>FUERTE</v>
      </c>
      <c r="BD6" s="404">
        <f>+SUM(BA6:BA10)/(COUNT(BA6:BA10))</f>
        <v>100</v>
      </c>
      <c r="BE6" s="155" t="s">
        <v>89</v>
      </c>
      <c r="BF6" s="156">
        <f>IF(BE6="Directamente",100/COUNTA(BE6:BE10),0)</f>
        <v>20</v>
      </c>
      <c r="BG6" s="405" t="str">
        <f>IF(SUM(BF6:BF10)&gt;67,"Directamente","No Disminuye")</f>
        <v>Directamente</v>
      </c>
      <c r="BH6" s="155" t="s">
        <v>89</v>
      </c>
      <c r="BI6" s="157">
        <f t="shared" si="18"/>
        <v>100</v>
      </c>
      <c r="BJ6" s="406" t="s">
        <v>89</v>
      </c>
      <c r="BK6" s="407">
        <f>IFERROR(_xlfn.IFS(AND(BC6="MODERADO",BG6="Directamente"),1,AND(BC6="FUERTE",BG6="Directamente"),2),"0")</f>
        <v>2</v>
      </c>
      <c r="BL6" s="408">
        <v>2</v>
      </c>
      <c r="BM6" s="311" t="s">
        <v>90</v>
      </c>
      <c r="BN6" s="372" t="s">
        <v>160</v>
      </c>
      <c r="BO6" s="311" t="str">
        <f t="shared" si="21"/>
        <v>Moderado</v>
      </c>
      <c r="BP6" s="158" t="s">
        <v>287</v>
      </c>
      <c r="BQ6" s="159" t="str">
        <f t="shared" ref="BQ6:BQ15" si="30">AG6</f>
        <v>C:1 - Seguimiento presupuestal al recaudo de los ingresos</v>
      </c>
      <c r="BR6" s="159" t="s">
        <v>328</v>
      </c>
      <c r="BS6" s="144" t="s">
        <v>320</v>
      </c>
      <c r="BT6" s="145" t="d">
        <v>2021-01-02</v>
      </c>
      <c r="BU6" s="145" t="d">
        <v>2021-12-31</v>
      </c>
      <c r="BV6" s="160" t="s">
        <v>329</v>
      </c>
      <c r="BW6" s="161"/>
      <c r="BX6" s="162"/>
      <c r="BY6" s="20"/>
      <c r="BZ6" s="252"/>
      <c r="CA6" s="252"/>
    </row>
    <row r="7" spans="2:79" ht="60.6" hidden="1" thickTop="1" thickBot="1">
      <c r="B7" s="388"/>
      <c r="C7" s="391"/>
      <c r="D7" s="394"/>
      <c r="E7" s="394"/>
      <c r="F7" s="398"/>
      <c r="G7" s="398"/>
      <c r="H7" s="401"/>
      <c r="I7" s="401"/>
      <c r="J7" s="15"/>
      <c r="K7" s="15"/>
      <c r="L7" s="15"/>
      <c r="M7" s="15"/>
      <c r="N7" s="15"/>
      <c r="O7" s="15"/>
      <c r="P7" s="15"/>
      <c r="Q7" s="15"/>
      <c r="R7" s="15"/>
      <c r="S7" s="15"/>
      <c r="T7" s="15"/>
      <c r="U7" s="15"/>
      <c r="V7" s="15"/>
      <c r="W7" s="15"/>
      <c r="X7" s="15"/>
      <c r="Y7" s="15"/>
      <c r="Z7" s="15"/>
      <c r="AA7" s="15"/>
      <c r="AB7" s="247"/>
      <c r="AC7" s="247">
        <f t="shared" si="0"/>
        <v>0</v>
      </c>
      <c r="AD7" s="312"/>
      <c r="AE7" s="373"/>
      <c r="AF7" s="379"/>
      <c r="AG7" s="163" t="s">
        <v>330</v>
      </c>
      <c r="AH7" s="11" t="s">
        <v>242</v>
      </c>
      <c r="AI7" s="247" t="s">
        <v>81</v>
      </c>
      <c r="AJ7" s="12">
        <f t="shared" si="22"/>
        <v>15</v>
      </c>
      <c r="AK7" s="247" t="s">
        <v>82</v>
      </c>
      <c r="AL7" s="12">
        <f t="shared" si="23"/>
        <v>15</v>
      </c>
      <c r="AM7" s="247" t="s">
        <v>83</v>
      </c>
      <c r="AN7" s="12">
        <f t="shared" si="24"/>
        <v>15</v>
      </c>
      <c r="AO7" s="247" t="s">
        <v>84</v>
      </c>
      <c r="AP7" s="12">
        <f t="shared" si="25"/>
        <v>15</v>
      </c>
      <c r="AQ7" s="247" t="s">
        <v>85</v>
      </c>
      <c r="AR7" s="12">
        <f t="shared" si="26"/>
        <v>15</v>
      </c>
      <c r="AS7" s="247" t="s">
        <v>86</v>
      </c>
      <c r="AT7" s="12">
        <f t="shared" si="27"/>
        <v>15</v>
      </c>
      <c r="AU7" s="247" t="s">
        <v>87</v>
      </c>
      <c r="AV7" s="12">
        <f t="shared" si="28"/>
        <v>10</v>
      </c>
      <c r="AW7" s="12">
        <f t="shared" si="10"/>
        <v>100</v>
      </c>
      <c r="AX7" s="164" t="str">
        <f t="shared" si="11"/>
        <v>FUERTE</v>
      </c>
      <c r="AY7" s="164" t="s">
        <v>88</v>
      </c>
      <c r="AZ7" s="13" t="str">
        <f t="shared" si="12"/>
        <v>FUERTE</v>
      </c>
      <c r="BA7" s="250">
        <f t="shared" si="29"/>
        <v>100</v>
      </c>
      <c r="BB7" s="245" t="str">
        <f t="shared" si="14"/>
        <v>NO</v>
      </c>
      <c r="BC7" s="382"/>
      <c r="BD7" s="385"/>
      <c r="BE7" s="165" t="s">
        <v>89</v>
      </c>
      <c r="BF7" s="156">
        <f>IF(BE7="Directamente",100/COUNTA(BE6:BE10),0)</f>
        <v>20</v>
      </c>
      <c r="BG7" s="361"/>
      <c r="BH7" s="165" t="s">
        <v>89</v>
      </c>
      <c r="BI7" s="166">
        <f t="shared" si="18"/>
        <v>100</v>
      </c>
      <c r="BJ7" s="364"/>
      <c r="BK7" s="367"/>
      <c r="BL7" s="370"/>
      <c r="BM7" s="312"/>
      <c r="BN7" s="373"/>
      <c r="BO7" s="312"/>
      <c r="BP7" s="167" t="s">
        <v>287</v>
      </c>
      <c r="BQ7" s="168" t="str">
        <f t="shared" si="30"/>
        <v>C:2 - Seguimiento a la ejecución  de gasto mediante la actulización de la información presupuestal.</v>
      </c>
      <c r="BR7" s="168" t="s">
        <v>331</v>
      </c>
      <c r="BS7" s="144" t="s">
        <v>320</v>
      </c>
      <c r="BT7" s="145" t="d">
        <v>2021-01-02</v>
      </c>
      <c r="BU7" s="145" t="d">
        <v>2021-12-31</v>
      </c>
      <c r="BV7" s="169" t="s">
        <v>332</v>
      </c>
      <c r="BW7" s="170"/>
      <c r="BX7" s="171"/>
      <c r="BY7" s="20"/>
      <c r="BZ7" s="252"/>
      <c r="CA7" s="252"/>
    </row>
    <row r="8" spans="2:79" ht="60.6" hidden="1" thickTop="1" thickBot="1">
      <c r="B8" s="388"/>
      <c r="C8" s="391"/>
      <c r="D8" s="394"/>
      <c r="E8" s="394"/>
      <c r="F8" s="398"/>
      <c r="G8" s="398"/>
      <c r="H8" s="401"/>
      <c r="I8" s="401"/>
      <c r="J8" s="15"/>
      <c r="K8" s="15"/>
      <c r="L8" s="15"/>
      <c r="M8" s="15"/>
      <c r="N8" s="15"/>
      <c r="O8" s="15"/>
      <c r="P8" s="15"/>
      <c r="Q8" s="15"/>
      <c r="R8" s="15"/>
      <c r="S8" s="15"/>
      <c r="T8" s="15"/>
      <c r="U8" s="15"/>
      <c r="V8" s="15"/>
      <c r="W8" s="15"/>
      <c r="X8" s="15"/>
      <c r="Y8" s="15"/>
      <c r="Z8" s="15"/>
      <c r="AA8" s="15"/>
      <c r="AB8" s="247"/>
      <c r="AC8" s="247">
        <f t="shared" si="0"/>
        <v>0</v>
      </c>
      <c r="AD8" s="312"/>
      <c r="AE8" s="373"/>
      <c r="AF8" s="379"/>
      <c r="AG8" s="163" t="s">
        <v>333</v>
      </c>
      <c r="AH8" s="11" t="s">
        <v>242</v>
      </c>
      <c r="AI8" s="247" t="s">
        <v>81</v>
      </c>
      <c r="AJ8" s="12">
        <f t="shared" ref="AJ8:AJ15" si="31">IF(AI8=$CD$80,ASIGNADO,IF(AI8=$CD$81,NO_ASIGNADO,""))</f>
        <v>15</v>
      </c>
      <c r="AK8" s="247" t="s">
        <v>82</v>
      </c>
      <c r="AL8" s="12">
        <f t="shared" ref="AL8:AL15" si="32">IF(AK8=$CG$80,ADECUADO,IF(AK8=$CG$81,INADECUADO,""))</f>
        <v>15</v>
      </c>
      <c r="AM8" s="247" t="s">
        <v>83</v>
      </c>
      <c r="AN8" s="12">
        <f t="shared" ref="AN8:AN15" si="33">IF(AM8=$CJ$80,ASIGNADO,IF(AM8=$CJ$81,NO_ASIGNADO,""))</f>
        <v>15</v>
      </c>
      <c r="AO8" s="247" t="s">
        <v>84</v>
      </c>
      <c r="AP8" s="12">
        <f t="shared" ref="AP8:AP15" si="34">IF(AO8=$CM$80,PREVENIR,IF(AO8=$CM$81,DETECTAR,IF(AO8=$CM$82,NO_ES_CONTROL,"")))</f>
        <v>15</v>
      </c>
      <c r="AQ8" s="247" t="s">
        <v>85</v>
      </c>
      <c r="AR8" s="12">
        <f t="shared" ref="AR8:AR15" si="35">IF(AQ8=$CQ$80,CONFIABLE,IF(AQ8=$CQ$81,NO_CONFIABLE,""))</f>
        <v>15</v>
      </c>
      <c r="AS8" s="247" t="s">
        <v>86</v>
      </c>
      <c r="AT8" s="12">
        <f t="shared" ref="AT8:AT15" si="36">IF(AS8=$CT$80,SE_INVESTIGAN,IF(AS8=$CT$81,NO_SE_INVESTIGAN,""))</f>
        <v>15</v>
      </c>
      <c r="AU8" s="247" t="s">
        <v>87</v>
      </c>
      <c r="AV8" s="12">
        <f t="shared" ref="AV8:AV15" si="37">IF(AU8=$CW$80,COMPLETA,IF(AU8=$CW$81,INCOMPLETA,IF(AU8=$CW$82,NO_EXISTE,"")))</f>
        <v>10</v>
      </c>
      <c r="AW8" s="12">
        <f t="shared" si="10"/>
        <v>100</v>
      </c>
      <c r="AX8" s="164" t="str">
        <f t="shared" si="11"/>
        <v>FUERTE</v>
      </c>
      <c r="AY8" s="164" t="s">
        <v>88</v>
      </c>
      <c r="AZ8" s="13" t="str">
        <f t="shared" si="12"/>
        <v>FUERTE</v>
      </c>
      <c r="BA8" s="250">
        <f t="shared" si="29"/>
        <v>100</v>
      </c>
      <c r="BB8" s="245" t="str">
        <f t="shared" si="14"/>
        <v>NO</v>
      </c>
      <c r="BC8" s="382"/>
      <c r="BD8" s="385"/>
      <c r="BE8" s="165" t="s">
        <v>89</v>
      </c>
      <c r="BF8" s="156">
        <f>IF(BE8="Directamente",100/COUNTA(BE6:BE10),0)</f>
        <v>20</v>
      </c>
      <c r="BG8" s="361"/>
      <c r="BH8" s="165" t="s">
        <v>89</v>
      </c>
      <c r="BI8" s="166">
        <f t="shared" si="18"/>
        <v>100</v>
      </c>
      <c r="BJ8" s="364"/>
      <c r="BK8" s="367"/>
      <c r="BL8" s="370"/>
      <c r="BM8" s="312"/>
      <c r="BN8" s="373"/>
      <c r="BO8" s="312"/>
      <c r="BP8" s="167" t="s">
        <v>287</v>
      </c>
      <c r="BQ8" s="168" t="str">
        <f t="shared" si="30"/>
        <v>C:3 - Seguimiento a los indicadores Presupuestales</v>
      </c>
      <c r="BR8" s="168" t="s">
        <v>334</v>
      </c>
      <c r="BS8" s="144" t="s">
        <v>320</v>
      </c>
      <c r="BT8" s="145" t="d">
        <v>2021-01-02</v>
      </c>
      <c r="BU8" s="145" t="d">
        <v>2021-12-31</v>
      </c>
      <c r="BV8" s="172" t="s">
        <v>335</v>
      </c>
      <c r="BW8" s="173"/>
      <c r="BX8" s="174"/>
      <c r="BY8" s="20"/>
      <c r="BZ8" s="252"/>
      <c r="CA8" s="252"/>
    </row>
    <row r="9" spans="2:79" ht="60.6" hidden="1" thickTop="1" thickBot="1">
      <c r="B9" s="388"/>
      <c r="C9" s="391"/>
      <c r="D9" s="394"/>
      <c r="E9" s="394"/>
      <c r="F9" s="398"/>
      <c r="G9" s="398"/>
      <c r="H9" s="401"/>
      <c r="I9" s="401"/>
      <c r="J9" s="15"/>
      <c r="K9" s="15"/>
      <c r="L9" s="15"/>
      <c r="M9" s="15"/>
      <c r="N9" s="15"/>
      <c r="O9" s="15"/>
      <c r="P9" s="15"/>
      <c r="Q9" s="15"/>
      <c r="R9" s="15"/>
      <c r="S9" s="15"/>
      <c r="T9" s="15"/>
      <c r="U9" s="15"/>
      <c r="V9" s="15"/>
      <c r="W9" s="15"/>
      <c r="X9" s="15"/>
      <c r="Y9" s="15"/>
      <c r="Z9" s="15"/>
      <c r="AA9" s="15"/>
      <c r="AB9" s="247"/>
      <c r="AC9" s="247">
        <f t="shared" si="0"/>
        <v>0</v>
      </c>
      <c r="AD9" s="312"/>
      <c r="AE9" s="373"/>
      <c r="AF9" s="379"/>
      <c r="AG9" s="163" t="s">
        <v>336</v>
      </c>
      <c r="AH9" s="11" t="s">
        <v>242</v>
      </c>
      <c r="AI9" s="247" t="s">
        <v>81</v>
      </c>
      <c r="AJ9" s="12">
        <f t="shared" si="31"/>
        <v>15</v>
      </c>
      <c r="AK9" s="247" t="s">
        <v>82</v>
      </c>
      <c r="AL9" s="12">
        <f t="shared" si="32"/>
        <v>15</v>
      </c>
      <c r="AM9" s="247" t="s">
        <v>83</v>
      </c>
      <c r="AN9" s="12">
        <f t="shared" si="33"/>
        <v>15</v>
      </c>
      <c r="AO9" s="247" t="s">
        <v>84</v>
      </c>
      <c r="AP9" s="12">
        <f t="shared" si="34"/>
        <v>15</v>
      </c>
      <c r="AQ9" s="247" t="s">
        <v>85</v>
      </c>
      <c r="AR9" s="12">
        <f t="shared" si="35"/>
        <v>15</v>
      </c>
      <c r="AS9" s="247" t="s">
        <v>86</v>
      </c>
      <c r="AT9" s="12">
        <f t="shared" si="36"/>
        <v>15</v>
      </c>
      <c r="AU9" s="247" t="s">
        <v>87</v>
      </c>
      <c r="AV9" s="12">
        <f t="shared" si="37"/>
        <v>10</v>
      </c>
      <c r="AW9" s="12">
        <f t="shared" si="10"/>
        <v>100</v>
      </c>
      <c r="AX9" s="164" t="str">
        <f t="shared" si="11"/>
        <v>FUERTE</v>
      </c>
      <c r="AY9" s="164" t="s">
        <v>88</v>
      </c>
      <c r="AZ9" s="13" t="str">
        <f t="shared" si="12"/>
        <v>FUERTE</v>
      </c>
      <c r="BA9" s="250">
        <f t="shared" si="29"/>
        <v>100</v>
      </c>
      <c r="BB9" s="245" t="str">
        <f t="shared" si="14"/>
        <v>NO</v>
      </c>
      <c r="BC9" s="382"/>
      <c r="BD9" s="385"/>
      <c r="BE9" s="165" t="s">
        <v>89</v>
      </c>
      <c r="BF9" s="156">
        <f>IF(BE9="Directamente",100/COUNTA(BE6:BE10),0)</f>
        <v>20</v>
      </c>
      <c r="BG9" s="361"/>
      <c r="BH9" s="165" t="s">
        <v>89</v>
      </c>
      <c r="BI9" s="166">
        <f t="shared" si="18"/>
        <v>100</v>
      </c>
      <c r="BJ9" s="364"/>
      <c r="BK9" s="367"/>
      <c r="BL9" s="370"/>
      <c r="BM9" s="312"/>
      <c r="BN9" s="373"/>
      <c r="BO9" s="312"/>
      <c r="BP9" s="167" t="s">
        <v>287</v>
      </c>
      <c r="BQ9" s="168" t="str">
        <f t="shared" si="30"/>
        <v>C:4 -  Validación de  la solicitud de pago en el sistema mediante el radicado</v>
      </c>
      <c r="BR9" s="168" t="s">
        <v>337</v>
      </c>
      <c r="BS9" s="144" t="s">
        <v>320</v>
      </c>
      <c r="BT9" s="145" t="d">
        <v>2021-01-02</v>
      </c>
      <c r="BU9" s="145" t="d">
        <v>2021-12-31</v>
      </c>
      <c r="BV9" s="172" t="s">
        <v>338</v>
      </c>
      <c r="BW9" s="173"/>
      <c r="BX9" s="171"/>
      <c r="BY9" s="20"/>
      <c r="BZ9" s="252"/>
      <c r="CA9" s="252"/>
    </row>
    <row r="10" spans="2:79" ht="60.6" hidden="1" thickTop="1" thickBot="1">
      <c r="B10" s="388"/>
      <c r="C10" s="391"/>
      <c r="D10" s="394"/>
      <c r="E10" s="394"/>
      <c r="F10" s="398"/>
      <c r="G10" s="398"/>
      <c r="H10" s="401"/>
      <c r="I10" s="401"/>
      <c r="J10" s="15"/>
      <c r="K10" s="15"/>
      <c r="L10" s="15"/>
      <c r="M10" s="15"/>
      <c r="N10" s="15"/>
      <c r="O10" s="15"/>
      <c r="P10" s="15"/>
      <c r="Q10" s="15"/>
      <c r="R10" s="15"/>
      <c r="S10" s="15"/>
      <c r="T10" s="15"/>
      <c r="U10" s="15"/>
      <c r="V10" s="15"/>
      <c r="W10" s="15"/>
      <c r="X10" s="15"/>
      <c r="Y10" s="15"/>
      <c r="Z10" s="15"/>
      <c r="AA10" s="15"/>
      <c r="AB10" s="247"/>
      <c r="AC10" s="247">
        <f t="shared" si="0"/>
        <v>0</v>
      </c>
      <c r="AD10" s="313"/>
      <c r="AE10" s="374"/>
      <c r="AF10" s="380"/>
      <c r="AG10" s="163" t="s">
        <v>339</v>
      </c>
      <c r="AH10" s="11" t="s">
        <v>242</v>
      </c>
      <c r="AI10" s="247" t="s">
        <v>81</v>
      </c>
      <c r="AJ10" s="12">
        <f t="shared" si="31"/>
        <v>15</v>
      </c>
      <c r="AK10" s="247" t="s">
        <v>82</v>
      </c>
      <c r="AL10" s="12">
        <f t="shared" si="32"/>
        <v>15</v>
      </c>
      <c r="AM10" s="247" t="s">
        <v>83</v>
      </c>
      <c r="AN10" s="12">
        <f t="shared" si="33"/>
        <v>15</v>
      </c>
      <c r="AO10" s="247" t="s">
        <v>84</v>
      </c>
      <c r="AP10" s="12">
        <f t="shared" si="34"/>
        <v>15</v>
      </c>
      <c r="AQ10" s="247" t="s">
        <v>85</v>
      </c>
      <c r="AR10" s="12">
        <f t="shared" si="35"/>
        <v>15</v>
      </c>
      <c r="AS10" s="247" t="s">
        <v>86</v>
      </c>
      <c r="AT10" s="12">
        <f t="shared" si="36"/>
        <v>15</v>
      </c>
      <c r="AU10" s="247" t="s">
        <v>87</v>
      </c>
      <c r="AV10" s="12">
        <f t="shared" si="37"/>
        <v>10</v>
      </c>
      <c r="AW10" s="12">
        <f t="shared" si="10"/>
        <v>100</v>
      </c>
      <c r="AX10" s="164" t="str">
        <f t="shared" si="11"/>
        <v>FUERTE</v>
      </c>
      <c r="AY10" s="164" t="s">
        <v>88</v>
      </c>
      <c r="AZ10" s="13" t="str">
        <f t="shared" si="12"/>
        <v>FUERTE</v>
      </c>
      <c r="BA10" s="250">
        <f t="shared" si="29"/>
        <v>100</v>
      </c>
      <c r="BB10" s="245" t="str">
        <f t="shared" si="14"/>
        <v>NO</v>
      </c>
      <c r="BC10" s="382"/>
      <c r="BD10" s="385"/>
      <c r="BE10" s="165" t="s">
        <v>89</v>
      </c>
      <c r="BF10" s="156">
        <f>IF(BE10="Directamente",100/COUNTA(BE6:BE10),0)</f>
        <v>20</v>
      </c>
      <c r="BG10" s="361"/>
      <c r="BH10" s="165" t="s">
        <v>89</v>
      </c>
      <c r="BI10" s="166">
        <f t="shared" si="18"/>
        <v>100</v>
      </c>
      <c r="BJ10" s="364"/>
      <c r="BK10" s="367"/>
      <c r="BL10" s="370"/>
      <c r="BM10" s="313"/>
      <c r="BN10" s="374"/>
      <c r="BO10" s="313"/>
      <c r="BP10" s="167" t="s">
        <v>287</v>
      </c>
      <c r="BQ10" s="168" t="str">
        <f t="shared" si="30"/>
        <v>C:5 - Seguimiento a los indicadores de  programación mensual de PAC</v>
      </c>
      <c r="BR10" s="168" t="s">
        <v>340</v>
      </c>
      <c r="BS10" s="144" t="s">
        <v>320</v>
      </c>
      <c r="BT10" s="145" t="d">
        <v>2021-01-02</v>
      </c>
      <c r="BU10" s="145" t="d">
        <v>2021-12-31</v>
      </c>
      <c r="BV10" s="172" t="s">
        <v>341</v>
      </c>
      <c r="BW10" s="175"/>
      <c r="BX10" s="176"/>
      <c r="BY10" s="20"/>
      <c r="BZ10" s="252"/>
      <c r="CA10" s="252"/>
    </row>
    <row r="11" spans="2:79" ht="60.6" hidden="1" thickTop="1" thickBot="1">
      <c r="B11" s="387" t="s">
        <v>175</v>
      </c>
      <c r="C11" s="390" t="s">
        <v>189</v>
      </c>
      <c r="D11" s="393" t="s">
        <v>322</v>
      </c>
      <c r="E11" s="396" t="s">
        <v>342</v>
      </c>
      <c r="F11" s="390" t="s">
        <v>343</v>
      </c>
      <c r="G11" s="397" t="s">
        <v>185</v>
      </c>
      <c r="H11" s="400" t="s">
        <v>344</v>
      </c>
      <c r="I11" s="375" t="s">
        <v>345</v>
      </c>
      <c r="J11" s="15"/>
      <c r="K11" s="15"/>
      <c r="L11" s="15"/>
      <c r="M11" s="15"/>
      <c r="N11" s="15"/>
      <c r="O11" s="15"/>
      <c r="P11" s="15"/>
      <c r="Q11" s="15"/>
      <c r="R11" s="15"/>
      <c r="S11" s="15"/>
      <c r="T11" s="15"/>
      <c r="U11" s="15"/>
      <c r="V11" s="15"/>
      <c r="W11" s="15"/>
      <c r="X11" s="15"/>
      <c r="Y11" s="15"/>
      <c r="Z11" s="15"/>
      <c r="AA11" s="15"/>
      <c r="AB11" s="247"/>
      <c r="AC11" s="247">
        <f t="shared" si="0"/>
        <v>0</v>
      </c>
      <c r="AD11" s="311" t="s">
        <v>77</v>
      </c>
      <c r="AE11" s="372" t="s">
        <v>187</v>
      </c>
      <c r="AF11" s="378" t="str">
        <f t="shared" si="2"/>
        <v>Extremo</v>
      </c>
      <c r="AG11" s="163" t="s">
        <v>346</v>
      </c>
      <c r="AH11" s="11" t="s">
        <v>242</v>
      </c>
      <c r="AI11" s="247" t="s">
        <v>81</v>
      </c>
      <c r="AJ11" s="12">
        <f t="shared" si="31"/>
        <v>15</v>
      </c>
      <c r="AK11" s="247" t="s">
        <v>82</v>
      </c>
      <c r="AL11" s="12">
        <f t="shared" si="32"/>
        <v>15</v>
      </c>
      <c r="AM11" s="247" t="s">
        <v>83</v>
      </c>
      <c r="AN11" s="12">
        <f t="shared" si="33"/>
        <v>15</v>
      </c>
      <c r="AO11" s="247" t="s">
        <v>84</v>
      </c>
      <c r="AP11" s="12">
        <f t="shared" si="34"/>
        <v>15</v>
      </c>
      <c r="AQ11" s="247" t="s">
        <v>85</v>
      </c>
      <c r="AR11" s="12">
        <f t="shared" si="35"/>
        <v>15</v>
      </c>
      <c r="AS11" s="247" t="s">
        <v>86</v>
      </c>
      <c r="AT11" s="12">
        <f t="shared" si="36"/>
        <v>15</v>
      </c>
      <c r="AU11" s="247" t="s">
        <v>87</v>
      </c>
      <c r="AV11" s="12">
        <f t="shared" si="37"/>
        <v>10</v>
      </c>
      <c r="AW11" s="12">
        <f t="shared" si="10"/>
        <v>100</v>
      </c>
      <c r="AX11" s="164" t="str">
        <f t="shared" si="11"/>
        <v>FUERTE</v>
      </c>
      <c r="AY11" s="164" t="s">
        <v>88</v>
      </c>
      <c r="AZ11" s="13" t="str">
        <f t="shared" si="12"/>
        <v>FUERTE</v>
      </c>
      <c r="BA11" s="250">
        <f t="shared" si="29"/>
        <v>100</v>
      </c>
      <c r="BB11" s="245" t="str">
        <f t="shared" si="14"/>
        <v>NO</v>
      </c>
      <c r="BC11" s="381" t="str">
        <f>IF(AND(BD11&gt;=50,BD11&lt;=99),"MODERADO",IF(AND(BD11=100), "FUERTE",IF(AND(BD11&lt;50), "DEBIL")))</f>
        <v>FUERTE</v>
      </c>
      <c r="BD11" s="384">
        <f>+SUM(BA11:BA15)/(COUNT(BA11:BA15))</f>
        <v>100</v>
      </c>
      <c r="BE11" s="165" t="s">
        <v>89</v>
      </c>
      <c r="BF11" s="156">
        <f>IF(BE11="Directamente",100/COUNTA(BE11:BE15),0)</f>
        <v>20</v>
      </c>
      <c r="BG11" s="360" t="str">
        <f>IF(SUM(BF11:BF15)&gt;67,"Directamente","No Disminuye")</f>
        <v>Directamente</v>
      </c>
      <c r="BH11" s="165" t="s">
        <v>89</v>
      </c>
      <c r="BI11" s="166">
        <f t="shared" si="18"/>
        <v>100</v>
      </c>
      <c r="BJ11" s="363" t="s">
        <v>89</v>
      </c>
      <c r="BK11" s="366">
        <f>IFERROR(_xlfn.IFS(AND(BC11="MODERADO",BG11="Directamente"),1,AND(BC11="FUERTE",BG11="Directamente"),2),"0")</f>
        <v>2</v>
      </c>
      <c r="BL11" s="369">
        <v>2</v>
      </c>
      <c r="BM11" s="311" t="s">
        <v>90</v>
      </c>
      <c r="BN11" s="372" t="s">
        <v>160</v>
      </c>
      <c r="BO11" s="311" t="str">
        <f t="shared" si="21"/>
        <v>Moderado</v>
      </c>
      <c r="BP11" s="167" t="s">
        <v>287</v>
      </c>
      <c r="BQ11" s="168" t="str">
        <f t="shared" si="30"/>
        <v>C:1 - Seguimiento a las dependencias de la Unidad en el reporte oportuno de la información sujeta de registro.</v>
      </c>
      <c r="BR11" s="168" t="s">
        <v>347</v>
      </c>
      <c r="BS11" s="144" t="s">
        <v>320</v>
      </c>
      <c r="BT11" s="145" t="d">
        <v>2021-01-02</v>
      </c>
      <c r="BU11" s="145" t="d">
        <v>2021-12-31</v>
      </c>
      <c r="BV11" s="172" t="s">
        <v>348</v>
      </c>
      <c r="BW11" s="175"/>
      <c r="BX11" s="171"/>
      <c r="BY11" s="20"/>
      <c r="BZ11" s="252"/>
      <c r="CA11" s="252"/>
    </row>
    <row r="12" spans="2:79" ht="60.6" hidden="1" thickTop="1" thickBot="1">
      <c r="B12" s="388"/>
      <c r="C12" s="391"/>
      <c r="D12" s="394"/>
      <c r="E12" s="394"/>
      <c r="F12" s="391"/>
      <c r="G12" s="398"/>
      <c r="H12" s="401"/>
      <c r="I12" s="376"/>
      <c r="J12" s="15"/>
      <c r="K12" s="15"/>
      <c r="L12" s="15"/>
      <c r="M12" s="15"/>
      <c r="N12" s="15"/>
      <c r="O12" s="15"/>
      <c r="P12" s="15"/>
      <c r="Q12" s="15"/>
      <c r="R12" s="15"/>
      <c r="S12" s="15"/>
      <c r="T12" s="15"/>
      <c r="U12" s="15"/>
      <c r="V12" s="15"/>
      <c r="W12" s="15"/>
      <c r="X12" s="15"/>
      <c r="Y12" s="15"/>
      <c r="Z12" s="15"/>
      <c r="AA12" s="15"/>
      <c r="AB12" s="247"/>
      <c r="AC12" s="247">
        <f t="shared" si="0"/>
        <v>0</v>
      </c>
      <c r="AD12" s="312"/>
      <c r="AE12" s="373"/>
      <c r="AF12" s="379"/>
      <c r="AG12" s="163" t="s">
        <v>349</v>
      </c>
      <c r="AH12" s="11" t="s">
        <v>242</v>
      </c>
      <c r="AI12" s="247" t="s">
        <v>81</v>
      </c>
      <c r="AJ12" s="12">
        <f t="shared" si="31"/>
        <v>15</v>
      </c>
      <c r="AK12" s="247" t="s">
        <v>82</v>
      </c>
      <c r="AL12" s="12">
        <f t="shared" si="32"/>
        <v>15</v>
      </c>
      <c r="AM12" s="247" t="s">
        <v>83</v>
      </c>
      <c r="AN12" s="12">
        <f t="shared" si="33"/>
        <v>15</v>
      </c>
      <c r="AO12" s="247" t="s">
        <v>84</v>
      </c>
      <c r="AP12" s="12">
        <f t="shared" si="34"/>
        <v>15</v>
      </c>
      <c r="AQ12" s="247" t="s">
        <v>85</v>
      </c>
      <c r="AR12" s="12">
        <f t="shared" si="35"/>
        <v>15</v>
      </c>
      <c r="AS12" s="247" t="s">
        <v>86</v>
      </c>
      <c r="AT12" s="12">
        <f t="shared" si="36"/>
        <v>15</v>
      </c>
      <c r="AU12" s="247" t="s">
        <v>87</v>
      </c>
      <c r="AV12" s="12">
        <f t="shared" si="37"/>
        <v>10</v>
      </c>
      <c r="AW12" s="12">
        <f t="shared" si="10"/>
        <v>100</v>
      </c>
      <c r="AX12" s="164" t="str">
        <f t="shared" si="11"/>
        <v>FUERTE</v>
      </c>
      <c r="AY12" s="164" t="s">
        <v>88</v>
      </c>
      <c r="AZ12" s="13" t="str">
        <f t="shared" si="12"/>
        <v>FUERTE</v>
      </c>
      <c r="BA12" s="250">
        <f t="shared" si="29"/>
        <v>100</v>
      </c>
      <c r="BB12" s="245" t="str">
        <f t="shared" si="14"/>
        <v>NO</v>
      </c>
      <c r="BC12" s="382"/>
      <c r="BD12" s="385"/>
      <c r="BE12" s="165" t="s">
        <v>89</v>
      </c>
      <c r="BF12" s="156">
        <f>IF(BE12="Directamente",100/COUNTA(BE11:BE15),0)</f>
        <v>20</v>
      </c>
      <c r="BG12" s="361"/>
      <c r="BH12" s="165" t="s">
        <v>89</v>
      </c>
      <c r="BI12" s="166">
        <f t="shared" si="18"/>
        <v>100</v>
      </c>
      <c r="BJ12" s="364"/>
      <c r="BK12" s="367"/>
      <c r="BL12" s="370"/>
      <c r="BM12" s="312"/>
      <c r="BN12" s="373"/>
      <c r="BO12" s="312"/>
      <c r="BP12" s="167" t="s">
        <v>287</v>
      </c>
      <c r="BQ12" s="168" t="str">
        <f t="shared" si="30"/>
        <v>C:2 - Veficicar confiabilidad de la información en los Reportes generados por los Modulos del aplicativo SICAPITAL</v>
      </c>
      <c r="BR12" s="168" t="s">
        <v>350</v>
      </c>
      <c r="BS12" s="144" t="s">
        <v>320</v>
      </c>
      <c r="BT12" s="145" t="d">
        <v>2021-01-02</v>
      </c>
      <c r="BU12" s="145" t="d">
        <v>2021-12-31</v>
      </c>
      <c r="BV12" s="177" t="s">
        <v>351</v>
      </c>
      <c r="BW12" s="178"/>
      <c r="BX12" s="179"/>
      <c r="BY12" s="20"/>
      <c r="BZ12" s="252"/>
      <c r="CA12" s="252"/>
    </row>
    <row r="13" spans="2:79" ht="60.6" hidden="1" thickTop="1" thickBot="1">
      <c r="B13" s="388"/>
      <c r="C13" s="391"/>
      <c r="D13" s="394"/>
      <c r="E13" s="394"/>
      <c r="F13" s="391"/>
      <c r="G13" s="398"/>
      <c r="H13" s="401"/>
      <c r="I13" s="376"/>
      <c r="J13" s="15"/>
      <c r="K13" s="15"/>
      <c r="L13" s="15"/>
      <c r="M13" s="15"/>
      <c r="N13" s="15"/>
      <c r="O13" s="15"/>
      <c r="P13" s="15"/>
      <c r="Q13" s="15"/>
      <c r="R13" s="15"/>
      <c r="S13" s="15"/>
      <c r="T13" s="15"/>
      <c r="U13" s="15"/>
      <c r="V13" s="15"/>
      <c r="W13" s="15"/>
      <c r="X13" s="15"/>
      <c r="Y13" s="15"/>
      <c r="Z13" s="15"/>
      <c r="AA13" s="15"/>
      <c r="AB13" s="247"/>
      <c r="AC13" s="247">
        <f t="shared" si="0"/>
        <v>0</v>
      </c>
      <c r="AD13" s="312"/>
      <c r="AE13" s="373"/>
      <c r="AF13" s="379"/>
      <c r="AG13" s="163" t="s">
        <v>352</v>
      </c>
      <c r="AH13" s="11" t="s">
        <v>242</v>
      </c>
      <c r="AI13" s="247" t="s">
        <v>81</v>
      </c>
      <c r="AJ13" s="12">
        <f t="shared" si="31"/>
        <v>15</v>
      </c>
      <c r="AK13" s="247" t="s">
        <v>82</v>
      </c>
      <c r="AL13" s="12">
        <f t="shared" si="32"/>
        <v>15</v>
      </c>
      <c r="AM13" s="247" t="s">
        <v>83</v>
      </c>
      <c r="AN13" s="12">
        <f t="shared" si="33"/>
        <v>15</v>
      </c>
      <c r="AO13" s="247" t="s">
        <v>84</v>
      </c>
      <c r="AP13" s="12">
        <f t="shared" si="34"/>
        <v>15</v>
      </c>
      <c r="AQ13" s="247" t="s">
        <v>85</v>
      </c>
      <c r="AR13" s="12">
        <f t="shared" si="35"/>
        <v>15</v>
      </c>
      <c r="AS13" s="247" t="s">
        <v>86</v>
      </c>
      <c r="AT13" s="12">
        <f t="shared" si="36"/>
        <v>15</v>
      </c>
      <c r="AU13" s="247" t="s">
        <v>87</v>
      </c>
      <c r="AV13" s="12">
        <f t="shared" si="37"/>
        <v>10</v>
      </c>
      <c r="AW13" s="12">
        <f t="shared" si="10"/>
        <v>100</v>
      </c>
      <c r="AX13" s="164" t="str">
        <f t="shared" si="11"/>
        <v>FUERTE</v>
      </c>
      <c r="AY13" s="164" t="s">
        <v>88</v>
      </c>
      <c r="AZ13" s="13" t="str">
        <f t="shared" si="12"/>
        <v>FUERTE</v>
      </c>
      <c r="BA13" s="250">
        <f t="shared" si="29"/>
        <v>100</v>
      </c>
      <c r="BB13" s="245" t="str">
        <f t="shared" si="14"/>
        <v>NO</v>
      </c>
      <c r="BC13" s="382"/>
      <c r="BD13" s="385"/>
      <c r="BE13" s="165" t="s">
        <v>89</v>
      </c>
      <c r="BF13" s="156">
        <f>IF(BE13="Directamente",100/COUNTA(BE11:BE15),0)</f>
        <v>20</v>
      </c>
      <c r="BG13" s="361"/>
      <c r="BH13" s="165" t="s">
        <v>89</v>
      </c>
      <c r="BI13" s="166">
        <f t="shared" si="18"/>
        <v>100</v>
      </c>
      <c r="BJ13" s="364"/>
      <c r="BK13" s="367"/>
      <c r="BL13" s="370"/>
      <c r="BM13" s="312"/>
      <c r="BN13" s="373"/>
      <c r="BO13" s="312"/>
      <c r="BP13" s="167" t="s">
        <v>287</v>
      </c>
      <c r="BQ13" s="168" t="str">
        <f t="shared" si="30"/>
        <v>C:3 - Seguimiento al Plan de Sostenibilidad Contable</v>
      </c>
      <c r="BR13" s="168" t="s">
        <v>353</v>
      </c>
      <c r="BS13" s="144" t="s">
        <v>320</v>
      </c>
      <c r="BT13" s="145" t="d">
        <v>2021-01-02</v>
      </c>
      <c r="BU13" s="145" t="d">
        <v>2021-12-31</v>
      </c>
      <c r="BV13" s="180" t="s">
        <v>354</v>
      </c>
      <c r="BW13" s="178"/>
      <c r="BX13" s="181"/>
      <c r="BY13" s="20"/>
      <c r="BZ13" s="252"/>
      <c r="CA13" s="252"/>
    </row>
    <row r="14" spans="2:79" ht="60.6" hidden="1" thickTop="1" thickBot="1">
      <c r="B14" s="388"/>
      <c r="C14" s="391"/>
      <c r="D14" s="394"/>
      <c r="E14" s="394"/>
      <c r="F14" s="391"/>
      <c r="G14" s="398"/>
      <c r="H14" s="401"/>
      <c r="I14" s="376"/>
      <c r="J14" s="15"/>
      <c r="K14" s="15"/>
      <c r="L14" s="15"/>
      <c r="M14" s="15"/>
      <c r="N14" s="15"/>
      <c r="O14" s="15"/>
      <c r="P14" s="15"/>
      <c r="Q14" s="15"/>
      <c r="R14" s="15"/>
      <c r="S14" s="15"/>
      <c r="T14" s="15"/>
      <c r="U14" s="15"/>
      <c r="V14" s="15"/>
      <c r="W14" s="15"/>
      <c r="X14" s="15"/>
      <c r="Y14" s="15"/>
      <c r="Z14" s="15"/>
      <c r="AA14" s="15"/>
      <c r="AB14" s="247"/>
      <c r="AC14" s="247">
        <f t="shared" si="0"/>
        <v>0</v>
      </c>
      <c r="AD14" s="312"/>
      <c r="AE14" s="373"/>
      <c r="AF14" s="379"/>
      <c r="AG14" s="163" t="s">
        <v>355</v>
      </c>
      <c r="AH14" s="11" t="s">
        <v>242</v>
      </c>
      <c r="AI14" s="247" t="s">
        <v>81</v>
      </c>
      <c r="AJ14" s="12">
        <f t="shared" si="31"/>
        <v>15</v>
      </c>
      <c r="AK14" s="247" t="s">
        <v>82</v>
      </c>
      <c r="AL14" s="12">
        <f t="shared" si="32"/>
        <v>15</v>
      </c>
      <c r="AM14" s="247" t="s">
        <v>83</v>
      </c>
      <c r="AN14" s="12">
        <f t="shared" si="33"/>
        <v>15</v>
      </c>
      <c r="AO14" s="247" t="s">
        <v>84</v>
      </c>
      <c r="AP14" s="12">
        <f t="shared" si="34"/>
        <v>15</v>
      </c>
      <c r="AQ14" s="247" t="s">
        <v>85</v>
      </c>
      <c r="AR14" s="12">
        <f t="shared" si="35"/>
        <v>15</v>
      </c>
      <c r="AS14" s="247" t="s">
        <v>86</v>
      </c>
      <c r="AT14" s="12">
        <f t="shared" si="36"/>
        <v>15</v>
      </c>
      <c r="AU14" s="247" t="s">
        <v>87</v>
      </c>
      <c r="AV14" s="12">
        <f t="shared" si="37"/>
        <v>10</v>
      </c>
      <c r="AW14" s="12">
        <f t="shared" si="10"/>
        <v>100</v>
      </c>
      <c r="AX14" s="164" t="str">
        <f t="shared" si="11"/>
        <v>FUERTE</v>
      </c>
      <c r="AY14" s="164" t="s">
        <v>88</v>
      </c>
      <c r="AZ14" s="13" t="str">
        <f t="shared" si="12"/>
        <v>FUERTE</v>
      </c>
      <c r="BA14" s="250">
        <f t="shared" si="29"/>
        <v>100</v>
      </c>
      <c r="BB14" s="245" t="str">
        <f t="shared" si="14"/>
        <v>NO</v>
      </c>
      <c r="BC14" s="382"/>
      <c r="BD14" s="385"/>
      <c r="BE14" s="165" t="s">
        <v>89</v>
      </c>
      <c r="BF14" s="156">
        <f>IF(BE14="Directamente",100/COUNTA(BE11:BE15),0)</f>
        <v>20</v>
      </c>
      <c r="BG14" s="361"/>
      <c r="BH14" s="165" t="s">
        <v>89</v>
      </c>
      <c r="BI14" s="166">
        <f t="shared" si="18"/>
        <v>100</v>
      </c>
      <c r="BJ14" s="364"/>
      <c r="BK14" s="367"/>
      <c r="BL14" s="370"/>
      <c r="BM14" s="312"/>
      <c r="BN14" s="373"/>
      <c r="BO14" s="312"/>
      <c r="BP14" s="167" t="s">
        <v>287</v>
      </c>
      <c r="BQ14" s="168" t="str">
        <f t="shared" si="30"/>
        <v xml:space="preserve">C:4 - Conciliación y análisis de la información   </v>
      </c>
      <c r="BR14" s="168" t="s">
        <v>356</v>
      </c>
      <c r="BS14" s="144" t="s">
        <v>320</v>
      </c>
      <c r="BT14" s="145" t="d">
        <v>2021-01-02</v>
      </c>
      <c r="BU14" s="145" t="d">
        <v>2021-12-31</v>
      </c>
      <c r="BV14" s="177" t="s">
        <v>357</v>
      </c>
      <c r="BW14" s="178"/>
      <c r="BX14" s="179"/>
      <c r="BY14" s="20"/>
      <c r="BZ14" s="252"/>
      <c r="CA14" s="252"/>
    </row>
    <row r="15" spans="2:79" ht="129" hidden="1" customHeight="1" thickTop="1" thickBot="1">
      <c r="B15" s="389"/>
      <c r="C15" s="392"/>
      <c r="D15" s="395"/>
      <c r="E15" s="395"/>
      <c r="F15" s="392"/>
      <c r="G15" s="399"/>
      <c r="H15" s="402"/>
      <c r="I15" s="377"/>
      <c r="J15" s="15"/>
      <c r="K15" s="15"/>
      <c r="L15" s="15"/>
      <c r="M15" s="15"/>
      <c r="N15" s="15"/>
      <c r="O15" s="15"/>
      <c r="P15" s="15"/>
      <c r="Q15" s="15"/>
      <c r="R15" s="15"/>
      <c r="S15" s="15"/>
      <c r="T15" s="15"/>
      <c r="U15" s="15"/>
      <c r="V15" s="15"/>
      <c r="W15" s="15"/>
      <c r="X15" s="15"/>
      <c r="Y15" s="15"/>
      <c r="Z15" s="15"/>
      <c r="AA15" s="15"/>
      <c r="AB15" s="247"/>
      <c r="AC15" s="247">
        <f t="shared" si="0"/>
        <v>0</v>
      </c>
      <c r="AD15" s="313"/>
      <c r="AE15" s="374"/>
      <c r="AF15" s="380"/>
      <c r="AG15" s="182" t="s">
        <v>358</v>
      </c>
      <c r="AH15" s="11" t="s">
        <v>242</v>
      </c>
      <c r="AI15" s="247" t="s">
        <v>81</v>
      </c>
      <c r="AJ15" s="12">
        <f t="shared" si="31"/>
        <v>15</v>
      </c>
      <c r="AK15" s="247" t="s">
        <v>82</v>
      </c>
      <c r="AL15" s="12">
        <f t="shared" si="32"/>
        <v>15</v>
      </c>
      <c r="AM15" s="247" t="s">
        <v>83</v>
      </c>
      <c r="AN15" s="12">
        <f t="shared" si="33"/>
        <v>15</v>
      </c>
      <c r="AO15" s="247" t="s">
        <v>84</v>
      </c>
      <c r="AP15" s="12">
        <f t="shared" si="34"/>
        <v>15</v>
      </c>
      <c r="AQ15" s="247" t="s">
        <v>85</v>
      </c>
      <c r="AR15" s="12">
        <f t="shared" si="35"/>
        <v>15</v>
      </c>
      <c r="AS15" s="247" t="s">
        <v>86</v>
      </c>
      <c r="AT15" s="12">
        <f t="shared" si="36"/>
        <v>15</v>
      </c>
      <c r="AU15" s="247" t="s">
        <v>87</v>
      </c>
      <c r="AV15" s="12">
        <f t="shared" si="37"/>
        <v>10</v>
      </c>
      <c r="AW15" s="12">
        <f t="shared" si="10"/>
        <v>100</v>
      </c>
      <c r="AX15" s="183" t="str">
        <f t="shared" si="11"/>
        <v>FUERTE</v>
      </c>
      <c r="AY15" s="183" t="s">
        <v>88</v>
      </c>
      <c r="AZ15" s="13" t="str">
        <f t="shared" si="12"/>
        <v>FUERTE</v>
      </c>
      <c r="BA15" s="250">
        <f t="shared" si="29"/>
        <v>100</v>
      </c>
      <c r="BB15" s="245" t="str">
        <f t="shared" si="14"/>
        <v>NO</v>
      </c>
      <c r="BC15" s="383"/>
      <c r="BD15" s="386"/>
      <c r="BE15" s="184" t="s">
        <v>89</v>
      </c>
      <c r="BF15" s="185">
        <f>IF(BE15="Directamente",100/COUNTA(BE11:BE15),0)</f>
        <v>20</v>
      </c>
      <c r="BG15" s="362"/>
      <c r="BH15" s="184" t="s">
        <v>89</v>
      </c>
      <c r="BI15" s="186">
        <f t="shared" si="18"/>
        <v>100</v>
      </c>
      <c r="BJ15" s="365"/>
      <c r="BK15" s="368"/>
      <c r="BL15" s="371"/>
      <c r="BM15" s="313"/>
      <c r="BN15" s="374"/>
      <c r="BO15" s="313"/>
      <c r="BP15" s="187" t="s">
        <v>287</v>
      </c>
      <c r="BQ15" s="188" t="str">
        <f t="shared" si="30"/>
        <v>C:5 - Validar con la Matriz establecida por la Contaduria General de la Nación y con el Validador de Bogota Consolida la consistencia de la información contable y financiera.</v>
      </c>
      <c r="BR15" s="188" t="s">
        <v>359</v>
      </c>
      <c r="BS15" s="144" t="s">
        <v>320</v>
      </c>
      <c r="BT15" s="145" t="d">
        <v>2021-01-02</v>
      </c>
      <c r="BU15" s="145" t="d">
        <v>2021-12-31</v>
      </c>
      <c r="BV15" s="180" t="s">
        <v>360</v>
      </c>
      <c r="BW15" s="178"/>
      <c r="BX15" s="181"/>
      <c r="BY15" s="20"/>
      <c r="BZ15" s="252"/>
      <c r="CA15" s="252"/>
    </row>
    <row r="16" spans="2:79" ht="75.900000000000006" hidden="1" thickTop="1" thickBot="1">
      <c r="B16" s="253"/>
      <c r="C16" s="10"/>
      <c r="D16" s="10"/>
      <c r="E16" s="10"/>
      <c r="F16" s="10"/>
      <c r="G16" s="10"/>
      <c r="H16" s="10"/>
      <c r="I16" s="10"/>
      <c r="J16" s="15"/>
      <c r="K16" s="15"/>
      <c r="L16" s="15"/>
      <c r="M16" s="15"/>
      <c r="N16" s="15"/>
      <c r="O16" s="15"/>
      <c r="P16" s="15"/>
      <c r="Q16" s="15"/>
      <c r="R16" s="15"/>
      <c r="S16" s="15"/>
      <c r="T16" s="15"/>
      <c r="U16" s="15"/>
      <c r="V16" s="15"/>
      <c r="W16" s="15"/>
      <c r="X16" s="15"/>
      <c r="Y16" s="15"/>
      <c r="Z16" s="15"/>
      <c r="AA16" s="15"/>
      <c r="AB16" s="247"/>
      <c r="AC16" s="247">
        <f t="shared" si="0"/>
        <v>0</v>
      </c>
      <c r="AD16" s="21" t="s">
        <v>118</v>
      </c>
      <c r="AE16" s="22" t="str">
        <f t="shared" si="1"/>
        <v>Moderado</v>
      </c>
      <c r="AF16" s="23" t="str">
        <f t="shared" si="2"/>
        <v>Moderado</v>
      </c>
      <c r="AG16" s="10"/>
      <c r="AH16" s="11"/>
      <c r="AI16" s="247"/>
      <c r="AJ16" s="12" t="str">
        <f t="shared" si="3"/>
        <v/>
      </c>
      <c r="AK16" s="247"/>
      <c r="AL16" s="12" t="str">
        <f t="shared" si="4"/>
        <v/>
      </c>
      <c r="AM16" s="247"/>
      <c r="AN16" s="12" t="str">
        <f t="shared" si="5"/>
        <v/>
      </c>
      <c r="AO16" s="247"/>
      <c r="AP16" s="12" t="str">
        <f t="shared" si="6"/>
        <v/>
      </c>
      <c r="AQ16" s="247"/>
      <c r="AR16" s="12" t="str">
        <f t="shared" si="7"/>
        <v/>
      </c>
      <c r="AS16" s="247"/>
      <c r="AT16" s="12" t="str">
        <f t="shared" si="8"/>
        <v/>
      </c>
      <c r="AU16" s="247"/>
      <c r="AV16" s="12" t="str">
        <f t="shared" si="9"/>
        <v/>
      </c>
      <c r="AW16" s="12" t="str">
        <f t="shared" si="10"/>
        <v xml:space="preserve"> </v>
      </c>
      <c r="AX16" s="13" t="str">
        <f t="shared" si="11"/>
        <v>FUERTE</v>
      </c>
      <c r="AY16" s="14" t="s">
        <v>88</v>
      </c>
      <c r="AZ16" s="13" t="str">
        <f t="shared" si="12"/>
        <v>FUERTE</v>
      </c>
      <c r="BA16" s="250">
        <f t="shared" si="13"/>
        <v>100</v>
      </c>
      <c r="BB16" s="245" t="str">
        <f t="shared" si="14"/>
        <v>NO</v>
      </c>
      <c r="BC16" s="249" t="str">
        <f t="shared" si="15"/>
        <v>FUERTE</v>
      </c>
      <c r="BD16" s="24">
        <f t="shared" ref="BD16:BD25" si="38">+SUM(BA16:BA17)/(COUNT(BA16:BA17))</f>
        <v>100</v>
      </c>
      <c r="BE16" s="15"/>
      <c r="BF16" s="16">
        <f>IF(BE16="Directamente",100/COUNTA(#REF!),0)</f>
        <v>0</v>
      </c>
      <c r="BG16" s="25" t="str">
        <f t="shared" ref="BG16:BG25" si="39">IF(SUM(BF16:BF16)&gt;67,"Directamente","No Disminuye")</f>
        <v>No Disminuye</v>
      </c>
      <c r="BH16" s="15"/>
      <c r="BI16" s="17" t="str">
        <f t="shared" si="18"/>
        <v xml:space="preserve"> </v>
      </c>
      <c r="BJ16" s="248" t="str">
        <f>_xlfn.IFS(AND((COUNTIF($BH$5:BH16,"Directamente"))&gt;=(COUNTIF(BH16:BH16,"Indirectamente")),(COUNTIF(BH16:BH16,"Directamente"))&gt;=(COUNTIF(BH16:BH16,"No Disminuye"))),"Directamente",AND((COUNTIF(BH16:BH16,"Indirectamente"))&gt;(COUNTIF(BH16:BH16,"Directamente")),(COUNTIF(BH16:BH16,"Indirectamente"))&gt;(COUNTIF(BH16:BH16,"No Disminuye"))),"Indirectamente",SUM(COUNTIF(BH16:BH16,"Directamente"),COUNTIF(BH16:BH16,"Indirectamente"))&gt;=COUNTIF(BH16:BH16,"No Disminuye"),"Directamente",AND((COUNTIF(BH16:BH16,"No Disminuye"))&gt;(COUNTIF(BH16:BH16,"Directamente")),(COUNTIF(BH16:BH16,"No Disminuye"))&gt;(COUNTIF(BH16:BH16,"Indirectamente"))),"No Disminuye")</f>
        <v>Directamente</v>
      </c>
      <c r="BK16" s="245" t="str">
        <f t="shared" si="19"/>
        <v>0</v>
      </c>
      <c r="BL16" s="245">
        <f t="shared" si="20"/>
        <v>2</v>
      </c>
      <c r="BM16" s="21" t="s">
        <v>119</v>
      </c>
      <c r="BN16" s="26" t="s">
        <v>91</v>
      </c>
      <c r="BO16" s="21" t="str">
        <f t="shared" si="21"/>
        <v>Moderado</v>
      </c>
      <c r="BP16" s="254"/>
      <c r="BQ16" s="10"/>
      <c r="BR16" s="10"/>
      <c r="BS16" s="252"/>
      <c r="BT16" s="20"/>
      <c r="BU16" s="20"/>
      <c r="BV16" s="252"/>
      <c r="BW16" s="20"/>
      <c r="BX16" s="252"/>
      <c r="BY16" s="20"/>
      <c r="BZ16" s="252"/>
      <c r="CA16" s="252"/>
    </row>
    <row r="17" spans="2:79" ht="75.900000000000006" hidden="1" thickTop="1" thickBot="1">
      <c r="B17" s="253"/>
      <c r="C17" s="10"/>
      <c r="D17" s="10"/>
      <c r="E17" s="10"/>
      <c r="F17" s="10"/>
      <c r="G17" s="10"/>
      <c r="H17" s="10"/>
      <c r="I17" s="10"/>
      <c r="J17" s="15"/>
      <c r="K17" s="15"/>
      <c r="L17" s="15"/>
      <c r="M17" s="15"/>
      <c r="N17" s="15"/>
      <c r="O17" s="15"/>
      <c r="P17" s="15"/>
      <c r="Q17" s="15"/>
      <c r="R17" s="15"/>
      <c r="S17" s="15"/>
      <c r="T17" s="15"/>
      <c r="U17" s="15"/>
      <c r="V17" s="15"/>
      <c r="W17" s="15"/>
      <c r="X17" s="15"/>
      <c r="Y17" s="15"/>
      <c r="Z17" s="15"/>
      <c r="AA17" s="15"/>
      <c r="AB17" s="247"/>
      <c r="AC17" s="247">
        <f t="shared" si="0"/>
        <v>0</v>
      </c>
      <c r="AD17" s="21" t="s">
        <v>118</v>
      </c>
      <c r="AE17" s="22" t="str">
        <f t="shared" si="1"/>
        <v>Moderado</v>
      </c>
      <c r="AF17" s="23" t="str">
        <f t="shared" si="2"/>
        <v>Moderado</v>
      </c>
      <c r="AG17" s="10"/>
      <c r="AH17" s="11"/>
      <c r="AI17" s="247"/>
      <c r="AJ17" s="12" t="str">
        <f t="shared" ref="AJ17:AJ25" si="40">IF(AI17=$CD$80,ASIGNADO,IF(AI17=$CD$81,NO_ASIGNADO,""))</f>
        <v/>
      </c>
      <c r="AK17" s="247"/>
      <c r="AL17" s="12" t="str">
        <f t="shared" ref="AL17:AL25" si="41">IF(AK17=$CG$80,ADECUADO,IF(AK17=$CG$81,INADECUADO,""))</f>
        <v/>
      </c>
      <c r="AM17" s="247"/>
      <c r="AN17" s="12" t="str">
        <f t="shared" ref="AN17:AN25" si="42">IF(AM17=$CJ$80,ASIGNADO,IF(AM17=$CJ$81,NO_ASIGNADO,""))</f>
        <v/>
      </c>
      <c r="AO17" s="247"/>
      <c r="AP17" s="12" t="str">
        <f t="shared" ref="AP17:AP25" si="43">IF(AO17=$CM$80,PREVENIR,IF(AO17=$CM$81,DETECTAR,IF(AO17=$CM$82,NO_ES_CONTROL,"")))</f>
        <v/>
      </c>
      <c r="AQ17" s="247"/>
      <c r="AR17" s="12" t="str">
        <f t="shared" ref="AR17:AR25" si="44">IF(AQ17=$CQ$80,CONFIABLE,IF(AQ17=$CQ$81,NO_CONFIABLE,""))</f>
        <v/>
      </c>
      <c r="AS17" s="247"/>
      <c r="AT17" s="12" t="str">
        <f t="shared" ref="AT17:AT25" si="45">IF(AS17=$CT$80,SE_INVESTIGAN,IF(AS17=$CT$81,NO_SE_INVESTIGAN,""))</f>
        <v/>
      </c>
      <c r="AU17" s="247"/>
      <c r="AV17" s="12" t="str">
        <f t="shared" ref="AV17:AV25" si="46">IF(AU17=$CW$80,COMPLETA,IF(AU17=$CW$81,INCOMPLETA,IF(AU17=$CW$82,NO_EXISTE,"")))</f>
        <v/>
      </c>
      <c r="AW17" s="12" t="str">
        <f t="shared" si="10"/>
        <v xml:space="preserve"> </v>
      </c>
      <c r="AX17" s="13" t="str">
        <f t="shared" si="11"/>
        <v>FUERTE</v>
      </c>
      <c r="AY17" s="14" t="s">
        <v>88</v>
      </c>
      <c r="AZ17" s="13" t="str">
        <f t="shared" si="12"/>
        <v>FUERTE</v>
      </c>
      <c r="BA17" s="250">
        <f t="shared" ref="BA17:BA25" si="47">_xlfn.IFS(AZ17=$DB$80,FUERTE,AZ17=$DB$81,MODERADO,AZ17=$DB$82,DEBIL)</f>
        <v>100</v>
      </c>
      <c r="BB17" s="245" t="str">
        <f t="shared" si="14"/>
        <v>NO</v>
      </c>
      <c r="BC17" s="249" t="str">
        <f t="shared" si="15"/>
        <v>FUERTE</v>
      </c>
      <c r="BD17" s="24">
        <f t="shared" si="38"/>
        <v>100</v>
      </c>
      <c r="BE17" s="15"/>
      <c r="BF17" s="16">
        <f>IF(BE17="Directamente",100/COUNTA(#REF!),0)</f>
        <v>0</v>
      </c>
      <c r="BG17" s="25" t="str">
        <f t="shared" si="39"/>
        <v>No Disminuye</v>
      </c>
      <c r="BH17" s="15"/>
      <c r="BI17" s="17" t="str">
        <f t="shared" si="18"/>
        <v xml:space="preserve"> </v>
      </c>
      <c r="BJ17" s="248" t="str">
        <f>_xlfn.IFS(AND((COUNTIF($BH$5:BH17,"Directamente"))&gt;=(COUNTIF(BH17:BH17,"Indirectamente")),(COUNTIF(BH17:BH17,"Directamente"))&gt;=(COUNTIF(BH17:BH17,"No Disminuye"))),"Directamente",AND((COUNTIF(BH17:BH17,"Indirectamente"))&gt;(COUNTIF(BH17:BH17,"Directamente")),(COUNTIF(BH17:BH17,"Indirectamente"))&gt;(COUNTIF(BH17:BH17,"No Disminuye"))),"Indirectamente",SUM(COUNTIF(BH17:BH17,"Directamente"),COUNTIF(BH17:BH17,"Indirectamente"))&gt;=COUNTIF(BH17:BH17,"No Disminuye"),"Directamente",AND((COUNTIF(BH17:BH17,"No Disminuye"))&gt;(COUNTIF(BH17:BH17,"Directamente")),(COUNTIF(BH17:BH17,"No Disminuye"))&gt;(COUNTIF(BH17:BH17,"Indirectamente"))),"No Disminuye")</f>
        <v>Directamente</v>
      </c>
      <c r="BK17" s="245" t="str">
        <f t="shared" si="19"/>
        <v>0</v>
      </c>
      <c r="BL17" s="245">
        <f t="shared" si="20"/>
        <v>2</v>
      </c>
      <c r="BM17" s="21" t="s">
        <v>119</v>
      </c>
      <c r="BN17" s="26" t="s">
        <v>91</v>
      </c>
      <c r="BO17" s="21" t="str">
        <f t="shared" si="21"/>
        <v>Moderado</v>
      </c>
      <c r="BP17" s="254"/>
      <c r="BQ17" s="10"/>
      <c r="BR17" s="10"/>
      <c r="BS17" s="252"/>
      <c r="BT17" s="20"/>
      <c r="BU17" s="20"/>
      <c r="BV17" s="252"/>
      <c r="BW17" s="20"/>
      <c r="BX17" s="252"/>
      <c r="BY17" s="20"/>
      <c r="BZ17" s="252"/>
      <c r="CA17" s="252"/>
    </row>
    <row r="18" spans="2:79" ht="75.900000000000006" hidden="1" thickTop="1" thickBot="1">
      <c r="B18" s="253"/>
      <c r="C18" s="10"/>
      <c r="D18" s="10"/>
      <c r="E18" s="10"/>
      <c r="F18" s="10"/>
      <c r="G18" s="10"/>
      <c r="H18" s="10"/>
      <c r="I18" s="10"/>
      <c r="J18" s="15"/>
      <c r="K18" s="15"/>
      <c r="L18" s="15"/>
      <c r="M18" s="15"/>
      <c r="N18" s="15"/>
      <c r="O18" s="15"/>
      <c r="P18" s="15"/>
      <c r="Q18" s="15"/>
      <c r="R18" s="15"/>
      <c r="S18" s="15"/>
      <c r="T18" s="15"/>
      <c r="U18" s="15"/>
      <c r="V18" s="15"/>
      <c r="W18" s="15"/>
      <c r="X18" s="15"/>
      <c r="Y18" s="15"/>
      <c r="Z18" s="15"/>
      <c r="AA18" s="15"/>
      <c r="AB18" s="247"/>
      <c r="AC18" s="247">
        <f t="shared" si="0"/>
        <v>0</v>
      </c>
      <c r="AD18" s="21" t="s">
        <v>118</v>
      </c>
      <c r="AE18" s="22" t="str">
        <f t="shared" si="1"/>
        <v>Moderado</v>
      </c>
      <c r="AF18" s="23" t="str">
        <f t="shared" si="2"/>
        <v>Moderado</v>
      </c>
      <c r="AG18" s="10"/>
      <c r="AH18" s="11"/>
      <c r="AI18" s="247"/>
      <c r="AJ18" s="12" t="str">
        <f t="shared" si="40"/>
        <v/>
      </c>
      <c r="AK18" s="247"/>
      <c r="AL18" s="12" t="str">
        <f t="shared" si="41"/>
        <v/>
      </c>
      <c r="AM18" s="247"/>
      <c r="AN18" s="12" t="str">
        <f t="shared" si="42"/>
        <v/>
      </c>
      <c r="AO18" s="247"/>
      <c r="AP18" s="12" t="str">
        <f t="shared" si="43"/>
        <v/>
      </c>
      <c r="AQ18" s="247"/>
      <c r="AR18" s="12" t="str">
        <f t="shared" si="44"/>
        <v/>
      </c>
      <c r="AS18" s="247"/>
      <c r="AT18" s="12" t="str">
        <f t="shared" si="45"/>
        <v/>
      </c>
      <c r="AU18" s="247"/>
      <c r="AV18" s="12" t="str">
        <f t="shared" si="46"/>
        <v/>
      </c>
      <c r="AW18" s="12" t="str">
        <f t="shared" si="10"/>
        <v xml:space="preserve"> </v>
      </c>
      <c r="AX18" s="13" t="str">
        <f t="shared" si="11"/>
        <v>FUERTE</v>
      </c>
      <c r="AY18" s="14" t="s">
        <v>88</v>
      </c>
      <c r="AZ18" s="13" t="str">
        <f t="shared" si="12"/>
        <v>FUERTE</v>
      </c>
      <c r="BA18" s="250">
        <f t="shared" si="47"/>
        <v>100</v>
      </c>
      <c r="BB18" s="245" t="str">
        <f t="shared" si="14"/>
        <v>NO</v>
      </c>
      <c r="BC18" s="249" t="str">
        <f t="shared" si="15"/>
        <v>FUERTE</v>
      </c>
      <c r="BD18" s="24">
        <f t="shared" si="38"/>
        <v>100</v>
      </c>
      <c r="BE18" s="15"/>
      <c r="BF18" s="16">
        <f>IF(BE18="Directamente",100/COUNTA(#REF!),0)</f>
        <v>0</v>
      </c>
      <c r="BG18" s="25" t="str">
        <f t="shared" si="39"/>
        <v>No Disminuye</v>
      </c>
      <c r="BH18" s="15"/>
      <c r="BI18" s="17" t="str">
        <f t="shared" si="18"/>
        <v xml:space="preserve"> </v>
      </c>
      <c r="BJ18" s="248" t="str">
        <f>_xlfn.IFS(AND((COUNTIF($BH$5:BH18,"Directamente"))&gt;=(COUNTIF(BH18:BH18,"Indirectamente")),(COUNTIF(BH18:BH18,"Directamente"))&gt;=(COUNTIF(BH18:BH18,"No Disminuye"))),"Directamente",AND((COUNTIF(BH18:BH18,"Indirectamente"))&gt;(COUNTIF(BH18:BH18,"Directamente")),(COUNTIF(BH18:BH18,"Indirectamente"))&gt;(COUNTIF(BH18:BH18,"No Disminuye"))),"Indirectamente",SUM(COUNTIF(BH18:BH18,"Directamente"),COUNTIF(BH18:BH18,"Indirectamente"))&gt;=COUNTIF(BH18:BH18,"No Disminuye"),"Directamente",AND((COUNTIF(BH18:BH18,"No Disminuye"))&gt;(COUNTIF(BH18:BH18,"Directamente")),(COUNTIF(BH18:BH18,"No Disminuye"))&gt;(COUNTIF(BH18:BH18,"Indirectamente"))),"No Disminuye")</f>
        <v>Directamente</v>
      </c>
      <c r="BK18" s="245" t="str">
        <f t="shared" si="19"/>
        <v>0</v>
      </c>
      <c r="BL18" s="245">
        <f t="shared" si="20"/>
        <v>2</v>
      </c>
      <c r="BM18" s="21" t="s">
        <v>119</v>
      </c>
      <c r="BN18" s="26" t="s">
        <v>91</v>
      </c>
      <c r="BO18" s="21" t="str">
        <f t="shared" si="21"/>
        <v>Moderado</v>
      </c>
      <c r="BP18" s="254"/>
      <c r="BQ18" s="10"/>
      <c r="BR18" s="10"/>
      <c r="BS18" s="252"/>
      <c r="BT18" s="20"/>
      <c r="BU18" s="20"/>
      <c r="BV18" s="252"/>
      <c r="BW18" s="20"/>
      <c r="BX18" s="252"/>
      <c r="BY18" s="20"/>
      <c r="BZ18" s="252"/>
      <c r="CA18" s="252"/>
    </row>
    <row r="19" spans="2:79" ht="75.900000000000006" hidden="1" thickTop="1" thickBot="1">
      <c r="B19" s="253"/>
      <c r="C19" s="10"/>
      <c r="D19" s="10"/>
      <c r="E19" s="10"/>
      <c r="F19" s="10"/>
      <c r="G19" s="10"/>
      <c r="H19" s="10"/>
      <c r="I19" s="10"/>
      <c r="J19" s="15"/>
      <c r="K19" s="15"/>
      <c r="L19" s="15"/>
      <c r="M19" s="15"/>
      <c r="N19" s="15"/>
      <c r="O19" s="15"/>
      <c r="P19" s="15"/>
      <c r="Q19" s="15"/>
      <c r="R19" s="15"/>
      <c r="S19" s="15"/>
      <c r="T19" s="15"/>
      <c r="U19" s="15"/>
      <c r="V19" s="15"/>
      <c r="W19" s="15"/>
      <c r="X19" s="15"/>
      <c r="Y19" s="15"/>
      <c r="Z19" s="15"/>
      <c r="AA19" s="15"/>
      <c r="AB19" s="247"/>
      <c r="AC19" s="247">
        <f t="shared" si="0"/>
        <v>0</v>
      </c>
      <c r="AD19" s="21" t="s">
        <v>118</v>
      </c>
      <c r="AE19" s="22" t="str">
        <f t="shared" si="1"/>
        <v>Moderado</v>
      </c>
      <c r="AF19" s="23" t="str">
        <f t="shared" si="2"/>
        <v>Moderado</v>
      </c>
      <c r="AG19" s="10"/>
      <c r="AH19" s="11"/>
      <c r="AI19" s="247"/>
      <c r="AJ19" s="12" t="str">
        <f t="shared" si="40"/>
        <v/>
      </c>
      <c r="AK19" s="247"/>
      <c r="AL19" s="12" t="str">
        <f t="shared" si="41"/>
        <v/>
      </c>
      <c r="AM19" s="247"/>
      <c r="AN19" s="12" t="str">
        <f t="shared" si="42"/>
        <v/>
      </c>
      <c r="AO19" s="247"/>
      <c r="AP19" s="12" t="str">
        <f t="shared" si="43"/>
        <v/>
      </c>
      <c r="AQ19" s="247"/>
      <c r="AR19" s="12" t="str">
        <f t="shared" si="44"/>
        <v/>
      </c>
      <c r="AS19" s="247"/>
      <c r="AT19" s="12" t="str">
        <f t="shared" si="45"/>
        <v/>
      </c>
      <c r="AU19" s="247"/>
      <c r="AV19" s="12" t="str">
        <f t="shared" si="46"/>
        <v/>
      </c>
      <c r="AW19" s="12" t="str">
        <f t="shared" si="10"/>
        <v xml:space="preserve"> </v>
      </c>
      <c r="AX19" s="13" t="str">
        <f t="shared" si="11"/>
        <v>FUERTE</v>
      </c>
      <c r="AY19" s="14" t="s">
        <v>88</v>
      </c>
      <c r="AZ19" s="13" t="str">
        <f t="shared" si="12"/>
        <v>FUERTE</v>
      </c>
      <c r="BA19" s="250">
        <f t="shared" si="47"/>
        <v>100</v>
      </c>
      <c r="BB19" s="245" t="str">
        <f t="shared" si="14"/>
        <v>NO</v>
      </c>
      <c r="BC19" s="249" t="str">
        <f t="shared" si="15"/>
        <v>FUERTE</v>
      </c>
      <c r="BD19" s="24">
        <f t="shared" si="38"/>
        <v>100</v>
      </c>
      <c r="BE19" s="15"/>
      <c r="BF19" s="16">
        <f>IF(BE19="Directamente",100/COUNTA(#REF!),0)</f>
        <v>0</v>
      </c>
      <c r="BG19" s="25" t="str">
        <f t="shared" si="39"/>
        <v>No Disminuye</v>
      </c>
      <c r="BH19" s="15"/>
      <c r="BI19" s="17" t="str">
        <f t="shared" si="18"/>
        <v xml:space="preserve"> </v>
      </c>
      <c r="BJ19" s="248" t="str">
        <f>_xlfn.IFS(AND((COUNTIF($BH$5:BH19,"Directamente"))&gt;=(COUNTIF(BH19:BH19,"Indirectamente")),(COUNTIF(BH19:BH19,"Directamente"))&gt;=(COUNTIF(BH19:BH19,"No Disminuye"))),"Directamente",AND((COUNTIF(BH19:BH19,"Indirectamente"))&gt;(COUNTIF(BH19:BH19,"Directamente")),(COUNTIF(BH19:BH19,"Indirectamente"))&gt;(COUNTIF(BH19:BH19,"No Disminuye"))),"Indirectamente",SUM(COUNTIF(BH19:BH19,"Directamente"),COUNTIF(BH19:BH19,"Indirectamente"))&gt;=COUNTIF(BH19:BH19,"No Disminuye"),"Directamente",AND((COUNTIF(BH19:BH19,"No Disminuye"))&gt;(COUNTIF(BH19:BH19,"Directamente")),(COUNTIF(BH19:BH19,"No Disminuye"))&gt;(COUNTIF(BH19:BH19,"Indirectamente"))),"No Disminuye")</f>
        <v>Directamente</v>
      </c>
      <c r="BK19" s="245" t="str">
        <f t="shared" si="19"/>
        <v>0</v>
      </c>
      <c r="BL19" s="245">
        <f t="shared" si="20"/>
        <v>2</v>
      </c>
      <c r="BM19" s="21" t="s">
        <v>119</v>
      </c>
      <c r="BN19" s="26" t="s">
        <v>91</v>
      </c>
      <c r="BO19" s="21" t="str">
        <f t="shared" si="21"/>
        <v>Moderado</v>
      </c>
      <c r="BP19" s="254"/>
      <c r="BQ19" s="10"/>
      <c r="BR19" s="10"/>
      <c r="BS19" s="252"/>
      <c r="BT19" s="20"/>
      <c r="BU19" s="20"/>
      <c r="BV19" s="252"/>
      <c r="BW19" s="20"/>
      <c r="BX19" s="252"/>
      <c r="BY19" s="20"/>
      <c r="BZ19" s="252"/>
      <c r="CA19" s="252"/>
    </row>
    <row r="20" spans="2:79" ht="75.900000000000006" hidden="1" thickTop="1" thickBot="1">
      <c r="B20" s="253"/>
      <c r="C20" s="10"/>
      <c r="D20" s="10"/>
      <c r="E20" s="10"/>
      <c r="F20" s="10"/>
      <c r="G20" s="10"/>
      <c r="H20" s="10"/>
      <c r="I20" s="10"/>
      <c r="J20" s="15"/>
      <c r="K20" s="15"/>
      <c r="L20" s="15"/>
      <c r="M20" s="15"/>
      <c r="N20" s="15"/>
      <c r="O20" s="15"/>
      <c r="P20" s="15"/>
      <c r="Q20" s="15"/>
      <c r="R20" s="15"/>
      <c r="S20" s="15"/>
      <c r="T20" s="15"/>
      <c r="U20" s="15"/>
      <c r="V20" s="15"/>
      <c r="W20" s="15"/>
      <c r="X20" s="15"/>
      <c r="Y20" s="15"/>
      <c r="Z20" s="15"/>
      <c r="AA20" s="15"/>
      <c r="AB20" s="247"/>
      <c r="AC20" s="247">
        <f t="shared" si="0"/>
        <v>0</v>
      </c>
      <c r="AD20" s="21" t="s">
        <v>118</v>
      </c>
      <c r="AE20" s="22" t="str">
        <f t="shared" si="1"/>
        <v>Moderado</v>
      </c>
      <c r="AF20" s="23" t="str">
        <f t="shared" si="2"/>
        <v>Moderado</v>
      </c>
      <c r="AG20" s="10"/>
      <c r="AH20" s="11"/>
      <c r="AI20" s="247"/>
      <c r="AJ20" s="12" t="str">
        <f t="shared" si="40"/>
        <v/>
      </c>
      <c r="AK20" s="247"/>
      <c r="AL20" s="12" t="str">
        <f t="shared" si="41"/>
        <v/>
      </c>
      <c r="AM20" s="247"/>
      <c r="AN20" s="12" t="str">
        <f t="shared" si="42"/>
        <v/>
      </c>
      <c r="AO20" s="247"/>
      <c r="AP20" s="12" t="str">
        <f t="shared" si="43"/>
        <v/>
      </c>
      <c r="AQ20" s="247"/>
      <c r="AR20" s="12" t="str">
        <f t="shared" si="44"/>
        <v/>
      </c>
      <c r="AS20" s="247"/>
      <c r="AT20" s="12" t="str">
        <f t="shared" si="45"/>
        <v/>
      </c>
      <c r="AU20" s="247"/>
      <c r="AV20" s="12" t="str">
        <f t="shared" si="46"/>
        <v/>
      </c>
      <c r="AW20" s="12" t="str">
        <f t="shared" si="10"/>
        <v xml:space="preserve"> </v>
      </c>
      <c r="AX20" s="13" t="str">
        <f t="shared" si="11"/>
        <v>FUERTE</v>
      </c>
      <c r="AY20" s="14" t="s">
        <v>88</v>
      </c>
      <c r="AZ20" s="13" t="str">
        <f t="shared" si="12"/>
        <v>FUERTE</v>
      </c>
      <c r="BA20" s="250">
        <f t="shared" si="47"/>
        <v>100</v>
      </c>
      <c r="BB20" s="245" t="str">
        <f t="shared" si="14"/>
        <v>NO</v>
      </c>
      <c r="BC20" s="249" t="str">
        <f t="shared" si="15"/>
        <v>FUERTE</v>
      </c>
      <c r="BD20" s="24">
        <f t="shared" si="38"/>
        <v>100</v>
      </c>
      <c r="BE20" s="15"/>
      <c r="BF20" s="16">
        <f>IF(BE20="Directamente",100/COUNTA(#REF!),0)</f>
        <v>0</v>
      </c>
      <c r="BG20" s="25" t="str">
        <f t="shared" si="39"/>
        <v>No Disminuye</v>
      </c>
      <c r="BH20" s="15"/>
      <c r="BI20" s="17" t="str">
        <f t="shared" si="18"/>
        <v xml:space="preserve"> </v>
      </c>
      <c r="BJ20" s="248" t="str">
        <f>_xlfn.IFS(AND((COUNTIF($BH$5:BH20,"Directamente"))&gt;=(COUNTIF(BH20:BH20,"Indirectamente")),(COUNTIF(BH20:BH20,"Directamente"))&gt;=(COUNTIF(BH20:BH20,"No Disminuye"))),"Directamente",AND((COUNTIF(BH20:BH20,"Indirectamente"))&gt;(COUNTIF(BH20:BH20,"Directamente")),(COUNTIF(BH20:BH20,"Indirectamente"))&gt;(COUNTIF(BH20:BH20,"No Disminuye"))),"Indirectamente",SUM(COUNTIF(BH20:BH20,"Directamente"),COUNTIF(BH20:BH20,"Indirectamente"))&gt;=COUNTIF(BH20:BH20,"No Disminuye"),"Directamente",AND((COUNTIF(BH20:BH20,"No Disminuye"))&gt;(COUNTIF(BH20:BH20,"Directamente")),(COUNTIF(BH20:BH20,"No Disminuye"))&gt;(COUNTIF(BH20:BH20,"Indirectamente"))),"No Disminuye")</f>
        <v>Directamente</v>
      </c>
      <c r="BK20" s="245" t="str">
        <f t="shared" si="19"/>
        <v>0</v>
      </c>
      <c r="BL20" s="245">
        <f t="shared" si="20"/>
        <v>2</v>
      </c>
      <c r="BM20" s="21" t="s">
        <v>119</v>
      </c>
      <c r="BN20" s="26" t="s">
        <v>91</v>
      </c>
      <c r="BO20" s="21" t="str">
        <f t="shared" si="21"/>
        <v>Moderado</v>
      </c>
      <c r="BP20" s="254"/>
      <c r="BQ20" s="10"/>
      <c r="BR20" s="10"/>
      <c r="BS20" s="252"/>
      <c r="BT20" s="20"/>
      <c r="BU20" s="20"/>
      <c r="BV20" s="252"/>
      <c r="BW20" s="20"/>
      <c r="BX20" s="252"/>
      <c r="BY20" s="20"/>
      <c r="BZ20" s="252"/>
      <c r="CA20" s="252"/>
    </row>
    <row r="21" spans="2:79" ht="75.900000000000006" hidden="1" thickTop="1" thickBot="1">
      <c r="B21" s="253"/>
      <c r="C21" s="10"/>
      <c r="D21" s="10"/>
      <c r="E21" s="10"/>
      <c r="F21" s="10"/>
      <c r="G21" s="10"/>
      <c r="H21" s="10"/>
      <c r="I21" s="10"/>
      <c r="J21" s="15"/>
      <c r="K21" s="15"/>
      <c r="L21" s="15"/>
      <c r="M21" s="15"/>
      <c r="N21" s="15"/>
      <c r="O21" s="15"/>
      <c r="P21" s="15"/>
      <c r="Q21" s="15"/>
      <c r="R21" s="15"/>
      <c r="S21" s="15"/>
      <c r="T21" s="15"/>
      <c r="U21" s="15"/>
      <c r="V21" s="15"/>
      <c r="W21" s="15"/>
      <c r="X21" s="15"/>
      <c r="Y21" s="15"/>
      <c r="Z21" s="15"/>
      <c r="AA21" s="15"/>
      <c r="AB21" s="247"/>
      <c r="AC21" s="247">
        <f t="shared" si="0"/>
        <v>0</v>
      </c>
      <c r="AD21" s="21" t="s">
        <v>118</v>
      </c>
      <c r="AE21" s="22" t="str">
        <f t="shared" si="1"/>
        <v>Moderado</v>
      </c>
      <c r="AF21" s="23" t="str">
        <f t="shared" si="2"/>
        <v>Moderado</v>
      </c>
      <c r="AG21" s="10"/>
      <c r="AH21" s="11"/>
      <c r="AI21" s="247"/>
      <c r="AJ21" s="12" t="str">
        <f t="shared" si="40"/>
        <v/>
      </c>
      <c r="AK21" s="247"/>
      <c r="AL21" s="12" t="str">
        <f t="shared" si="41"/>
        <v/>
      </c>
      <c r="AM21" s="247"/>
      <c r="AN21" s="12" t="str">
        <f t="shared" si="42"/>
        <v/>
      </c>
      <c r="AO21" s="247"/>
      <c r="AP21" s="12" t="str">
        <f t="shared" si="43"/>
        <v/>
      </c>
      <c r="AQ21" s="247"/>
      <c r="AR21" s="12" t="str">
        <f t="shared" si="44"/>
        <v/>
      </c>
      <c r="AS21" s="247"/>
      <c r="AT21" s="12" t="str">
        <f t="shared" si="45"/>
        <v/>
      </c>
      <c r="AU21" s="247"/>
      <c r="AV21" s="12" t="str">
        <f t="shared" si="46"/>
        <v/>
      </c>
      <c r="AW21" s="12" t="str">
        <f t="shared" si="10"/>
        <v xml:space="preserve"> </v>
      </c>
      <c r="AX21" s="13" t="str">
        <f t="shared" si="11"/>
        <v>FUERTE</v>
      </c>
      <c r="AY21" s="14" t="s">
        <v>88</v>
      </c>
      <c r="AZ21" s="13" t="str">
        <f t="shared" si="12"/>
        <v>FUERTE</v>
      </c>
      <c r="BA21" s="250">
        <f t="shared" si="47"/>
        <v>100</v>
      </c>
      <c r="BB21" s="245" t="str">
        <f t="shared" si="14"/>
        <v>NO</v>
      </c>
      <c r="BC21" s="249" t="str">
        <f t="shared" si="15"/>
        <v>FUERTE</v>
      </c>
      <c r="BD21" s="24">
        <f t="shared" si="38"/>
        <v>100</v>
      </c>
      <c r="BE21" s="15"/>
      <c r="BF21" s="16">
        <f>IF(BE21="Directamente",100/COUNTA(#REF!),0)</f>
        <v>0</v>
      </c>
      <c r="BG21" s="25" t="str">
        <f t="shared" si="39"/>
        <v>No Disminuye</v>
      </c>
      <c r="BH21" s="15"/>
      <c r="BI21" s="17" t="str">
        <f t="shared" si="18"/>
        <v xml:space="preserve"> </v>
      </c>
      <c r="BJ21" s="248" t="str">
        <f>_xlfn.IFS(AND((COUNTIF($BH$5:BH21,"Directamente"))&gt;=(COUNTIF(BH21:BH21,"Indirectamente")),(COUNTIF(BH21:BH21,"Directamente"))&gt;=(COUNTIF(BH21:BH21,"No Disminuye"))),"Directamente",AND((COUNTIF(BH21:BH21,"Indirectamente"))&gt;(COUNTIF(BH21:BH21,"Directamente")),(COUNTIF(BH21:BH21,"Indirectamente"))&gt;(COUNTIF(BH21:BH21,"No Disminuye"))),"Indirectamente",SUM(COUNTIF(BH21:BH21,"Directamente"),COUNTIF(BH21:BH21,"Indirectamente"))&gt;=COUNTIF(BH21:BH21,"No Disminuye"),"Directamente",AND((COUNTIF(BH21:BH21,"No Disminuye"))&gt;(COUNTIF(BH21:BH21,"Directamente")),(COUNTIF(BH21:BH21,"No Disminuye"))&gt;(COUNTIF(BH21:BH21,"Indirectamente"))),"No Disminuye")</f>
        <v>Directamente</v>
      </c>
      <c r="BK21" s="245" t="str">
        <f t="shared" si="19"/>
        <v>0</v>
      </c>
      <c r="BL21" s="245">
        <f t="shared" si="20"/>
        <v>2</v>
      </c>
      <c r="BM21" s="21" t="s">
        <v>119</v>
      </c>
      <c r="BN21" s="26" t="s">
        <v>91</v>
      </c>
      <c r="BO21" s="21" t="str">
        <f t="shared" si="21"/>
        <v>Moderado</v>
      </c>
      <c r="BP21" s="254"/>
      <c r="BQ21" s="10"/>
      <c r="BR21" s="10"/>
      <c r="BS21" s="252"/>
      <c r="BT21" s="20"/>
      <c r="BU21" s="20"/>
      <c r="BV21" s="252"/>
      <c r="BW21" s="20"/>
      <c r="BX21" s="252"/>
      <c r="BY21" s="20"/>
      <c r="BZ21" s="252"/>
      <c r="CA21" s="252"/>
    </row>
    <row r="22" spans="2:79" ht="75.900000000000006" hidden="1" thickTop="1" thickBot="1">
      <c r="B22" s="253"/>
      <c r="C22" s="10"/>
      <c r="D22" s="10"/>
      <c r="E22" s="10"/>
      <c r="F22" s="10"/>
      <c r="G22" s="10"/>
      <c r="H22" s="10"/>
      <c r="I22" s="10"/>
      <c r="J22" s="15"/>
      <c r="K22" s="15"/>
      <c r="L22" s="15"/>
      <c r="M22" s="15"/>
      <c r="N22" s="15"/>
      <c r="O22" s="15"/>
      <c r="P22" s="15"/>
      <c r="Q22" s="15"/>
      <c r="R22" s="15"/>
      <c r="S22" s="15"/>
      <c r="T22" s="15"/>
      <c r="U22" s="15"/>
      <c r="V22" s="15"/>
      <c r="W22" s="15"/>
      <c r="X22" s="15"/>
      <c r="Y22" s="15"/>
      <c r="Z22" s="15"/>
      <c r="AA22" s="15"/>
      <c r="AB22" s="247"/>
      <c r="AC22" s="247">
        <f t="shared" si="0"/>
        <v>0</v>
      </c>
      <c r="AD22" s="21" t="s">
        <v>118</v>
      </c>
      <c r="AE22" s="22" t="str">
        <f t="shared" si="1"/>
        <v>Moderado</v>
      </c>
      <c r="AF22" s="23" t="str">
        <f t="shared" si="2"/>
        <v>Moderado</v>
      </c>
      <c r="AG22" s="10"/>
      <c r="AH22" s="11"/>
      <c r="AI22" s="247"/>
      <c r="AJ22" s="12" t="str">
        <f t="shared" si="40"/>
        <v/>
      </c>
      <c r="AK22" s="247"/>
      <c r="AL22" s="12" t="str">
        <f t="shared" si="41"/>
        <v/>
      </c>
      <c r="AM22" s="247"/>
      <c r="AN22" s="12" t="str">
        <f t="shared" si="42"/>
        <v/>
      </c>
      <c r="AO22" s="247"/>
      <c r="AP22" s="12" t="str">
        <f t="shared" si="43"/>
        <v/>
      </c>
      <c r="AQ22" s="247"/>
      <c r="AR22" s="12" t="str">
        <f t="shared" si="44"/>
        <v/>
      </c>
      <c r="AS22" s="247"/>
      <c r="AT22" s="12" t="str">
        <f t="shared" si="45"/>
        <v/>
      </c>
      <c r="AU22" s="247"/>
      <c r="AV22" s="12" t="str">
        <f t="shared" si="46"/>
        <v/>
      </c>
      <c r="AW22" s="12" t="str">
        <f t="shared" si="10"/>
        <v xml:space="preserve"> </v>
      </c>
      <c r="AX22" s="13" t="str">
        <f t="shared" si="11"/>
        <v>FUERTE</v>
      </c>
      <c r="AY22" s="14" t="s">
        <v>88</v>
      </c>
      <c r="AZ22" s="13" t="str">
        <f t="shared" si="12"/>
        <v>FUERTE</v>
      </c>
      <c r="BA22" s="250">
        <f t="shared" si="47"/>
        <v>100</v>
      </c>
      <c r="BB22" s="245" t="str">
        <f t="shared" si="14"/>
        <v>NO</v>
      </c>
      <c r="BC22" s="249" t="str">
        <f t="shared" si="15"/>
        <v>FUERTE</v>
      </c>
      <c r="BD22" s="24">
        <f t="shared" si="38"/>
        <v>100</v>
      </c>
      <c r="BE22" s="15"/>
      <c r="BF22" s="16">
        <f>IF(BE22="Directamente",100/COUNTA(#REF!),0)</f>
        <v>0</v>
      </c>
      <c r="BG22" s="25" t="str">
        <f t="shared" si="39"/>
        <v>No Disminuye</v>
      </c>
      <c r="BH22" s="15"/>
      <c r="BI22" s="17" t="str">
        <f t="shared" si="18"/>
        <v xml:space="preserve"> </v>
      </c>
      <c r="BJ22" s="248" t="str">
        <f>_xlfn.IFS(AND((COUNTIF($BH$5:BH22,"Directamente"))&gt;=(COUNTIF(BH22:BH22,"Indirectamente")),(COUNTIF(BH22:BH22,"Directamente"))&gt;=(COUNTIF(BH22:BH22,"No Disminuye"))),"Directamente",AND((COUNTIF(BH22:BH22,"Indirectamente"))&gt;(COUNTIF(BH22:BH22,"Directamente")),(COUNTIF(BH22:BH22,"Indirectamente"))&gt;(COUNTIF(BH22:BH22,"No Disminuye"))),"Indirectamente",SUM(COUNTIF(BH22:BH22,"Directamente"),COUNTIF(BH22:BH22,"Indirectamente"))&gt;=COUNTIF(BH22:BH22,"No Disminuye"),"Directamente",AND((COUNTIF(BH22:BH22,"No Disminuye"))&gt;(COUNTIF(BH22:BH22,"Directamente")),(COUNTIF(BH22:BH22,"No Disminuye"))&gt;(COUNTIF(BH22:BH22,"Indirectamente"))),"No Disminuye")</f>
        <v>Directamente</v>
      </c>
      <c r="BK22" s="245" t="str">
        <f t="shared" si="19"/>
        <v>0</v>
      </c>
      <c r="BL22" s="245">
        <f t="shared" si="20"/>
        <v>2</v>
      </c>
      <c r="BM22" s="21" t="s">
        <v>119</v>
      </c>
      <c r="BN22" s="26" t="s">
        <v>91</v>
      </c>
      <c r="BO22" s="21" t="str">
        <f t="shared" si="21"/>
        <v>Moderado</v>
      </c>
      <c r="BP22" s="254"/>
      <c r="BQ22" s="10"/>
      <c r="BR22" s="10"/>
      <c r="BS22" s="252"/>
      <c r="BT22" s="20"/>
      <c r="BU22" s="20"/>
      <c r="BV22" s="252"/>
      <c r="BW22" s="20"/>
      <c r="BX22" s="252"/>
      <c r="BY22" s="20"/>
      <c r="BZ22" s="252"/>
      <c r="CA22" s="252"/>
    </row>
    <row r="23" spans="2:79" ht="75.900000000000006" hidden="1" thickTop="1" thickBot="1">
      <c r="B23" s="253"/>
      <c r="C23" s="10"/>
      <c r="D23" s="10"/>
      <c r="E23" s="10"/>
      <c r="F23" s="10"/>
      <c r="G23" s="10"/>
      <c r="H23" s="10"/>
      <c r="I23" s="10"/>
      <c r="J23" s="15"/>
      <c r="K23" s="15"/>
      <c r="L23" s="15"/>
      <c r="M23" s="15"/>
      <c r="N23" s="15"/>
      <c r="O23" s="15"/>
      <c r="P23" s="15"/>
      <c r="Q23" s="15"/>
      <c r="R23" s="15"/>
      <c r="S23" s="15"/>
      <c r="T23" s="15"/>
      <c r="U23" s="15"/>
      <c r="V23" s="15"/>
      <c r="W23" s="15"/>
      <c r="X23" s="15"/>
      <c r="Y23" s="15"/>
      <c r="Z23" s="15"/>
      <c r="AA23" s="15"/>
      <c r="AB23" s="247"/>
      <c r="AC23" s="247">
        <f t="shared" si="0"/>
        <v>0</v>
      </c>
      <c r="AD23" s="21" t="s">
        <v>118</v>
      </c>
      <c r="AE23" s="22" t="str">
        <f t="shared" si="1"/>
        <v>Moderado</v>
      </c>
      <c r="AF23" s="23" t="str">
        <f t="shared" si="2"/>
        <v>Moderado</v>
      </c>
      <c r="AG23" s="10"/>
      <c r="AH23" s="11"/>
      <c r="AI23" s="247"/>
      <c r="AJ23" s="12" t="str">
        <f t="shared" si="40"/>
        <v/>
      </c>
      <c r="AK23" s="247"/>
      <c r="AL23" s="12" t="str">
        <f t="shared" si="41"/>
        <v/>
      </c>
      <c r="AM23" s="247"/>
      <c r="AN23" s="12" t="str">
        <f t="shared" si="42"/>
        <v/>
      </c>
      <c r="AO23" s="247"/>
      <c r="AP23" s="12" t="str">
        <f t="shared" si="43"/>
        <v/>
      </c>
      <c r="AQ23" s="247"/>
      <c r="AR23" s="12" t="str">
        <f t="shared" si="44"/>
        <v/>
      </c>
      <c r="AS23" s="247"/>
      <c r="AT23" s="12" t="str">
        <f t="shared" si="45"/>
        <v/>
      </c>
      <c r="AU23" s="247"/>
      <c r="AV23" s="12" t="str">
        <f t="shared" si="46"/>
        <v/>
      </c>
      <c r="AW23" s="12" t="str">
        <f t="shared" si="10"/>
        <v xml:space="preserve"> </v>
      </c>
      <c r="AX23" s="13" t="str">
        <f t="shared" si="11"/>
        <v>FUERTE</v>
      </c>
      <c r="AY23" s="14" t="s">
        <v>88</v>
      </c>
      <c r="AZ23" s="13" t="str">
        <f t="shared" si="12"/>
        <v>FUERTE</v>
      </c>
      <c r="BA23" s="250">
        <f t="shared" si="47"/>
        <v>100</v>
      </c>
      <c r="BB23" s="245" t="str">
        <f t="shared" si="14"/>
        <v>NO</v>
      </c>
      <c r="BC23" s="249" t="str">
        <f t="shared" si="15"/>
        <v>FUERTE</v>
      </c>
      <c r="BD23" s="24">
        <f t="shared" si="38"/>
        <v>100</v>
      </c>
      <c r="BE23" s="15"/>
      <c r="BF23" s="16">
        <f>IF(BE23="Directamente",100/COUNTA(#REF!),0)</f>
        <v>0</v>
      </c>
      <c r="BG23" s="25" t="str">
        <f t="shared" si="39"/>
        <v>No Disminuye</v>
      </c>
      <c r="BH23" s="15"/>
      <c r="BI23" s="17" t="str">
        <f t="shared" si="18"/>
        <v xml:space="preserve"> </v>
      </c>
      <c r="BJ23" s="248" t="str">
        <f>_xlfn.IFS(AND((COUNTIF($BH$5:BH23,"Directamente"))&gt;=(COUNTIF(BH23:BH23,"Indirectamente")),(COUNTIF(BH23:BH23,"Directamente"))&gt;=(COUNTIF(BH23:BH23,"No Disminuye"))),"Directamente",AND((COUNTIF(BH23:BH23,"Indirectamente"))&gt;(COUNTIF(BH23:BH23,"Directamente")),(COUNTIF(BH23:BH23,"Indirectamente"))&gt;(COUNTIF(BH23:BH23,"No Disminuye"))),"Indirectamente",SUM(COUNTIF(BH23:BH23,"Directamente"),COUNTIF(BH23:BH23,"Indirectamente"))&gt;=COUNTIF(BH23:BH23,"No Disminuye"),"Directamente",AND((COUNTIF(BH23:BH23,"No Disminuye"))&gt;(COUNTIF(BH23:BH23,"Directamente")),(COUNTIF(BH23:BH23,"No Disminuye"))&gt;(COUNTIF(BH23:BH23,"Indirectamente"))),"No Disminuye")</f>
        <v>Directamente</v>
      </c>
      <c r="BK23" s="245" t="str">
        <f t="shared" si="19"/>
        <v>0</v>
      </c>
      <c r="BL23" s="245">
        <f t="shared" si="20"/>
        <v>2</v>
      </c>
      <c r="BM23" s="21" t="s">
        <v>119</v>
      </c>
      <c r="BN23" s="26" t="s">
        <v>91</v>
      </c>
      <c r="BO23" s="21" t="str">
        <f t="shared" si="21"/>
        <v>Moderado</v>
      </c>
      <c r="BP23" s="254"/>
      <c r="BQ23" s="10"/>
      <c r="BR23" s="10"/>
      <c r="BS23" s="252"/>
      <c r="BT23" s="20"/>
      <c r="BU23" s="20"/>
      <c r="BV23" s="252"/>
      <c r="BW23" s="20"/>
      <c r="BX23" s="252"/>
      <c r="BY23" s="20"/>
      <c r="BZ23" s="252"/>
      <c r="CA23" s="252"/>
    </row>
    <row r="24" spans="2:79" ht="75.900000000000006" hidden="1" thickTop="1" thickBot="1">
      <c r="B24" s="253"/>
      <c r="C24" s="10"/>
      <c r="D24" s="10"/>
      <c r="E24" s="10"/>
      <c r="F24" s="10"/>
      <c r="G24" s="10"/>
      <c r="H24" s="10"/>
      <c r="I24" s="10"/>
      <c r="J24" s="15"/>
      <c r="K24" s="15"/>
      <c r="L24" s="15"/>
      <c r="M24" s="15"/>
      <c r="N24" s="15"/>
      <c r="O24" s="15"/>
      <c r="P24" s="15"/>
      <c r="Q24" s="15"/>
      <c r="R24" s="15"/>
      <c r="S24" s="15"/>
      <c r="T24" s="15"/>
      <c r="U24" s="15"/>
      <c r="V24" s="15"/>
      <c r="W24" s="15"/>
      <c r="X24" s="15"/>
      <c r="Y24" s="15"/>
      <c r="Z24" s="15"/>
      <c r="AA24" s="15"/>
      <c r="AB24" s="247"/>
      <c r="AC24" s="247">
        <f t="shared" si="0"/>
        <v>0</v>
      </c>
      <c r="AD24" s="21" t="s">
        <v>118</v>
      </c>
      <c r="AE24" s="22" t="str">
        <f t="shared" si="1"/>
        <v>Moderado</v>
      </c>
      <c r="AF24" s="23" t="str">
        <f t="shared" si="2"/>
        <v>Moderado</v>
      </c>
      <c r="AG24" s="10"/>
      <c r="AH24" s="11"/>
      <c r="AI24" s="247"/>
      <c r="AJ24" s="12" t="str">
        <f t="shared" si="40"/>
        <v/>
      </c>
      <c r="AK24" s="247"/>
      <c r="AL24" s="12" t="str">
        <f t="shared" si="41"/>
        <v/>
      </c>
      <c r="AM24" s="247"/>
      <c r="AN24" s="12" t="str">
        <f t="shared" si="42"/>
        <v/>
      </c>
      <c r="AO24" s="247"/>
      <c r="AP24" s="12" t="str">
        <f t="shared" si="43"/>
        <v/>
      </c>
      <c r="AQ24" s="247"/>
      <c r="AR24" s="12" t="str">
        <f t="shared" si="44"/>
        <v/>
      </c>
      <c r="AS24" s="247"/>
      <c r="AT24" s="12" t="str">
        <f t="shared" si="45"/>
        <v/>
      </c>
      <c r="AU24" s="247"/>
      <c r="AV24" s="12" t="str">
        <f t="shared" si="46"/>
        <v/>
      </c>
      <c r="AW24" s="12" t="str">
        <f t="shared" si="10"/>
        <v xml:space="preserve"> </v>
      </c>
      <c r="AX24" s="13" t="str">
        <f t="shared" si="11"/>
        <v>FUERTE</v>
      </c>
      <c r="AY24" s="14" t="s">
        <v>88</v>
      </c>
      <c r="AZ24" s="13" t="str">
        <f t="shared" si="12"/>
        <v>FUERTE</v>
      </c>
      <c r="BA24" s="250">
        <f t="shared" si="47"/>
        <v>100</v>
      </c>
      <c r="BB24" s="245" t="str">
        <f t="shared" si="14"/>
        <v>NO</v>
      </c>
      <c r="BC24" s="249" t="str">
        <f t="shared" si="15"/>
        <v>FUERTE</v>
      </c>
      <c r="BD24" s="24">
        <f t="shared" si="38"/>
        <v>100</v>
      </c>
      <c r="BE24" s="15"/>
      <c r="BF24" s="16">
        <f>IF(BE24="Directamente",100/COUNTA(#REF!),0)</f>
        <v>0</v>
      </c>
      <c r="BG24" s="25" t="str">
        <f t="shared" si="39"/>
        <v>No Disminuye</v>
      </c>
      <c r="BH24" s="15"/>
      <c r="BI24" s="17" t="str">
        <f t="shared" si="18"/>
        <v xml:space="preserve"> </v>
      </c>
      <c r="BJ24" s="248" t="str">
        <f>_xlfn.IFS(AND((COUNTIF($BH$5:BH24,"Directamente"))&gt;=(COUNTIF(BH24:BH24,"Indirectamente")),(COUNTIF(BH24:BH24,"Directamente"))&gt;=(COUNTIF(BH24:BH24,"No Disminuye"))),"Directamente",AND((COUNTIF(BH24:BH24,"Indirectamente"))&gt;(COUNTIF(BH24:BH24,"Directamente")),(COUNTIF(BH24:BH24,"Indirectamente"))&gt;(COUNTIF(BH24:BH24,"No Disminuye"))),"Indirectamente",SUM(COUNTIF(BH24:BH24,"Directamente"),COUNTIF(BH24:BH24,"Indirectamente"))&gt;=COUNTIF(BH24:BH24,"No Disminuye"),"Directamente",AND((COUNTIF(BH24:BH24,"No Disminuye"))&gt;(COUNTIF(BH24:BH24,"Directamente")),(COUNTIF(BH24:BH24,"No Disminuye"))&gt;(COUNTIF(BH24:BH24,"Indirectamente"))),"No Disminuye")</f>
        <v>Directamente</v>
      </c>
      <c r="BK24" s="245" t="str">
        <f t="shared" si="19"/>
        <v>0</v>
      </c>
      <c r="BL24" s="245">
        <f t="shared" si="20"/>
        <v>2</v>
      </c>
      <c r="BM24" s="21" t="s">
        <v>119</v>
      </c>
      <c r="BN24" s="26" t="s">
        <v>91</v>
      </c>
      <c r="BO24" s="21" t="str">
        <f t="shared" si="21"/>
        <v>Moderado</v>
      </c>
      <c r="BP24" s="254"/>
      <c r="BQ24" s="10"/>
      <c r="BR24" s="10"/>
      <c r="BS24" s="252"/>
      <c r="BT24" s="20"/>
      <c r="BU24" s="20"/>
      <c r="BV24" s="252"/>
      <c r="BW24" s="20"/>
      <c r="BX24" s="252"/>
      <c r="BY24" s="20"/>
      <c r="BZ24" s="252"/>
      <c r="CA24" s="252"/>
    </row>
    <row r="25" spans="2:79" ht="75.900000000000006" hidden="1" thickTop="1" thickBot="1">
      <c r="B25" s="253"/>
      <c r="C25" s="10"/>
      <c r="D25" s="10"/>
      <c r="E25" s="10"/>
      <c r="F25" s="10"/>
      <c r="G25" s="10"/>
      <c r="H25" s="10"/>
      <c r="I25" s="10"/>
      <c r="J25" s="15"/>
      <c r="K25" s="15"/>
      <c r="L25" s="15"/>
      <c r="M25" s="15"/>
      <c r="N25" s="15"/>
      <c r="O25" s="15"/>
      <c r="P25" s="15"/>
      <c r="Q25" s="15"/>
      <c r="R25" s="15"/>
      <c r="S25" s="15"/>
      <c r="T25" s="15"/>
      <c r="U25" s="15"/>
      <c r="V25" s="15"/>
      <c r="W25" s="15"/>
      <c r="X25" s="15"/>
      <c r="Y25" s="15"/>
      <c r="Z25" s="15"/>
      <c r="AA25" s="15"/>
      <c r="AB25" s="247"/>
      <c r="AC25" s="247">
        <f t="shared" si="0"/>
        <v>0</v>
      </c>
      <c r="AD25" s="21" t="s">
        <v>118</v>
      </c>
      <c r="AE25" s="22" t="str">
        <f t="shared" si="1"/>
        <v>Moderado</v>
      </c>
      <c r="AF25" s="23" t="str">
        <f t="shared" si="2"/>
        <v>Moderado</v>
      </c>
      <c r="AG25" s="10"/>
      <c r="AH25" s="11"/>
      <c r="AI25" s="247"/>
      <c r="AJ25" s="12" t="str">
        <f t="shared" si="40"/>
        <v/>
      </c>
      <c r="AK25" s="247"/>
      <c r="AL25" s="12" t="str">
        <f t="shared" si="41"/>
        <v/>
      </c>
      <c r="AM25" s="247"/>
      <c r="AN25" s="12" t="str">
        <f t="shared" si="42"/>
        <v/>
      </c>
      <c r="AO25" s="247"/>
      <c r="AP25" s="12" t="str">
        <f t="shared" si="43"/>
        <v/>
      </c>
      <c r="AQ25" s="247"/>
      <c r="AR25" s="12" t="str">
        <f t="shared" si="44"/>
        <v/>
      </c>
      <c r="AS25" s="247"/>
      <c r="AT25" s="12" t="str">
        <f t="shared" si="45"/>
        <v/>
      </c>
      <c r="AU25" s="247"/>
      <c r="AV25" s="12" t="str">
        <f t="shared" si="46"/>
        <v/>
      </c>
      <c r="AW25" s="12" t="str">
        <f t="shared" si="10"/>
        <v xml:space="preserve"> </v>
      </c>
      <c r="AX25" s="13" t="str">
        <f t="shared" si="11"/>
        <v>FUERTE</v>
      </c>
      <c r="AY25" s="14" t="s">
        <v>88</v>
      </c>
      <c r="AZ25" s="13" t="str">
        <f t="shared" si="12"/>
        <v>FUERTE</v>
      </c>
      <c r="BA25" s="250">
        <f t="shared" si="47"/>
        <v>100</v>
      </c>
      <c r="BB25" s="245" t="str">
        <f t="shared" si="14"/>
        <v>NO</v>
      </c>
      <c r="BC25" s="249" t="str">
        <f t="shared" si="15"/>
        <v>FUERTE</v>
      </c>
      <c r="BD25" s="24">
        <f t="shared" si="38"/>
        <v>100</v>
      </c>
      <c r="BE25" s="15"/>
      <c r="BF25" s="16">
        <f>IF(BE25="Directamente",100/COUNTA(#REF!),0)</f>
        <v>0</v>
      </c>
      <c r="BG25" s="25" t="str">
        <f t="shared" si="39"/>
        <v>No Disminuye</v>
      </c>
      <c r="BH25" s="15"/>
      <c r="BI25" s="17" t="str">
        <f t="shared" si="18"/>
        <v xml:space="preserve"> </v>
      </c>
      <c r="BJ25" s="248" t="str">
        <f>_xlfn.IFS(AND((COUNTIF($BH$5:BH25,"Directamente"))&gt;=(COUNTIF(BH25:BH25,"Indirectamente")),(COUNTIF(BH25:BH25,"Directamente"))&gt;=(COUNTIF(BH25:BH25,"No Disminuye"))),"Directamente",AND((COUNTIF(BH25:BH25,"Indirectamente"))&gt;(COUNTIF(BH25:BH25,"Directamente")),(COUNTIF(BH25:BH25,"Indirectamente"))&gt;(COUNTIF(BH25:BH25,"No Disminuye"))),"Indirectamente",SUM(COUNTIF(BH25:BH25,"Directamente"),COUNTIF(BH25:BH25,"Indirectamente"))&gt;=COUNTIF(BH25:BH25,"No Disminuye"),"Directamente",AND((COUNTIF(BH25:BH25,"No Disminuye"))&gt;(COUNTIF(BH25:BH25,"Directamente")),(COUNTIF(BH25:BH25,"No Disminuye"))&gt;(COUNTIF(BH25:BH25,"Indirectamente"))),"No Disminuye")</f>
        <v>Directamente</v>
      </c>
      <c r="BK25" s="245" t="str">
        <f t="shared" si="19"/>
        <v>0</v>
      </c>
      <c r="BL25" s="245">
        <f t="shared" si="20"/>
        <v>2</v>
      </c>
      <c r="BM25" s="21" t="s">
        <v>119</v>
      </c>
      <c r="BN25" s="26" t="s">
        <v>91</v>
      </c>
      <c r="BO25" s="21" t="str">
        <f t="shared" si="21"/>
        <v>Moderado</v>
      </c>
      <c r="BP25" s="254"/>
      <c r="BQ25" s="10"/>
      <c r="BR25" s="10"/>
      <c r="BS25" s="252"/>
      <c r="BT25" s="20"/>
      <c r="BU25" s="20"/>
      <c r="BV25" s="252"/>
      <c r="BW25" s="20"/>
      <c r="BX25" s="252"/>
      <c r="BY25" s="20"/>
      <c r="BZ25" s="252"/>
      <c r="CA25" s="252"/>
    </row>
    <row r="26" spans="2:79" hidden="1" thickTop="1" thickBot="1">
      <c r="AD26" s="246"/>
      <c r="BG26" s="28"/>
      <c r="BN26" s="29"/>
      <c r="BP26" s="30"/>
    </row>
    <row r="27" spans="2:79" hidden="1" thickTop="1" thickBot="1">
      <c r="AD27" s="246"/>
      <c r="BG27" s="28"/>
      <c r="BN27" s="29"/>
      <c r="BP27" s="30"/>
    </row>
    <row r="28" spans="2:79" hidden="1" thickTop="1" thickBot="1">
      <c r="AD28" s="246"/>
      <c r="BG28" s="28"/>
      <c r="BN28" s="29"/>
      <c r="BP28" s="30"/>
    </row>
    <row r="29" spans="2:79" hidden="1" thickTop="1" thickBot="1">
      <c r="AD29" s="246"/>
      <c r="BG29" s="28"/>
      <c r="BN29" s="29"/>
      <c r="BP29" s="30"/>
    </row>
    <row r="30" spans="2:79" hidden="1" thickTop="1" thickBot="1">
      <c r="AD30" s="246"/>
      <c r="BG30" s="28"/>
      <c r="BN30" s="29"/>
      <c r="BP30" s="30"/>
    </row>
    <row r="31" spans="2:79" hidden="1" thickTop="1" thickBot="1">
      <c r="AD31" s="246"/>
      <c r="BG31" s="28"/>
      <c r="BN31" s="29"/>
      <c r="BP31" s="30"/>
    </row>
    <row r="32" spans="2:79" hidden="1" thickTop="1" thickBot="1">
      <c r="AD32" s="246"/>
      <c r="BG32" s="28"/>
      <c r="BN32" s="29"/>
      <c r="BP32" s="30"/>
    </row>
    <row r="33" spans="30:68" hidden="1" thickTop="1" thickBot="1">
      <c r="AD33" s="246"/>
      <c r="BG33" s="28"/>
      <c r="BN33" s="29"/>
      <c r="BP33" s="30"/>
    </row>
    <row r="34" spans="30:68" hidden="1" thickTop="1" thickBot="1">
      <c r="AD34" s="246"/>
      <c r="BG34" s="28"/>
      <c r="BN34" s="29"/>
      <c r="BP34" s="30"/>
    </row>
    <row r="35" spans="30:68" hidden="1" thickTop="1" thickBot="1">
      <c r="AD35" s="246"/>
      <c r="BG35" s="28"/>
      <c r="BN35" s="29"/>
      <c r="BP35" s="30"/>
    </row>
    <row r="36" spans="30:68" hidden="1" thickTop="1" thickBot="1">
      <c r="AD36" s="246"/>
      <c r="BG36" s="28"/>
      <c r="BN36" s="29"/>
      <c r="BP36" s="30"/>
    </row>
    <row r="37" spans="30:68" hidden="1" thickTop="1" thickBot="1">
      <c r="AD37" s="246"/>
      <c r="BG37" s="28"/>
      <c r="BN37" s="29"/>
      <c r="BP37" s="30"/>
    </row>
    <row r="38" spans="30:68" hidden="1" thickTop="1" thickBot="1">
      <c r="AD38" s="246"/>
      <c r="BG38" s="28"/>
      <c r="BN38" s="29"/>
      <c r="BP38" s="30"/>
    </row>
    <row r="39" spans="30:68" hidden="1" thickTop="1" thickBot="1">
      <c r="AD39" s="246"/>
      <c r="BG39" s="28"/>
      <c r="BN39" s="29"/>
      <c r="BP39" s="30"/>
    </row>
    <row r="40" spans="30:68" hidden="1" thickTop="1" thickBot="1">
      <c r="AD40" s="246"/>
      <c r="BG40" s="28"/>
      <c r="BN40" s="29"/>
      <c r="BP40" s="30"/>
    </row>
    <row r="41" spans="30:68" hidden="1" thickTop="1" thickBot="1">
      <c r="AD41" s="246"/>
      <c r="BG41" s="28"/>
      <c r="BN41" s="29"/>
      <c r="BP41" s="30"/>
    </row>
    <row r="42" spans="30:68" hidden="1" thickTop="1" thickBot="1">
      <c r="AD42" s="246"/>
      <c r="BG42" s="28"/>
      <c r="BN42" s="29"/>
      <c r="BP42" s="30"/>
    </row>
    <row r="43" spans="30:68" hidden="1" thickTop="1" thickBot="1">
      <c r="AD43" s="246"/>
      <c r="BG43" s="28"/>
      <c r="BN43" s="29"/>
      <c r="BP43" s="30"/>
    </row>
    <row r="44" spans="30:68" hidden="1" thickTop="1" thickBot="1">
      <c r="AD44" s="246"/>
      <c r="BG44" s="28"/>
      <c r="BN44" s="29"/>
      <c r="BP44" s="30"/>
    </row>
    <row r="45" spans="30:68" hidden="1" thickTop="1" thickBot="1">
      <c r="AD45" s="246"/>
      <c r="BG45" s="28"/>
      <c r="BN45" s="29"/>
      <c r="BP45" s="30"/>
    </row>
    <row r="46" spans="30:68" hidden="1" thickTop="1" thickBot="1">
      <c r="AD46" s="246"/>
      <c r="BG46" s="28"/>
      <c r="BN46" s="29"/>
      <c r="BP46" s="30"/>
    </row>
    <row r="47" spans="30:68" hidden="1" thickTop="1" thickBot="1">
      <c r="AD47" s="246"/>
      <c r="BG47" s="28"/>
      <c r="BN47" s="29"/>
      <c r="BP47" s="30"/>
    </row>
    <row r="48" spans="30:68" hidden="1" thickTop="1" thickBot="1">
      <c r="AD48" s="246"/>
      <c r="BG48" s="28"/>
      <c r="BN48" s="29"/>
      <c r="BP48" s="30"/>
    </row>
    <row r="49" spans="30:68" hidden="1" thickTop="1" thickBot="1">
      <c r="AD49" s="246"/>
      <c r="BG49" s="28"/>
      <c r="BN49" s="29"/>
      <c r="BP49" s="30"/>
    </row>
    <row r="50" spans="30:68" hidden="1" thickTop="1" thickBot="1">
      <c r="AD50" s="246"/>
      <c r="BG50" s="28"/>
      <c r="BN50" s="29"/>
      <c r="BP50" s="30"/>
    </row>
    <row r="51" spans="30:68" hidden="1" thickTop="1" thickBot="1">
      <c r="AD51" s="246"/>
      <c r="BG51" s="28"/>
      <c r="BN51" s="29"/>
      <c r="BP51" s="30"/>
    </row>
    <row r="52" spans="30:68" hidden="1" thickTop="1" thickBot="1">
      <c r="AD52" s="246"/>
      <c r="BG52" s="28"/>
      <c r="BN52" s="29"/>
      <c r="BP52" s="30"/>
    </row>
    <row r="53" spans="30:68" hidden="1" thickTop="1" thickBot="1">
      <c r="AD53" s="246"/>
      <c r="BG53" s="28"/>
      <c r="BN53" s="29"/>
      <c r="BP53" s="30"/>
    </row>
    <row r="54" spans="30:68" hidden="1" thickTop="1" thickBot="1">
      <c r="AD54" s="246"/>
      <c r="BG54" s="28"/>
      <c r="BN54" s="29"/>
      <c r="BP54" s="30"/>
    </row>
    <row r="55" spans="30:68" hidden="1" thickTop="1" thickBot="1">
      <c r="AD55" s="246"/>
      <c r="BG55" s="28"/>
      <c r="BN55" s="29"/>
      <c r="BP55" s="30"/>
    </row>
    <row r="56" spans="30:68" hidden="1" thickTop="1" thickBot="1">
      <c r="AD56" s="246"/>
      <c r="BG56" s="28"/>
      <c r="BN56" s="29"/>
      <c r="BP56" s="30"/>
    </row>
    <row r="57" spans="30:68" hidden="1" thickTop="1" thickBot="1">
      <c r="AD57" s="246"/>
      <c r="BG57" s="28"/>
      <c r="BN57" s="29"/>
      <c r="BP57" s="30"/>
    </row>
    <row r="58" spans="30:68" hidden="1" thickTop="1" thickBot="1">
      <c r="AD58" s="246"/>
      <c r="BG58" s="28"/>
      <c r="BN58" s="29"/>
      <c r="BP58" s="30"/>
    </row>
    <row r="59" spans="30:68" hidden="1" thickTop="1" thickBot="1">
      <c r="AD59" s="246"/>
      <c r="BG59" s="28"/>
      <c r="BN59" s="29"/>
      <c r="BP59" s="30"/>
    </row>
    <row r="60" spans="30:68" hidden="1" thickTop="1" thickBot="1">
      <c r="AD60" s="246"/>
      <c r="BG60" s="28"/>
      <c r="BN60" s="29"/>
      <c r="BP60" s="30"/>
    </row>
    <row r="61" spans="30:68" hidden="1" thickTop="1" thickBot="1">
      <c r="AD61" s="246"/>
      <c r="BG61" s="28"/>
      <c r="BN61" s="29"/>
      <c r="BP61" s="30"/>
    </row>
    <row r="62" spans="30:68" hidden="1" thickTop="1" thickBot="1">
      <c r="AD62" s="246"/>
      <c r="BG62" s="28"/>
      <c r="BN62" s="29"/>
      <c r="BP62" s="30"/>
    </row>
    <row r="63" spans="30:68" hidden="1" thickTop="1" thickBot="1">
      <c r="AD63" s="246"/>
      <c r="BG63" s="28"/>
      <c r="BN63" s="29"/>
      <c r="BP63" s="30"/>
    </row>
    <row r="64" spans="30:68" hidden="1" thickTop="1" thickBot="1">
      <c r="AD64" s="246"/>
      <c r="BG64" s="28"/>
      <c r="BN64" s="29"/>
      <c r="BP64" s="30"/>
    </row>
    <row r="65" spans="30:113" hidden="1" thickTop="1" thickBot="1">
      <c r="AD65" s="246"/>
      <c r="BG65" s="28"/>
      <c r="BN65" s="29"/>
      <c r="BP65" s="30"/>
    </row>
    <row r="66" spans="30:113" hidden="1" thickTop="1" thickBot="1">
      <c r="AD66" s="246"/>
      <c r="BG66" s="28"/>
      <c r="BN66" s="29"/>
      <c r="BP66" s="30"/>
    </row>
    <row r="67" spans="30:113" hidden="1" thickTop="1" thickBot="1">
      <c r="AD67" s="246"/>
      <c r="BG67" s="28"/>
      <c r="BN67" s="29"/>
      <c r="BP67" s="30"/>
    </row>
    <row r="68" spans="30:113" hidden="1" thickTop="1" thickBot="1">
      <c r="AD68" s="246"/>
      <c r="BG68" s="28"/>
      <c r="BN68" s="29"/>
      <c r="BP68" s="30"/>
    </row>
    <row r="69" spans="30:113" hidden="1" thickTop="1" thickBot="1">
      <c r="AD69" s="246"/>
      <c r="BG69" s="28"/>
      <c r="BN69" s="29"/>
      <c r="BP69" s="30"/>
    </row>
    <row r="70" spans="30:113" hidden="1" thickTop="1" thickBot="1">
      <c r="AD70" s="246"/>
      <c r="BG70" s="28"/>
      <c r="BN70" s="29"/>
      <c r="BP70" s="30"/>
    </row>
    <row r="71" spans="30:113" hidden="1" thickTop="1" thickBot="1">
      <c r="AD71" s="246"/>
      <c r="BG71" s="28"/>
      <c r="BN71" s="29"/>
      <c r="BP71" s="30"/>
    </row>
    <row r="72" spans="30:113" hidden="1" thickTop="1" thickBot="1">
      <c r="AD72" s="246"/>
      <c r="BG72" s="28"/>
      <c r="BN72" s="29"/>
      <c r="BP72" s="30"/>
    </row>
    <row r="73" spans="30:113" hidden="1" thickTop="1" thickBot="1">
      <c r="AD73" s="246"/>
      <c r="BG73" s="28"/>
      <c r="BN73" s="29"/>
      <c r="BP73" s="30"/>
    </row>
    <row r="74" spans="30:113" hidden="1" thickTop="1" thickBot="1"/>
    <row r="75" spans="30:113" hidden="1" thickTop="1" thickBot="1"/>
    <row r="76" spans="30:113" hidden="1" thickTop="1" thickBot="1"/>
    <row r="77" spans="30:113" hidden="1" thickTop="1" thickBot="1"/>
    <row r="78" spans="30:113" hidden="1" thickTop="1" thickBot="1"/>
    <row r="79" spans="30:113" ht="47.1" hidden="1" customHeight="1" thickTop="1" thickBot="1">
      <c r="BQ79" s="31" t="s">
        <v>10</v>
      </c>
      <c r="BR79" s="31" t="s">
        <v>120</v>
      </c>
      <c r="BS79" s="31" t="s">
        <v>14</v>
      </c>
      <c r="BT79" s="32" t="s">
        <v>37</v>
      </c>
      <c r="BU79" s="32" t="s">
        <v>38</v>
      </c>
      <c r="BV79" s="31" t="s">
        <v>121</v>
      </c>
      <c r="BW79" s="31" t="s">
        <v>10</v>
      </c>
      <c r="BX79" s="31" t="s">
        <v>120</v>
      </c>
      <c r="BY79" s="31" t="s">
        <v>14</v>
      </c>
      <c r="BZ79" s="32" t="s">
        <v>37</v>
      </c>
      <c r="CA79" s="32" t="s">
        <v>38</v>
      </c>
      <c r="CB79" s="32" t="s">
        <v>122</v>
      </c>
      <c r="CC79" s="32" t="s">
        <v>123</v>
      </c>
      <c r="CD79" s="32" t="s">
        <v>62</v>
      </c>
      <c r="CE79" s="32" t="s">
        <v>124</v>
      </c>
      <c r="CF79" s="32" t="s">
        <v>125</v>
      </c>
      <c r="CG79" s="32" t="s">
        <v>126</v>
      </c>
      <c r="CH79" s="32" t="s">
        <v>127</v>
      </c>
      <c r="CI79" s="32" t="s">
        <v>128</v>
      </c>
      <c r="CJ79" s="32" t="s">
        <v>129</v>
      </c>
      <c r="CK79" s="32" t="s">
        <v>130</v>
      </c>
      <c r="CL79" s="32" t="s">
        <v>131</v>
      </c>
      <c r="CM79" s="32" t="s">
        <v>132</v>
      </c>
      <c r="CN79" s="32" t="s">
        <v>133</v>
      </c>
      <c r="CO79" s="32" t="s">
        <v>134</v>
      </c>
      <c r="CP79" s="32" t="s">
        <v>135</v>
      </c>
      <c r="CQ79" s="32" t="s">
        <v>136</v>
      </c>
      <c r="CR79" s="32" t="s">
        <v>137</v>
      </c>
      <c r="CS79" s="32" t="s">
        <v>138</v>
      </c>
      <c r="CT79" s="32" t="s">
        <v>139</v>
      </c>
      <c r="CU79" s="32" t="s">
        <v>140</v>
      </c>
      <c r="CV79" s="32" t="s">
        <v>141</v>
      </c>
      <c r="CW79" s="32" t="s">
        <v>142</v>
      </c>
      <c r="CX79" s="32" t="s">
        <v>143</v>
      </c>
      <c r="CY79" s="32" t="s">
        <v>144</v>
      </c>
      <c r="CZ79" s="32" t="s">
        <v>145</v>
      </c>
      <c r="DA79" s="32" t="s">
        <v>146</v>
      </c>
      <c r="DB79" s="32" t="s">
        <v>147</v>
      </c>
      <c r="DC79" s="32" t="s">
        <v>88</v>
      </c>
      <c r="DD79" s="32" t="s">
        <v>148</v>
      </c>
      <c r="DE79" s="32" t="s">
        <v>149</v>
      </c>
      <c r="DF79" s="32" t="s">
        <v>150</v>
      </c>
      <c r="DG79" s="32" t="s">
        <v>151</v>
      </c>
      <c r="DH79" s="32" t="s">
        <v>152</v>
      </c>
      <c r="DI79" s="32" t="s">
        <v>153</v>
      </c>
    </row>
    <row r="80" spans="30:113" ht="27" hidden="1" customHeight="1" thickTop="1" thickBot="1">
      <c r="BQ80" s="33" t="s">
        <v>154</v>
      </c>
      <c r="BR80" s="33" t="s">
        <v>70</v>
      </c>
      <c r="BS80" s="33" t="s">
        <v>74</v>
      </c>
      <c r="BT80" s="34" t="s">
        <v>119</v>
      </c>
      <c r="BU80" s="34" t="s">
        <v>155</v>
      </c>
      <c r="BV80" s="33" t="s">
        <v>113</v>
      </c>
      <c r="BW80" s="33" t="s">
        <v>69</v>
      </c>
      <c r="BX80" s="33" t="s">
        <v>70</v>
      </c>
      <c r="BY80" s="33" t="s">
        <v>74</v>
      </c>
      <c r="BZ80" s="34" t="s">
        <v>119</v>
      </c>
      <c r="CA80" s="34" t="s">
        <v>155</v>
      </c>
      <c r="CB80" s="34" t="s">
        <v>156</v>
      </c>
      <c r="CC80" s="33" t="s">
        <v>80</v>
      </c>
      <c r="CD80" s="33" t="s">
        <v>81</v>
      </c>
      <c r="CE80" s="33">
        <v>15</v>
      </c>
      <c r="CF80" s="33">
        <v>0</v>
      </c>
      <c r="CG80" s="33" t="s">
        <v>82</v>
      </c>
      <c r="CH80" s="33">
        <v>15</v>
      </c>
      <c r="CI80" s="33">
        <v>0</v>
      </c>
      <c r="CJ80" s="33" t="s">
        <v>83</v>
      </c>
      <c r="CK80" s="33">
        <v>15</v>
      </c>
      <c r="CL80" s="33">
        <v>0</v>
      </c>
      <c r="CM80" s="33" t="s">
        <v>84</v>
      </c>
      <c r="CN80" s="33">
        <v>15</v>
      </c>
      <c r="CO80" s="33">
        <v>10</v>
      </c>
      <c r="CP80" s="33">
        <v>0</v>
      </c>
      <c r="CQ80" s="33" t="s">
        <v>85</v>
      </c>
      <c r="CR80" s="33">
        <v>15</v>
      </c>
      <c r="CS80" s="33">
        <v>0</v>
      </c>
      <c r="CT80" s="33" t="s">
        <v>86</v>
      </c>
      <c r="CU80" s="33">
        <v>15</v>
      </c>
      <c r="CV80" s="33">
        <v>0</v>
      </c>
      <c r="CW80" s="33" t="s">
        <v>87</v>
      </c>
      <c r="CX80" s="33">
        <v>10</v>
      </c>
      <c r="CY80" s="33">
        <v>5</v>
      </c>
      <c r="CZ80" s="33">
        <v>0</v>
      </c>
      <c r="DA80" s="33" t="s">
        <v>88</v>
      </c>
      <c r="DB80" s="33" t="s">
        <v>88</v>
      </c>
      <c r="DC80" s="33">
        <v>100</v>
      </c>
      <c r="DD80" s="33">
        <v>50</v>
      </c>
      <c r="DE80" s="33">
        <v>0</v>
      </c>
      <c r="DF80" s="33" t="s">
        <v>89</v>
      </c>
      <c r="DG80" s="33" t="s">
        <v>89</v>
      </c>
      <c r="DH80" s="33">
        <v>0</v>
      </c>
      <c r="DI80" s="33">
        <v>0</v>
      </c>
    </row>
    <row r="81" spans="69:113" ht="27" hidden="1" customHeight="1" thickTop="1" thickBot="1">
      <c r="BQ81" s="33" t="s">
        <v>157</v>
      </c>
      <c r="BR81" s="33" t="s">
        <v>158</v>
      </c>
      <c r="BS81" s="33" t="s">
        <v>159</v>
      </c>
      <c r="BT81" s="237" t="s">
        <v>118</v>
      </c>
      <c r="BU81" s="237" t="s">
        <v>160</v>
      </c>
      <c r="BV81" s="33" t="s">
        <v>114</v>
      </c>
      <c r="BW81" s="33" t="s">
        <v>161</v>
      </c>
      <c r="BX81" s="33" t="s">
        <v>158</v>
      </c>
      <c r="BY81" s="33" t="s">
        <v>159</v>
      </c>
      <c r="BZ81" s="237" t="s">
        <v>118</v>
      </c>
      <c r="CA81" s="237" t="s">
        <v>160</v>
      </c>
      <c r="CB81" s="238" t="s">
        <v>91</v>
      </c>
      <c r="CC81" s="239" t="s">
        <v>162</v>
      </c>
      <c r="CD81" s="239" t="s">
        <v>163</v>
      </c>
      <c r="CE81" s="239"/>
      <c r="CF81" s="239"/>
      <c r="CG81" s="239" t="s">
        <v>164</v>
      </c>
      <c r="CH81" s="239"/>
      <c r="CI81" s="239"/>
      <c r="CJ81" s="239" t="s">
        <v>165</v>
      </c>
      <c r="CK81" s="239"/>
      <c r="CL81" s="239"/>
      <c r="CM81" s="239" t="s">
        <v>166</v>
      </c>
      <c r="CN81" s="239"/>
      <c r="CO81" s="239"/>
      <c r="CP81" s="239"/>
      <c r="CQ81" s="239" t="s">
        <v>167</v>
      </c>
      <c r="CR81" s="239"/>
      <c r="CS81" s="239"/>
      <c r="CT81" s="239" t="s">
        <v>168</v>
      </c>
      <c r="CU81" s="239"/>
      <c r="CV81" s="239"/>
      <c r="CW81" s="239" t="s">
        <v>169</v>
      </c>
      <c r="CX81" s="239"/>
      <c r="CY81" s="239"/>
      <c r="CZ81" s="239"/>
      <c r="DA81" s="239" t="s">
        <v>148</v>
      </c>
      <c r="DB81" s="239" t="s">
        <v>148</v>
      </c>
      <c r="DC81" s="239"/>
      <c r="DD81" s="239"/>
      <c r="DE81" s="239"/>
      <c r="DF81" s="239" t="s">
        <v>170</v>
      </c>
      <c r="DG81" s="239" t="s">
        <v>171</v>
      </c>
      <c r="DH81" s="239">
        <v>1</v>
      </c>
      <c r="DI81" s="239">
        <v>1</v>
      </c>
    </row>
    <row r="82" spans="69:113" ht="27" hidden="1" customHeight="1" thickTop="1" thickBot="1">
      <c r="BQ82" s="33" t="s">
        <v>172</v>
      </c>
      <c r="BR82" s="33" t="s">
        <v>173</v>
      </c>
      <c r="BS82" s="33" t="s">
        <v>174</v>
      </c>
      <c r="BT82" s="239"/>
      <c r="BU82" s="239"/>
      <c r="BW82" s="33" t="s">
        <v>175</v>
      </c>
      <c r="BX82" s="33" t="s">
        <v>176</v>
      </c>
      <c r="BY82" s="33" t="s">
        <v>177</v>
      </c>
      <c r="BZ82" s="237" t="s">
        <v>90</v>
      </c>
      <c r="CA82" s="238" t="s">
        <v>91</v>
      </c>
      <c r="CB82" s="240" t="s">
        <v>178</v>
      </c>
      <c r="CC82" s="239"/>
      <c r="CD82" s="239"/>
      <c r="CE82" s="239"/>
      <c r="CF82" s="239"/>
      <c r="CG82" s="239"/>
      <c r="CH82" s="239"/>
      <c r="CI82" s="239"/>
      <c r="CJ82" s="239"/>
      <c r="CK82" s="239"/>
      <c r="CL82" s="239"/>
      <c r="CM82" s="239" t="s">
        <v>179</v>
      </c>
      <c r="CN82" s="239"/>
      <c r="CO82" s="239"/>
      <c r="CP82" s="239"/>
      <c r="CQ82" s="239"/>
      <c r="CR82" s="239"/>
      <c r="CS82" s="239"/>
      <c r="CT82" s="239"/>
      <c r="CU82" s="239"/>
      <c r="CV82" s="239"/>
      <c r="CW82" s="239" t="s">
        <v>180</v>
      </c>
      <c r="CX82" s="239"/>
      <c r="CY82" s="239"/>
      <c r="CZ82" s="239"/>
      <c r="DA82" s="239" t="s">
        <v>149</v>
      </c>
      <c r="DB82" s="239" t="s">
        <v>149</v>
      </c>
      <c r="DC82" s="239"/>
      <c r="DD82" s="239"/>
      <c r="DE82" s="239"/>
      <c r="DF82" s="239"/>
      <c r="DG82" s="239" t="s">
        <v>170</v>
      </c>
      <c r="DH82" s="239">
        <v>2</v>
      </c>
      <c r="DI82" s="239">
        <v>2</v>
      </c>
    </row>
    <row r="83" spans="69:113" ht="27" hidden="1" customHeight="1" thickTop="1" thickBot="1">
      <c r="BQ83" s="33" t="s">
        <v>181</v>
      </c>
      <c r="BR83" s="33" t="s">
        <v>182</v>
      </c>
      <c r="BS83" s="33" t="s">
        <v>110</v>
      </c>
      <c r="BT83" s="239"/>
      <c r="BU83" s="239"/>
      <c r="BW83" s="33" t="s">
        <v>183</v>
      </c>
      <c r="BX83" s="33" t="s">
        <v>184</v>
      </c>
      <c r="BY83" s="33" t="s">
        <v>185</v>
      </c>
      <c r="BZ83" s="238" t="s">
        <v>186</v>
      </c>
      <c r="CA83" s="240" t="s">
        <v>187</v>
      </c>
      <c r="CB83" s="35" t="s">
        <v>188</v>
      </c>
      <c r="CC83" s="239"/>
      <c r="CD83" s="239"/>
      <c r="CE83" s="239"/>
      <c r="CF83" s="239"/>
      <c r="CG83" s="239"/>
      <c r="CH83" s="239"/>
      <c r="CI83" s="239"/>
      <c r="CJ83" s="239"/>
      <c r="CK83" s="239"/>
      <c r="CL83" s="239"/>
      <c r="CM83" s="239"/>
      <c r="CN83" s="239"/>
      <c r="CO83" s="239"/>
      <c r="CP83" s="239"/>
      <c r="CQ83" s="239"/>
      <c r="CR83" s="239"/>
      <c r="CS83" s="239"/>
      <c r="CT83" s="239"/>
      <c r="CU83" s="239"/>
      <c r="CV83" s="239"/>
      <c r="CW83" s="239"/>
      <c r="CX83" s="239"/>
      <c r="CY83" s="239"/>
      <c r="CZ83" s="239"/>
      <c r="DA83" s="239"/>
      <c r="DB83" s="239"/>
      <c r="DC83" s="239"/>
      <c r="DD83" s="239"/>
      <c r="DE83" s="239"/>
      <c r="DF83" s="239"/>
      <c r="DG83" s="239"/>
      <c r="DH83" s="239"/>
      <c r="DI83" s="239"/>
    </row>
    <row r="84" spans="69:113" ht="27" hidden="1" customHeight="1" thickTop="1" thickBot="1">
      <c r="BQ84" s="33"/>
      <c r="BR84" s="33" t="s">
        <v>189</v>
      </c>
      <c r="BS84" s="33" t="s">
        <v>190</v>
      </c>
      <c r="BT84" s="239"/>
      <c r="BU84" s="239"/>
      <c r="BW84" s="33"/>
      <c r="BX84" s="33" t="s">
        <v>191</v>
      </c>
      <c r="BY84" s="33" t="s">
        <v>192</v>
      </c>
      <c r="BZ84" s="240" t="s">
        <v>77</v>
      </c>
      <c r="CA84" s="35" t="s">
        <v>78</v>
      </c>
      <c r="CB84" s="239"/>
      <c r="CC84" s="239"/>
      <c r="CD84" s="239"/>
      <c r="CE84" s="239"/>
      <c r="CF84" s="239"/>
      <c r="CG84" s="239"/>
      <c r="CH84" s="239"/>
      <c r="CI84" s="239"/>
      <c r="CJ84" s="239"/>
      <c r="CK84" s="239"/>
      <c r="CL84" s="239"/>
      <c r="CM84" s="239"/>
      <c r="CN84" s="239"/>
      <c r="CO84" s="239"/>
      <c r="CP84" s="239"/>
      <c r="CQ84" s="239"/>
      <c r="CR84" s="239"/>
      <c r="CS84" s="239"/>
      <c r="CT84" s="239"/>
      <c r="CU84" s="239"/>
      <c r="CV84" s="239"/>
      <c r="CW84" s="239"/>
      <c r="CX84" s="239"/>
      <c r="CY84" s="239"/>
      <c r="CZ84" s="239"/>
      <c r="DA84" s="239"/>
      <c r="DB84" s="239"/>
      <c r="DC84" s="239"/>
      <c r="DD84" s="239"/>
      <c r="DE84" s="239"/>
      <c r="DF84" s="239"/>
      <c r="DG84" s="239"/>
      <c r="DH84" s="239"/>
      <c r="DI84" s="239"/>
    </row>
    <row r="85" spans="69:113" ht="27" hidden="1" customHeight="1" thickTop="1" thickBot="1">
      <c r="BQ85" s="33"/>
      <c r="BR85" s="33" t="s">
        <v>193</v>
      </c>
      <c r="BS85" s="33"/>
      <c r="BT85" s="239"/>
      <c r="BU85" s="239"/>
      <c r="BW85" s="33"/>
      <c r="BX85" s="33" t="s">
        <v>194</v>
      </c>
      <c r="BY85" s="33" t="s">
        <v>195</v>
      </c>
      <c r="BZ85" s="239"/>
      <c r="CA85" s="239"/>
      <c r="CB85" s="239"/>
      <c r="CC85" s="239"/>
      <c r="CD85" s="239"/>
      <c r="CE85" s="239"/>
      <c r="CF85" s="239"/>
      <c r="CG85" s="239"/>
      <c r="CH85" s="239"/>
      <c r="CI85" s="239"/>
      <c r="CJ85" s="239"/>
      <c r="CK85" s="239"/>
      <c r="CL85" s="239"/>
      <c r="CM85" s="239"/>
      <c r="CN85" s="239"/>
      <c r="CO85" s="239"/>
      <c r="CP85" s="239"/>
      <c r="CQ85" s="239"/>
      <c r="CR85" s="239"/>
      <c r="CS85" s="239"/>
      <c r="CT85" s="239"/>
      <c r="CU85" s="239"/>
      <c r="CV85" s="239"/>
      <c r="CW85" s="239"/>
      <c r="CX85" s="239"/>
      <c r="CY85" s="239"/>
      <c r="CZ85" s="239"/>
      <c r="DA85" s="239"/>
      <c r="DB85" s="239"/>
      <c r="DC85" s="239"/>
      <c r="DD85" s="239"/>
      <c r="DE85" s="239"/>
      <c r="DF85" s="239"/>
      <c r="DG85" s="239"/>
      <c r="DH85" s="239"/>
      <c r="DI85" s="239"/>
    </row>
    <row r="86" spans="69:113" ht="27" hidden="1" customHeight="1" thickTop="1" thickBot="1">
      <c r="BQ86" s="33"/>
      <c r="BR86" s="33" t="s">
        <v>196</v>
      </c>
      <c r="BS86" s="33"/>
      <c r="BT86" s="239"/>
      <c r="BU86" s="239"/>
      <c r="BW86" s="33"/>
      <c r="BX86" s="33" t="s">
        <v>173</v>
      </c>
      <c r="BY86" s="33" t="s">
        <v>174</v>
      </c>
      <c r="BZ86" s="239"/>
      <c r="CA86" s="239"/>
      <c r="CB86" s="239"/>
      <c r="CC86" s="239"/>
      <c r="CD86" s="239"/>
      <c r="CE86" s="239"/>
      <c r="CF86" s="239"/>
      <c r="CG86" s="239"/>
      <c r="CH86" s="239"/>
      <c r="CI86" s="239"/>
      <c r="CJ86" s="239"/>
      <c r="CK86" s="239"/>
      <c r="CL86" s="239"/>
      <c r="CM86" s="239"/>
      <c r="CN86" s="239"/>
      <c r="CO86" s="239"/>
      <c r="CP86" s="239"/>
      <c r="CQ86" s="239"/>
      <c r="CR86" s="239"/>
      <c r="CS86" s="239"/>
      <c r="CT86" s="239"/>
      <c r="CU86" s="239"/>
      <c r="CV86" s="239"/>
      <c r="CW86" s="239"/>
      <c r="CX86" s="239"/>
      <c r="CY86" s="239"/>
      <c r="CZ86" s="239"/>
      <c r="DA86" s="239"/>
      <c r="DB86" s="239"/>
      <c r="DC86" s="239"/>
      <c r="DD86" s="239"/>
      <c r="DE86" s="239"/>
      <c r="DF86" s="239"/>
      <c r="DG86" s="239"/>
      <c r="DH86" s="239"/>
      <c r="DI86" s="239"/>
    </row>
    <row r="87" spans="69:113" ht="27" hidden="1" customHeight="1" thickTop="1" thickBot="1">
      <c r="BQ87" s="33"/>
      <c r="BR87" s="33" t="s">
        <v>197</v>
      </c>
      <c r="BS87" s="33"/>
      <c r="BT87" s="239"/>
      <c r="BU87" s="239"/>
      <c r="BW87" s="33"/>
      <c r="BX87" s="33" t="s">
        <v>182</v>
      </c>
      <c r="BY87" s="33" t="s">
        <v>110</v>
      </c>
      <c r="BZ87" s="239"/>
      <c r="CA87" s="239"/>
      <c r="CB87" s="239"/>
      <c r="CC87" s="239"/>
      <c r="CD87" s="239"/>
      <c r="CE87" s="239"/>
      <c r="CF87" s="239"/>
      <c r="CG87" s="239"/>
      <c r="CH87" s="239"/>
      <c r="CI87" s="239"/>
      <c r="CJ87" s="239"/>
      <c r="CK87" s="239"/>
      <c r="CL87" s="239"/>
      <c r="CM87" s="239"/>
      <c r="CN87" s="239"/>
      <c r="CO87" s="239"/>
      <c r="CP87" s="239"/>
      <c r="CQ87" s="239"/>
      <c r="CR87" s="239"/>
      <c r="CS87" s="239"/>
      <c r="CT87" s="239"/>
      <c r="CU87" s="239"/>
      <c r="CV87" s="239"/>
      <c r="CW87" s="239"/>
      <c r="CX87" s="239"/>
      <c r="CY87" s="239"/>
      <c r="CZ87" s="239"/>
      <c r="DA87" s="239"/>
      <c r="DB87" s="239"/>
      <c r="DC87" s="239"/>
      <c r="DD87" s="239"/>
      <c r="DE87" s="239"/>
      <c r="DF87" s="239"/>
      <c r="DG87" s="239"/>
      <c r="DH87" s="239"/>
      <c r="DI87" s="239"/>
    </row>
    <row r="88" spans="69:113" ht="27" hidden="1" customHeight="1" thickTop="1" thickBot="1">
      <c r="BQ88" s="33"/>
      <c r="BR88" s="33" t="s">
        <v>198</v>
      </c>
      <c r="BS88" s="33"/>
      <c r="BT88" s="239"/>
      <c r="BU88" s="239"/>
      <c r="BW88" s="33"/>
      <c r="BX88" s="33" t="s">
        <v>189</v>
      </c>
      <c r="BY88" s="33" t="s">
        <v>190</v>
      </c>
      <c r="BZ88" s="239"/>
      <c r="CA88" s="239"/>
      <c r="CB88" s="239"/>
      <c r="CC88" s="239"/>
      <c r="CD88" s="239"/>
      <c r="CE88" s="239"/>
      <c r="CF88" s="239"/>
      <c r="CG88" s="239"/>
      <c r="CH88" s="239"/>
      <c r="CI88" s="239"/>
      <c r="CJ88" s="239"/>
      <c r="CK88" s="239"/>
      <c r="CL88" s="239"/>
      <c r="CM88" s="239"/>
      <c r="CN88" s="239"/>
      <c r="CO88" s="239"/>
      <c r="CP88" s="239"/>
      <c r="CQ88" s="239"/>
      <c r="CR88" s="239"/>
      <c r="CS88" s="239"/>
      <c r="CT88" s="239"/>
      <c r="CU88" s="239"/>
      <c r="CV88" s="239"/>
      <c r="CW88" s="239"/>
      <c r="CX88" s="239"/>
      <c r="CY88" s="239"/>
      <c r="CZ88" s="239"/>
      <c r="DA88" s="239"/>
      <c r="DB88" s="239"/>
      <c r="DC88" s="239"/>
      <c r="DD88" s="239"/>
      <c r="DE88" s="239"/>
      <c r="DF88" s="239"/>
      <c r="DG88" s="239"/>
      <c r="DH88" s="239"/>
      <c r="DI88" s="239"/>
    </row>
    <row r="89" spans="69:113" ht="27" hidden="1" customHeight="1" thickTop="1" thickBot="1">
      <c r="BQ89" s="33"/>
      <c r="BR89" s="33" t="s">
        <v>199</v>
      </c>
      <c r="BS89" s="33"/>
      <c r="BT89" s="239"/>
      <c r="BU89" s="239"/>
      <c r="BW89" s="33"/>
      <c r="BX89" s="33" t="s">
        <v>193</v>
      </c>
      <c r="BY89" s="33"/>
      <c r="BZ89" s="239"/>
      <c r="CA89" s="239"/>
      <c r="CB89" s="239"/>
      <c r="CC89" s="239"/>
      <c r="CD89" s="239"/>
      <c r="CE89" s="239"/>
      <c r="CF89" s="239"/>
      <c r="CG89" s="239"/>
      <c r="CH89" s="239"/>
      <c r="CI89" s="239"/>
      <c r="CJ89" s="239"/>
      <c r="CK89" s="239"/>
      <c r="CL89" s="239"/>
      <c r="CM89" s="239"/>
      <c r="CN89" s="239"/>
      <c r="CO89" s="239"/>
      <c r="CP89" s="239"/>
      <c r="CQ89" s="239"/>
      <c r="CR89" s="239"/>
      <c r="CS89" s="239"/>
      <c r="CT89" s="239"/>
      <c r="CU89" s="239"/>
      <c r="CV89" s="239"/>
      <c r="CW89" s="239"/>
      <c r="CX89" s="239"/>
      <c r="CY89" s="239"/>
      <c r="CZ89" s="239"/>
      <c r="DA89" s="239"/>
      <c r="DB89" s="239"/>
      <c r="DC89" s="239"/>
      <c r="DD89" s="239"/>
      <c r="DE89" s="239"/>
      <c r="DF89" s="239"/>
      <c r="DG89" s="239"/>
      <c r="DH89" s="239"/>
      <c r="DI89" s="239"/>
    </row>
    <row r="90" spans="69:113" ht="27" hidden="1" customHeight="1" thickTop="1" thickBot="1">
      <c r="BQ90" s="33"/>
      <c r="BR90" s="33" t="s">
        <v>200</v>
      </c>
      <c r="BS90" s="33"/>
      <c r="BT90" s="239"/>
      <c r="BU90" s="239"/>
      <c r="BW90" s="33"/>
      <c r="BX90" s="33" t="s">
        <v>196</v>
      </c>
      <c r="BY90" s="33"/>
      <c r="BZ90" s="239"/>
      <c r="CA90" s="239"/>
      <c r="CB90" s="239"/>
      <c r="CC90" s="239"/>
      <c r="CD90" s="239"/>
      <c r="CE90" s="239"/>
      <c r="CF90" s="239"/>
      <c r="CG90" s="239"/>
      <c r="CH90" s="239"/>
      <c r="CI90" s="239"/>
      <c r="CJ90" s="239"/>
      <c r="CK90" s="239"/>
      <c r="CL90" s="239"/>
      <c r="CM90" s="239"/>
      <c r="CN90" s="239"/>
      <c r="CO90" s="239"/>
      <c r="CP90" s="239"/>
      <c r="CQ90" s="239"/>
      <c r="CR90" s="239"/>
      <c r="CS90" s="239"/>
      <c r="CT90" s="239"/>
      <c r="CU90" s="239"/>
      <c r="CV90" s="239"/>
      <c r="CW90" s="239"/>
      <c r="CX90" s="239"/>
      <c r="CY90" s="239"/>
      <c r="CZ90" s="239"/>
      <c r="DA90" s="239"/>
      <c r="DB90" s="239"/>
      <c r="DC90" s="239"/>
      <c r="DD90" s="239"/>
      <c r="DE90" s="239"/>
      <c r="DF90" s="239"/>
      <c r="DG90" s="239"/>
      <c r="DH90" s="239"/>
      <c r="DI90" s="239"/>
    </row>
    <row r="91" spans="69:113" ht="27" hidden="1" customHeight="1" thickTop="1" thickBot="1">
      <c r="BW91" s="33"/>
      <c r="BX91" s="33" t="s">
        <v>197</v>
      </c>
      <c r="BY91" s="33"/>
      <c r="BZ91" s="239"/>
      <c r="CA91" s="239"/>
      <c r="CB91" s="239"/>
      <c r="CC91" s="239"/>
      <c r="CD91" s="239"/>
      <c r="CE91" s="239"/>
      <c r="CF91" s="239"/>
      <c r="CG91" s="239"/>
      <c r="CH91" s="239"/>
      <c r="CI91" s="239"/>
      <c r="CJ91" s="239"/>
      <c r="CK91" s="239"/>
      <c r="CL91" s="239"/>
      <c r="CM91" s="239"/>
      <c r="CN91" s="239"/>
      <c r="CO91" s="239"/>
      <c r="CP91" s="239"/>
      <c r="CQ91" s="239"/>
      <c r="CR91" s="239"/>
      <c r="CS91" s="239"/>
      <c r="CT91" s="239"/>
      <c r="CU91" s="239"/>
      <c r="CV91" s="239"/>
      <c r="CW91" s="239"/>
      <c r="CX91" s="239"/>
      <c r="CY91" s="239"/>
      <c r="CZ91" s="239"/>
      <c r="DA91" s="239"/>
      <c r="DB91" s="239"/>
      <c r="DC91" s="239"/>
      <c r="DD91" s="239"/>
      <c r="DE91" s="239"/>
      <c r="DF91" s="239"/>
      <c r="DG91" s="239"/>
      <c r="DH91" s="239"/>
      <c r="DI91" s="239"/>
    </row>
    <row r="92" spans="69:113" ht="27" hidden="1" customHeight="1" thickTop="1" thickBot="1">
      <c r="BW92" s="33"/>
      <c r="BX92" s="33" t="s">
        <v>198</v>
      </c>
      <c r="BY92" s="33"/>
      <c r="BZ92" s="239"/>
      <c r="CA92" s="239"/>
      <c r="CB92" s="239"/>
      <c r="CC92" s="239"/>
      <c r="CD92" s="239"/>
      <c r="CE92" s="239"/>
      <c r="CF92" s="239"/>
      <c r="CG92" s="239"/>
      <c r="CH92" s="239"/>
      <c r="CI92" s="239"/>
      <c r="CJ92" s="239"/>
      <c r="CK92" s="239"/>
      <c r="CL92" s="239"/>
      <c r="CM92" s="239"/>
      <c r="CN92" s="239"/>
      <c r="CO92" s="239"/>
      <c r="CP92" s="239"/>
      <c r="CQ92" s="239"/>
      <c r="CR92" s="239"/>
      <c r="CS92" s="239"/>
      <c r="CT92" s="239"/>
      <c r="CU92" s="239"/>
      <c r="CV92" s="239"/>
      <c r="CW92" s="239"/>
      <c r="CX92" s="239"/>
      <c r="CY92" s="239"/>
      <c r="CZ92" s="239"/>
      <c r="DA92" s="239"/>
      <c r="DB92" s="239"/>
      <c r="DC92" s="239"/>
      <c r="DD92" s="239"/>
      <c r="DE92" s="239"/>
      <c r="DF92" s="239"/>
      <c r="DG92" s="239"/>
      <c r="DH92" s="239"/>
      <c r="DI92" s="239"/>
    </row>
    <row r="93" spans="69:113" ht="27" hidden="1" customHeight="1" thickTop="1" thickBot="1">
      <c r="BW93" s="33"/>
      <c r="BX93" s="33" t="s">
        <v>199</v>
      </c>
      <c r="BY93" s="33"/>
      <c r="BZ93" s="239"/>
      <c r="CA93" s="239"/>
      <c r="CB93" s="239"/>
      <c r="CC93" s="239"/>
      <c r="CD93" s="239"/>
      <c r="CE93" s="239"/>
      <c r="CF93" s="239"/>
      <c r="CG93" s="239"/>
      <c r="CH93" s="239"/>
      <c r="CI93" s="239"/>
      <c r="CJ93" s="239"/>
      <c r="CK93" s="239"/>
      <c r="CL93" s="239"/>
      <c r="CM93" s="239"/>
      <c r="CN93" s="239"/>
      <c r="CO93" s="239"/>
      <c r="CP93" s="239"/>
      <c r="CQ93" s="239"/>
      <c r="CR93" s="239"/>
      <c r="CS93" s="239"/>
      <c r="CT93" s="239"/>
      <c r="CU93" s="239"/>
      <c r="CV93" s="239"/>
      <c r="CW93" s="239"/>
      <c r="CX93" s="239"/>
      <c r="CY93" s="239"/>
      <c r="CZ93" s="239"/>
      <c r="DA93" s="239"/>
      <c r="DB93" s="239"/>
      <c r="DC93" s="239"/>
      <c r="DD93" s="239"/>
      <c r="DE93" s="239"/>
      <c r="DF93" s="239"/>
      <c r="DG93" s="239"/>
      <c r="DH93" s="239"/>
      <c r="DI93" s="239"/>
    </row>
    <row r="94" spans="69:113" ht="27" hidden="1" customHeight="1" thickTop="1" thickBot="1">
      <c r="BW94" s="33"/>
      <c r="BX94" s="33" t="s">
        <v>201</v>
      </c>
      <c r="BY94" s="33"/>
      <c r="BZ94" s="239"/>
      <c r="CA94" s="239"/>
      <c r="CB94" s="239"/>
      <c r="CC94" s="239"/>
      <c r="CD94" s="239"/>
      <c r="CE94" s="239"/>
      <c r="CF94" s="239"/>
      <c r="CG94" s="239"/>
      <c r="CH94" s="239"/>
      <c r="CI94" s="239"/>
      <c r="CJ94" s="239"/>
      <c r="CK94" s="239"/>
      <c r="CL94" s="239"/>
      <c r="CM94" s="239"/>
      <c r="CN94" s="239"/>
      <c r="CO94" s="239"/>
      <c r="CP94" s="239"/>
      <c r="CQ94" s="239"/>
      <c r="CR94" s="239"/>
      <c r="CS94" s="239"/>
      <c r="CT94" s="239"/>
      <c r="CU94" s="239"/>
      <c r="CV94" s="239"/>
      <c r="CW94" s="239"/>
      <c r="CX94" s="239"/>
      <c r="CY94" s="239"/>
      <c r="CZ94" s="239"/>
      <c r="DA94" s="239"/>
      <c r="DB94" s="239"/>
      <c r="DC94" s="239"/>
      <c r="DD94" s="239"/>
      <c r="DE94" s="239"/>
      <c r="DF94" s="239"/>
      <c r="DG94" s="239"/>
      <c r="DH94" s="239"/>
      <c r="DI94" s="239"/>
    </row>
    <row r="95" spans="69:113" hidden="1" thickTop="1" thickBot="1"/>
    <row r="96" spans="69:113" hidden="1" thickTop="1" thickBot="1"/>
    <row r="97" hidden="1" thickTop="1" thickBot="1"/>
    <row r="98" hidden="1" thickTop="1" thickBot="1"/>
    <row r="99" hidden="1" thickTop="1" thickBot="1"/>
    <row r="100" hidden="1" thickTop="1" thickBot="1"/>
    <row r="101" hidden="1" thickTop="1" thickBot="1"/>
    <row r="102" hidden="1" thickTop="1" thickBot="1"/>
    <row r="103" hidden="1" thickTop="1" thickBot="1"/>
    <row r="104" hidden="1" thickTop="1" thickBot="1"/>
    <row r="105" hidden="1" thickTop="1" thickBot="1"/>
    <row r="106" hidden="1" thickTop="1" thickBot="1"/>
    <row r="107" hidden="1" thickTop="1" thickBot="1"/>
    <row r="108" hidden="1" thickTop="1" thickBot="1"/>
    <row r="109" hidden="1" thickTop="1" thickBot="1"/>
    <row r="110" hidden="1" thickTop="1" thickBot="1"/>
    <row r="111" hidden="1" thickTop="1" thickBot="1"/>
    <row r="112" hidden="1" thickTop="1" thickBot="1"/>
    <row r="113" hidden="1" thickTop="1" thickBot="1"/>
    <row r="114" hidden="1" thickTop="1" thickBot="1"/>
    <row r="115" hidden="1" thickTop="1" thickBot="1"/>
    <row r="116" hidden="1" thickTop="1" thickBot="1"/>
    <row r="117" hidden="1" thickTop="1" thickBot="1"/>
    <row r="118" hidden="1" thickTop="1" thickBot="1"/>
    <row r="881" spans="30:32" ht="47.4" thickTop="1" thickBot="1">
      <c r="AD881" s="32" t="s">
        <v>37</v>
      </c>
      <c r="AE881" s="32" t="s">
        <v>38</v>
      </c>
      <c r="AF881" s="32" t="s">
        <v>122</v>
      </c>
    </row>
    <row r="882" spans="30:32" ht="29.4" thickTop="1" thickBot="1">
      <c r="AD882" s="237" t="s">
        <v>119</v>
      </c>
      <c r="AE882" s="237" t="s">
        <v>155</v>
      </c>
      <c r="AF882" s="237" t="s">
        <v>156</v>
      </c>
    </row>
    <row r="883" spans="30:32" ht="29.4" thickTop="1" thickBot="1">
      <c r="AD883" s="237" t="s">
        <v>118</v>
      </c>
      <c r="AE883" s="237" t="s">
        <v>160</v>
      </c>
      <c r="AF883" s="238" t="s">
        <v>91</v>
      </c>
    </row>
    <row r="884" spans="30:32" ht="29.4" thickTop="1" thickBot="1">
      <c r="AD884" s="237" t="s">
        <v>90</v>
      </c>
      <c r="AE884" s="238" t="s">
        <v>91</v>
      </c>
      <c r="AF884" s="240" t="s">
        <v>178</v>
      </c>
    </row>
    <row r="885" spans="30:32" thickTop="1" thickBot="1">
      <c r="AD885" s="238" t="s">
        <v>186</v>
      </c>
      <c r="AE885" s="240" t="s">
        <v>187</v>
      </c>
      <c r="AF885" s="35" t="s">
        <v>188</v>
      </c>
    </row>
    <row r="886" spans="30:32" ht="31.8" thickTop="1" thickBot="1">
      <c r="AD886" s="240" t="s">
        <v>77</v>
      </c>
      <c r="AE886" s="35" t="s">
        <v>78</v>
      </c>
    </row>
  </sheetData>
  <mergeCells count="51">
    <mergeCell ref="AX2:BL2"/>
    <mergeCell ref="B2:D2"/>
    <mergeCell ref="E2:I2"/>
    <mergeCell ref="J2:AC2"/>
    <mergeCell ref="AD2:AF2"/>
    <mergeCell ref="AG2:AW2"/>
    <mergeCell ref="B6:B10"/>
    <mergeCell ref="C6:C10"/>
    <mergeCell ref="D6:D10"/>
    <mergeCell ref="E6:E10"/>
    <mergeCell ref="F6:F10"/>
    <mergeCell ref="BM2:BO2"/>
    <mergeCell ref="BP2:BS2"/>
    <mergeCell ref="BT2:BV2"/>
    <mergeCell ref="BW2:BX2"/>
    <mergeCell ref="BY2:CA2"/>
    <mergeCell ref="BL6:BL10"/>
    <mergeCell ref="G6:G10"/>
    <mergeCell ref="H6:H10"/>
    <mergeCell ref="I6:I10"/>
    <mergeCell ref="AD6:AD10"/>
    <mergeCell ref="AE6:AE10"/>
    <mergeCell ref="AF6:AF10"/>
    <mergeCell ref="BD11:BD15"/>
    <mergeCell ref="BM6:BM10"/>
    <mergeCell ref="BN6:BN10"/>
    <mergeCell ref="BO6:BO10"/>
    <mergeCell ref="B11:B15"/>
    <mergeCell ref="C11:C15"/>
    <mergeCell ref="D11:D15"/>
    <mergeCell ref="E11:E15"/>
    <mergeCell ref="F11:F15"/>
    <mergeCell ref="G11:G15"/>
    <mergeCell ref="H11:H15"/>
    <mergeCell ref="BC6:BC10"/>
    <mergeCell ref="BD6:BD10"/>
    <mergeCell ref="BG6:BG10"/>
    <mergeCell ref="BJ6:BJ10"/>
    <mergeCell ref="BK6:BK10"/>
    <mergeCell ref="I11:I15"/>
    <mergeCell ref="AD11:AD15"/>
    <mergeCell ref="AE11:AE15"/>
    <mergeCell ref="AF11:AF15"/>
    <mergeCell ref="BC11:BC15"/>
    <mergeCell ref="BO11:BO15"/>
    <mergeCell ref="BG11:BG15"/>
    <mergeCell ref="BJ11:BJ15"/>
    <mergeCell ref="BK11:BK15"/>
    <mergeCell ref="BL11:BL15"/>
    <mergeCell ref="BM11:BM15"/>
    <mergeCell ref="BN11:BN15"/>
  </mergeCells>
  <conditionalFormatting sqref="BB5:BC5 AX5:AZ5 AX16:AZ25 BB16:BC25 AZ6:AZ15 BB6:BB15">
    <cfRule type="containsText" dxfId="481" priority="80" operator="containsText" text="DEBIL">
      <formula>NOT(ISERROR(SEARCH("DEBIL",AX5)))</formula>
    </cfRule>
    <cfRule type="containsText" dxfId="480" priority="81" operator="containsText" text="MODERADO">
      <formula>NOT(ISERROR(SEARCH("MODERADO",AX5)))</formula>
    </cfRule>
    <cfRule type="containsText" dxfId="479" priority="82" operator="containsText" text="FUERTE">
      <formula>NOT(ISERROR(SEARCH("FUERTE",AX5)))</formula>
    </cfRule>
  </conditionalFormatting>
  <conditionalFormatting sqref="BM5:BM6 BM16:BM25">
    <cfRule type="containsText" dxfId="478" priority="70" operator="containsText" text="casi seguro">
      <formula>NOT(ISERROR(SEARCH("casi seguro",BM5)))</formula>
    </cfRule>
    <cfRule type="containsText" dxfId="477" priority="71" operator="containsText" text="PROBABLE">
      <formula>NOT(ISERROR(SEARCH("PROBABLE",BM5)))</formula>
    </cfRule>
    <cfRule type="containsText" dxfId="476" priority="72" operator="containsText" text="posible">
      <formula>NOT(ISERROR(SEARCH("posible",BM5)))</formula>
    </cfRule>
    <cfRule type="containsText" dxfId="475" priority="73" operator="containsText" text="Improbable">
      <formula>NOT(ISERROR(SEARCH("Improbable",BM5)))</formula>
    </cfRule>
    <cfRule type="containsText" dxfId="474" priority="74" operator="containsText" text="Rara vez">
      <formula>NOT(ISERROR(SEARCH("Rara vez",BM5)))</formula>
    </cfRule>
  </conditionalFormatting>
  <conditionalFormatting sqref="BN5:BN6 BN11 BN16:BN25">
    <cfRule type="containsText" dxfId="473" priority="65" operator="containsText" text="Catastrófico">
      <formula>NOT(ISERROR(SEARCH("Catastrófico",BN5)))</formula>
    </cfRule>
    <cfRule type="containsText" dxfId="472" priority="66" operator="containsText" text="Mayor">
      <formula>NOT(ISERROR(SEARCH("Mayor",BN5)))</formula>
    </cfRule>
    <cfRule type="containsText" dxfId="471" priority="67" operator="containsText" text="Moderado">
      <formula>NOT(ISERROR(SEARCH("Moderado",BN5)))</formula>
    </cfRule>
    <cfRule type="containsText" dxfId="470" priority="68" operator="containsText" text="Menor">
      <formula>NOT(ISERROR(SEARCH("Menor",BN5)))</formula>
    </cfRule>
    <cfRule type="containsText" dxfId="469" priority="69" operator="containsText" text="Insignificante">
      <formula>NOT(ISERROR(SEARCH("Insignificante",BN5)))</formula>
    </cfRule>
  </conditionalFormatting>
  <conditionalFormatting sqref="BO5:BO6 BO11 BO16:BO25">
    <cfRule type="containsText" dxfId="468" priority="61" operator="containsText" text="Extremo">
      <formula>NOT(ISERROR(SEARCH("Extremo",BO5)))</formula>
    </cfRule>
    <cfRule type="containsText" dxfId="467" priority="62" operator="containsText" text="Alto">
      <formula>NOT(ISERROR(SEARCH("Alto",BO5)))</formula>
    </cfRule>
    <cfRule type="containsText" dxfId="466" priority="63" operator="containsText" text="Moderado">
      <formula>NOT(ISERROR(SEARCH("Moderado",BO5)))</formula>
    </cfRule>
    <cfRule type="containsText" dxfId="465" priority="64" operator="containsText" text="bajo">
      <formula>NOT(ISERROR(SEARCH("bajo",BO5)))</formula>
    </cfRule>
  </conditionalFormatting>
  <conditionalFormatting sqref="BN5:BN6 BN11 BN16:BN25">
    <cfRule type="containsText" dxfId="464" priority="56" operator="containsText" text="Catastrófico">
      <formula>NOT(ISERROR(SEARCH("Catastrófico",BN5)))</formula>
    </cfRule>
    <cfRule type="containsText" dxfId="463" priority="57" operator="containsText" text="Mayor">
      <formula>NOT(ISERROR(SEARCH("Mayor",BN5)))</formula>
    </cfRule>
    <cfRule type="containsText" dxfId="462" priority="58" operator="containsText" text="Moderado">
      <formula>NOT(ISERROR(SEARCH("Moderado",BN5)))</formula>
    </cfRule>
    <cfRule type="containsText" dxfId="461" priority="59" operator="containsText" text="Menor">
      <formula>NOT(ISERROR(SEARCH("Menor",BN5)))</formula>
    </cfRule>
    <cfRule type="containsText" dxfId="460" priority="60" operator="containsText" text="Insignificante">
      <formula>NOT(ISERROR(SEARCH("Insignificante",BN5)))</formula>
    </cfRule>
  </conditionalFormatting>
  <conditionalFormatting sqref="AX7:AY15">
    <cfRule type="containsText" dxfId="459" priority="53" operator="containsText" text="DEBIL">
      <formula>NOT(ISERROR(SEARCH("DEBIL",AX7)))</formula>
    </cfRule>
    <cfRule type="containsText" dxfId="458" priority="54" operator="containsText" text="MODERADO">
      <formula>NOT(ISERROR(SEARCH("MODERADO",AX7)))</formula>
    </cfRule>
    <cfRule type="containsText" dxfId="457" priority="55" operator="containsText" text="FUERTE">
      <formula>NOT(ISERROR(SEARCH("FUERTE",AX7)))</formula>
    </cfRule>
  </conditionalFormatting>
  <conditionalFormatting sqref="BC6">
    <cfRule type="containsText" dxfId="456" priority="50" operator="containsText" text="DEBIL">
      <formula>NOT(ISERROR(SEARCH("DEBIL",BC6)))</formula>
    </cfRule>
    <cfRule type="containsText" dxfId="455" priority="51" operator="containsText" text="MODERADO">
      <formula>NOT(ISERROR(SEARCH("MODERADO",BC6)))</formula>
    </cfRule>
    <cfRule type="containsText" dxfId="454" priority="52" operator="containsText" text="FUERTE">
      <formula>NOT(ISERROR(SEARCH("FUERTE",BC6)))</formula>
    </cfRule>
  </conditionalFormatting>
  <conditionalFormatting sqref="BC11">
    <cfRule type="containsText" dxfId="453" priority="47" operator="containsText" text="DEBIL">
      <formula>NOT(ISERROR(SEARCH("DEBIL",BC11)))</formula>
    </cfRule>
    <cfRule type="containsText" dxfId="452" priority="48" operator="containsText" text="MODERADO">
      <formula>NOT(ISERROR(SEARCH("MODERADO",BC11)))</formula>
    </cfRule>
    <cfRule type="containsText" dxfId="451" priority="49" operator="containsText" text="FUERTE">
      <formula>NOT(ISERROR(SEARCH("FUERTE",BC11)))</formula>
    </cfRule>
  </conditionalFormatting>
  <conditionalFormatting sqref="AX6">
    <cfRule type="containsText" dxfId="450" priority="44" operator="containsText" text="DEBIL">
      <formula>NOT(ISERROR(SEARCH("DEBIL",AX6)))</formula>
    </cfRule>
    <cfRule type="containsText" dxfId="449" priority="45" operator="containsText" text="MODERADO">
      <formula>NOT(ISERROR(SEARCH("MODERADO",AX6)))</formula>
    </cfRule>
    <cfRule type="containsText" dxfId="448" priority="46" operator="containsText" text="FUERTE">
      <formula>NOT(ISERROR(SEARCH("FUERTE",AX6)))</formula>
    </cfRule>
  </conditionalFormatting>
  <conditionalFormatting sqref="AY6">
    <cfRule type="containsText" dxfId="447" priority="41" operator="containsText" text="DEBIL">
      <formula>NOT(ISERROR(SEARCH("DEBIL",AY6)))</formula>
    </cfRule>
    <cfRule type="containsText" dxfId="446" priority="42" operator="containsText" text="MODERADO">
      <formula>NOT(ISERROR(SEARCH("MODERADO",AY6)))</formula>
    </cfRule>
    <cfRule type="containsText" dxfId="445" priority="43" operator="containsText" text="FUERTE">
      <formula>NOT(ISERROR(SEARCH("FUERTE",AY6)))</formula>
    </cfRule>
  </conditionalFormatting>
  <conditionalFormatting sqref="AE6">
    <cfRule type="containsText" dxfId="444" priority="31" operator="containsText" text="Catastrófico">
      <formula>NOT(ISERROR(SEARCH("Catastrófico",AE6)))</formula>
    </cfRule>
    <cfRule type="containsText" dxfId="443" priority="32" operator="containsText" text="Mayor">
      <formula>NOT(ISERROR(SEARCH("Mayor",AE6)))</formula>
    </cfRule>
    <cfRule type="containsText" dxfId="442" priority="33" operator="containsText" text="Moderado">
      <formula>NOT(ISERROR(SEARCH("Moderado",AE6)))</formula>
    </cfRule>
    <cfRule type="containsText" dxfId="441" priority="34" operator="containsText" text="Menor">
      <formula>NOT(ISERROR(SEARCH("Menor",AE6)))</formula>
    </cfRule>
    <cfRule type="containsText" dxfId="440" priority="35" operator="containsText" text="Insignificante">
      <formula>NOT(ISERROR(SEARCH("Insignificante",AE6)))</formula>
    </cfRule>
  </conditionalFormatting>
  <conditionalFormatting sqref="AE6">
    <cfRule type="containsText" dxfId="439" priority="26" operator="containsText" text="Catastrófico">
      <formula>NOT(ISERROR(SEARCH("Catastrófico",AE6)))</formula>
    </cfRule>
    <cfRule type="containsText" dxfId="438" priority="27" operator="containsText" text="Mayor">
      <formula>NOT(ISERROR(SEARCH("Mayor",AE6)))</formula>
    </cfRule>
    <cfRule type="containsText" dxfId="437" priority="28" operator="containsText" text="Moderado">
      <formula>NOT(ISERROR(SEARCH("Moderado",AE6)))</formula>
    </cfRule>
    <cfRule type="containsText" dxfId="436" priority="29" operator="containsText" text="Menor">
      <formula>NOT(ISERROR(SEARCH("Menor",AE6)))</formula>
    </cfRule>
    <cfRule type="containsText" dxfId="435" priority="30" operator="containsText" text="Insignificante">
      <formula>NOT(ISERROR(SEARCH("Insignificante",AE6)))</formula>
    </cfRule>
  </conditionalFormatting>
  <conditionalFormatting sqref="AE11">
    <cfRule type="containsText" dxfId="434" priority="16" operator="containsText" text="Catastrófico">
      <formula>NOT(ISERROR(SEARCH("Catastrófico",AE11)))</formula>
    </cfRule>
    <cfRule type="containsText" dxfId="433" priority="17" operator="containsText" text="Mayor">
      <formula>NOT(ISERROR(SEARCH("Mayor",AE11)))</formula>
    </cfRule>
    <cfRule type="containsText" dxfId="432" priority="18" operator="containsText" text="Moderado">
      <formula>NOT(ISERROR(SEARCH("Moderado",AE11)))</formula>
    </cfRule>
    <cfRule type="containsText" dxfId="431" priority="19" operator="containsText" text="Menor">
      <formula>NOT(ISERROR(SEARCH("Menor",AE11)))</formula>
    </cfRule>
    <cfRule type="containsText" dxfId="430" priority="20" operator="containsText" text="Insignificante">
      <formula>NOT(ISERROR(SEARCH("Insignificante",AE11)))</formula>
    </cfRule>
  </conditionalFormatting>
  <conditionalFormatting sqref="AE11">
    <cfRule type="containsText" dxfId="429" priority="11" operator="containsText" text="Catastrófico">
      <formula>NOT(ISERROR(SEARCH("Catastrófico",AE11)))</formula>
    </cfRule>
    <cfRule type="containsText" dxfId="428" priority="12" operator="containsText" text="Mayor">
      <formula>NOT(ISERROR(SEARCH("Mayor",AE11)))</formula>
    </cfRule>
    <cfRule type="containsText" dxfId="427" priority="13" operator="containsText" text="Moderado">
      <formula>NOT(ISERROR(SEARCH("Moderado",AE11)))</formula>
    </cfRule>
    <cfRule type="containsText" dxfId="426" priority="14" operator="containsText" text="Menor">
      <formula>NOT(ISERROR(SEARCH("Menor",AE11)))</formula>
    </cfRule>
    <cfRule type="containsText" dxfId="425" priority="15" operator="containsText" text="Insignificante">
      <formula>NOT(ISERROR(SEARCH("Insignificante",AE11)))</formula>
    </cfRule>
  </conditionalFormatting>
  <conditionalFormatting sqref="BM11">
    <cfRule type="containsText" dxfId="424" priority="1" operator="containsText" text="casi seguro">
      <formula>NOT(ISERROR(SEARCH("casi seguro",BM11)))</formula>
    </cfRule>
    <cfRule type="containsText" dxfId="423" priority="2" operator="containsText" text="PROBABLE">
      <formula>NOT(ISERROR(SEARCH("PROBABLE",BM11)))</formula>
    </cfRule>
    <cfRule type="containsText" dxfId="422" priority="3" operator="containsText" text="posible">
      <formula>NOT(ISERROR(SEARCH("posible",BM11)))</formula>
    </cfRule>
    <cfRule type="containsText" dxfId="421" priority="4" operator="containsText" text="Improbable">
      <formula>NOT(ISERROR(SEARCH("Improbable",BM11)))</formula>
    </cfRule>
    <cfRule type="containsText" dxfId="420" priority="5" operator="containsText" text="Rara vez">
      <formula>NOT(ISERROR(SEARCH("Rara vez",BM11)))</formula>
    </cfRule>
  </conditionalFormatting>
  <dataValidations count="24">
    <dataValidation type="list" allowBlank="1" showInputMessage="1" showErrorMessage="1" sqref="B5 B16:B25" xr:uid="{00000000-0002-0000-0500-000000000000}">
      <formula1>$BW$80:$BW$83</formula1>
    </dataValidation>
    <dataValidation type="list" allowBlank="1" showInputMessage="1" showErrorMessage="1" sqref="C5 C16:C25" xr:uid="{00000000-0002-0000-0500-000001000000}">
      <formula1>$BX$80:$BX$94</formula1>
    </dataValidation>
    <dataValidation type="list" allowBlank="1" showInputMessage="1" showErrorMessage="1" sqref="G16:G25" xr:uid="{00000000-0002-0000-0500-000002000000}">
      <formula1>$BY$80:$BY$88</formula1>
    </dataValidation>
    <dataValidation type="list" allowBlank="1" showInputMessage="1" showErrorMessage="1" sqref="AE26:AE73 BN5:BN6 BN11 BN16:BN25 AE6 AE11" xr:uid="{00000000-0002-0000-0500-000003000000}">
      <formula1>$CA$80:$CA$84</formula1>
    </dataValidation>
    <dataValidation type="list" allowBlank="1" showInputMessage="1" showErrorMessage="1" sqref="BM16:BM25 BM5:BM6 AD16:AD73 AD5:AD6 AD11 BM11" xr:uid="{00000000-0002-0000-0500-000004000000}">
      <formula1>$BZ$80:$BZ$84</formula1>
    </dataValidation>
    <dataValidation type="list" allowBlank="1" showInputMessage="1" showErrorMessage="1" sqref="J6:AB25" xr:uid="{00000000-0002-0000-0500-000005000000}">
      <formula1>$BV$80:$BV$81</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25" xr:uid="{00000000-0002-0000-0500-000006000000}">
      <formula1>$CM$80:$CM$82</formula1>
    </dataValidation>
    <dataValidation type="list" allowBlank="1" showInputMessage="1" showErrorMessage="1" sqref="AH5:AH25" xr:uid="{00000000-0002-0000-0500-000007000000}">
      <formula1>$CC$80:$CC$81</formula1>
    </dataValidation>
    <dataValidation type="list" allowBlank="1" showInputMessage="1" showErrorMessage="1" sqref="BE5 BE16:BE25" xr:uid="{00000000-0002-0000-0500-000008000000}">
      <formula1>$DF$80:$DF$81</formula1>
    </dataValidation>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AZ5:AZ25" xr:uid="{00000000-0002-0000-0500-000009000000}"/>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5 AY16:AY25" xr:uid="{00000000-0002-0000-0500-00000A000000}">
      <formula1>$DA$80:$DA$82</formula1>
    </dataValidation>
    <dataValidation type="list" allowBlank="1" showInputMessage="1" showErrorMessage="1" sqref="BH5 BH16:BH25" xr:uid="{00000000-0002-0000-0500-00000B000000}">
      <formula1>$DG$80:$DG$82</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25" xr:uid="{00000000-0002-0000-0500-00000C000000}">
      <formula1>$CQ$80:$CQ$81</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25" xr:uid="{00000000-0002-0000-0500-00000D000000}">
      <formula1>$CJ$80:$CJ$81</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25" xr:uid="{00000000-0002-0000-0500-00000E000000}">
      <formula1>EVIDENCIAS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25" xr:uid="{00000000-0002-0000-0500-00000F000000}">
      <formula1>DESVIACIONES</formula1>
    </dataValidation>
    <dataValidation type="list" allowBlank="1" showInputMessage="1" showErrorMessage="1" promptTitle="FUNCIONES Y RESPONSABILIDAD" prompt="¿El responsable tiene la autoridad y adecuada segregación de funciones en la ejecución del control?_x000d__x000a_" sqref="AK5:AK25" xr:uid="{00000000-0002-0000-0500-000010000000}">
      <formula1>FUNCIONES</formula1>
    </dataValidation>
    <dataValidation type="list" allowBlank="1" showInputMessage="1" showErrorMessage="1" promptTitle="Responsable" prompt="¿Existe un responsable asignado a la ejecución del control?" sqref="AI5:AI25" xr:uid="{00000000-0002-0000-0500-000011000000}">
      <formula1>RESPONSABLE</formula1>
    </dataValidation>
    <dataValidation type="list" allowBlank="1" showInputMessage="1" showErrorMessage="1" sqref="C6 C11" xr:uid="{00000000-0002-0000-0500-000012000000}">
      <formula1>$BD$26:$BD$40</formula1>
    </dataValidation>
    <dataValidation type="list" allowBlank="1" showInputMessage="1" showErrorMessage="1" sqref="B11 B6" xr:uid="{00000000-0002-0000-0500-000013000000}">
      <formula1>$BC$26:$BC$29</formula1>
    </dataValidation>
    <dataValidation type="list" allowBlank="1" showInputMessage="1" showErrorMessage="1" sqref="G6 G11" xr:uid="{00000000-0002-0000-0500-000014000000}">
      <formula1>$BE$26:$BE$34</formula1>
    </dataValidation>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6:AY15" xr:uid="{00000000-0002-0000-0500-000015000000}">
      <formula1>$CG$26:$CG$28</formula1>
    </dataValidation>
    <dataValidation type="list" allowBlank="1" showInputMessage="1" showErrorMessage="1" sqref="BE6:BE15" xr:uid="{00000000-0002-0000-0500-000016000000}">
      <formula1>$CL$26:$CL$27</formula1>
    </dataValidation>
    <dataValidation type="list" allowBlank="1" showInputMessage="1" showErrorMessage="1" sqref="BH6:BH15" xr:uid="{00000000-0002-0000-0500-000017000000}">
      <formula1>$CM$26:$CM$28</formula1>
    </dataValidation>
  </dataValidations>
  <pageMargins left="0.70866141732283472" right="0.70866141732283472" top="0.74803149606299213" bottom="0.74803149606299213" header="0.31496062992125984" footer="0.31496062992125984"/>
  <pageSetup paperSize="9" scale="20" orientation="landscape" r:id="rId1"/>
  <headerFooter>
    <oddHeader>&amp;L&amp;G&amp;CMapa de Riesgos</oddHeader>
    <oddFooter>&amp;L&amp;G&amp;C&amp;N&amp;RDES-FM-12
V9</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lfo="3"/>
    </mc:Fallback>
  </mc:AlternateContent>
  <controls>
    <control shapeId="11265" r:id="rId6" name="Button 1">
      <controlPr defaultSize="0" print="0" autoFill="0" autoPict="0" macro="[8]!Macro1">
        <anchor moveWithCells="1" sizeWithCells="1">
          <from>
            <xdr:col>5</xdr:col>
            <xdr:colOff>1363980</xdr:colOff>
            <xdr:row>0</xdr:row>
            <xdr:rowOff>106680</xdr:rowOff>
          </from>
          <to>
            <xdr:col>7</xdr:col>
            <xdr:colOff>266700</xdr:colOff>
            <xdr:row>1</xdr:row>
            <xdr:rowOff>335280</xdr:rowOff>
          </to>
        </anchor>
      </controlPr>
    </control>
    <control shapeId="11266" r:id="rId7" name="Button 2">
      <controlPr defaultSize="0" print="0" autoFill="0" autoPict="0" macro="[8]!Macro2">
        <anchor moveWithCells="1" sizeWithCells="1">
          <from>
            <xdr:col>32</xdr:col>
            <xdr:colOff>152400</xdr:colOff>
            <xdr:row>0</xdr:row>
            <xdr:rowOff>182880</xdr:rowOff>
          </from>
          <to>
            <xdr:col>32</xdr:col>
            <xdr:colOff>2545080</xdr:colOff>
            <xdr:row>1</xdr:row>
            <xdr:rowOff>259080</xdr:rowOff>
          </to>
        </anchor>
      </controlPr>
    </control>
  </controls>
  <extLst>
    <ext xmlns:x14="http://schemas.microsoft.com/office/spreadsheetml/2009/9/main" uri="{78C0D931-6437-407d-A8EE-F0AAD7539E65}">
      <x14:conditionalFormattings>
        <x14:conditionalFormatting xmlns:xm="http://schemas.microsoft.com/office/excel/2006/main">
          <x14:cfRule type="containsText" priority="75" operator="containsText" id="{3AFFEB4C-0762-4549-9359-38C466504A40}">
            <xm:f>NOT(ISERROR(SEARCH($CA$80,AE5)))</xm:f>
            <xm:f>$CA$80</xm:f>
            <x14:dxf>
              <fill>
                <gradientFill degree="180">
                  <stop position="0">
                    <color rgb="FF008744"/>
                  </stop>
                  <stop position="1">
                    <color theme="0"/>
                  </stop>
                </gradientFill>
              </fill>
            </x14:dxf>
          </x14:cfRule>
          <x14:cfRule type="containsText" priority="76" operator="containsText" id="{7E4486D2-1616-4D31-8B39-D65DC0563BA8}">
            <xm:f>NOT(ISERROR(SEARCH($CA$81,AE5)))</xm:f>
            <xm:f>$CA$81</xm:f>
            <x14:dxf>
              <fill>
                <gradientFill degree="180">
                  <stop position="0">
                    <color rgb="FF008744"/>
                  </stop>
                  <stop position="1">
                    <color theme="0"/>
                  </stop>
                </gradientFill>
              </fill>
            </x14:dxf>
          </x14:cfRule>
          <x14:cfRule type="containsText" priority="77" operator="containsText" id="{BF149955-76E2-4DB8-8922-68024BEC9FCB}">
            <xm:f>NOT(ISERROR(SEARCH($CA$82,AE5)))</xm:f>
            <xm:f>$CA$82</xm:f>
            <x14:dxf>
              <fill>
                <gradientFill>
                  <stop position="0">
                    <color theme="0"/>
                  </stop>
                  <stop position="1">
                    <color rgb="FFFFFF00"/>
                  </stop>
                </gradientFill>
              </fill>
            </x14:dxf>
          </x14:cfRule>
          <x14:cfRule type="containsText" priority="78" operator="containsText" id="{066A2608-ADA6-442B-ACB8-F70EE221D5FD}">
            <xm:f>NOT(ISERROR(SEARCH($CA$83,AE5)))</xm:f>
            <xm:f>$CA$83</xm:f>
            <x14:dxf>
              <fill>
                <gradientFill>
                  <stop position="0">
                    <color theme="0"/>
                  </stop>
                  <stop position="1">
                    <color rgb="FFFFC000"/>
                  </stop>
                </gradientFill>
              </fill>
            </x14:dxf>
          </x14:cfRule>
          <x14:cfRule type="containsText" priority="79" operator="containsText" id="{3AD5EB31-7B07-4291-8584-9C0EFD85EA2A}">
            <xm:f>NOT(ISERROR(SEARCH($CA$84,AE5)))</xm:f>
            <xm:f>$CA$84</xm:f>
            <x14:dxf>
              <fill>
                <gradientFill>
                  <stop position="0">
                    <color theme="0"/>
                  </stop>
                  <stop position="1">
                    <color rgb="FFFF0000"/>
                  </stop>
                </gradientFill>
              </fill>
            </x14:dxf>
          </x14:cfRule>
          <xm:sqref>BN74:BN85 AE5 BN5:BN6 BN11 BN16:BN25 AE16:AE85</xm:sqref>
        </x14:conditionalFormatting>
        <x14:conditionalFormatting xmlns:xm="http://schemas.microsoft.com/office/excel/2006/main">
          <x14:cfRule type="containsText" priority="83" operator="containsText" id="{F8E53CD7-CEE4-4739-9FD8-D055F953F87E}">
            <xm:f>NOT(ISERROR(SEARCH($BZ$80,AD5)))</xm:f>
            <xm:f>$BZ$80</xm:f>
            <x14:dxf>
              <fill>
                <gradientFill degree="180">
                  <stop position="0">
                    <color rgb="FF008744"/>
                  </stop>
                  <stop position="1">
                    <color theme="0"/>
                  </stop>
                </gradientFill>
              </fill>
            </x14:dxf>
          </x14:cfRule>
          <x14:cfRule type="containsText" priority="84" operator="containsText" id="{B36F4B18-A5A7-4720-8920-85A0A8D20037}">
            <xm:f>NOT(ISERROR(SEARCH($BZ$81,AD5)))</xm:f>
            <xm:f>$BZ$81</xm:f>
            <x14:dxf>
              <fill>
                <gradientFill degree="180">
                  <stop position="0">
                    <color rgb="FF008744"/>
                  </stop>
                  <stop position="1">
                    <color theme="0"/>
                  </stop>
                </gradientFill>
              </fill>
            </x14:dxf>
          </x14:cfRule>
          <x14:cfRule type="containsText" priority="85" operator="containsText" id="{E5044D12-E1A8-4295-A0C3-55527E9010AF}">
            <xm:f>NOT(ISERROR(SEARCH($BZ$82,AD5)))</xm:f>
            <xm:f>$BZ$82</xm:f>
            <x14:dxf>
              <fill>
                <gradientFill degree="180">
                  <stop position="0">
                    <color rgb="FF008744"/>
                  </stop>
                  <stop position="1">
                    <color rgb="FFFFFFFF"/>
                  </stop>
                </gradientFill>
              </fill>
            </x14:dxf>
          </x14:cfRule>
          <x14:cfRule type="containsText" priority="86" operator="containsText" id="{0FFA9E61-5222-4600-BC1D-D897840773EA}">
            <xm:f>NOT(ISERROR(SEARCH($BZ$83,AD5)))</xm:f>
            <xm:f>$BZ$83</xm:f>
            <x14:dxf>
              <fill>
                <gradientFill>
                  <stop position="0">
                    <color theme="0"/>
                  </stop>
                  <stop position="1">
                    <color rgb="FFFFFF00"/>
                  </stop>
                </gradientFill>
              </fill>
            </x14:dxf>
          </x14:cfRule>
          <x14:cfRule type="containsText" priority="87" operator="containsText" id="{A941F8E5-9A70-488A-91A0-6BD529E081F5}">
            <xm:f>NOT(ISERROR(SEARCH($BZ$84,AD5)))</xm:f>
            <xm:f>$BZ$84</xm:f>
            <x14:dxf>
              <fill>
                <gradientFill degree="180">
                  <stop position="0">
                    <color rgb="FFFFA700"/>
                  </stop>
                  <stop position="1">
                    <color theme="0"/>
                  </stop>
                </gradientFill>
              </fill>
            </x14:dxf>
          </x14:cfRule>
          <xm:sqref>AD5:AD6 BM5:BM6 BM16:BM85 AD11 AD16:AD85</xm:sqref>
        </x14:conditionalFormatting>
        <x14:conditionalFormatting xmlns:xm="http://schemas.microsoft.com/office/excel/2006/main">
          <x14:cfRule type="containsText" priority="88" operator="containsText" id="{B1B18482-4DAE-40E0-90DA-D52DAFA2662F}">
            <xm:f>NOT(ISERROR(SEARCH($CB$80,AF5)))</xm:f>
            <xm:f>$CB$80</xm:f>
            <x14:dxf>
              <fill>
                <gradientFill>
                  <stop position="0">
                    <color theme="0"/>
                  </stop>
                  <stop position="1">
                    <color rgb="FF008744"/>
                  </stop>
                </gradientFill>
              </fill>
            </x14:dxf>
          </x14:cfRule>
          <x14:cfRule type="containsText" priority="89" operator="containsText" id="{41EF9814-018E-456A-9A46-F6FE11FEE7D5}">
            <xm:f>NOT(ISERROR(SEARCH($CB$81,AF5)))</xm:f>
            <xm:f>$CB$81</xm:f>
            <x14:dxf>
              <fill>
                <gradientFill>
                  <stop position="0">
                    <color theme="0"/>
                  </stop>
                  <stop position="1">
                    <color rgb="FFFACC06"/>
                  </stop>
                </gradientFill>
              </fill>
            </x14:dxf>
          </x14:cfRule>
          <x14:cfRule type="containsText" priority="90" operator="containsText" id="{2B765D41-E0D6-4A8F-9442-D0CEF9ECE833}">
            <xm:f>NOT(ISERROR(SEARCH($CB$82,AF5)))</xm:f>
            <xm:f>$CB$82</xm:f>
            <x14:dxf>
              <fill>
                <gradientFill>
                  <stop position="0">
                    <color theme="0"/>
                  </stop>
                  <stop position="1">
                    <color rgb="FFFF0000"/>
                  </stop>
                </gradientFill>
              </fill>
            </x14:dxf>
          </x14:cfRule>
          <x14:cfRule type="containsText" priority="91" operator="containsText" id="{779E221D-B98D-4567-AB06-971BF0368F37}">
            <xm:f>NOT(ISERROR(SEARCH($CB$83,AF5)))</xm:f>
            <xm:f>$CB$83</xm:f>
            <x14:dxf>
              <fill>
                <gradientFill>
                  <stop position="0">
                    <color theme="0"/>
                  </stop>
                  <stop position="1">
                    <color rgb="FFC00000"/>
                  </stop>
                </gradientFill>
              </fill>
            </x14:dxf>
          </x14:cfRule>
          <xm:sqref>AF5:AF6 BO5:BO6 BO11 BO16:BO85 AF11 AF16:AF85</xm:sqref>
        </x14:conditionalFormatting>
        <x14:conditionalFormatting xmlns:xm="http://schemas.microsoft.com/office/excel/2006/main">
          <x14:cfRule type="containsText" priority="36" operator="containsText" id="{BDFC575F-D97A-4CF7-96AA-C4B5C03095BF}">
            <xm:f>NOT(ISERROR(SEARCH($CA$80,AE6)))</xm:f>
            <xm:f>$CA$80</xm:f>
            <x14:dxf>
              <fill>
                <gradientFill degree="180">
                  <stop position="0">
                    <color rgb="FF008744"/>
                  </stop>
                  <stop position="1">
                    <color theme="0"/>
                  </stop>
                </gradientFill>
              </fill>
            </x14:dxf>
          </x14:cfRule>
          <x14:cfRule type="containsText" priority="37" operator="containsText" id="{E94DD535-325F-45EB-A8E1-3DBB7042C37F}">
            <xm:f>NOT(ISERROR(SEARCH($CA$81,AE6)))</xm:f>
            <xm:f>$CA$81</xm:f>
            <x14:dxf>
              <fill>
                <gradientFill degree="180">
                  <stop position="0">
                    <color rgb="FF008744"/>
                  </stop>
                  <stop position="1">
                    <color theme="0"/>
                  </stop>
                </gradientFill>
              </fill>
            </x14:dxf>
          </x14:cfRule>
          <x14:cfRule type="containsText" priority="38" operator="containsText" id="{72310807-851C-42C2-8C6B-FCD6A3E5B79A}">
            <xm:f>NOT(ISERROR(SEARCH($CA$82,AE6)))</xm:f>
            <xm:f>$CA$82</xm:f>
            <x14:dxf>
              <fill>
                <gradientFill>
                  <stop position="0">
                    <color theme="0"/>
                  </stop>
                  <stop position="1">
                    <color rgb="FFFFFF00"/>
                  </stop>
                </gradientFill>
              </fill>
            </x14:dxf>
          </x14:cfRule>
          <x14:cfRule type="containsText" priority="39" operator="containsText" id="{B19AABA7-243B-4C24-9D7F-2ADA11ECAA44}">
            <xm:f>NOT(ISERROR(SEARCH($CA$83,AE6)))</xm:f>
            <xm:f>$CA$83</xm:f>
            <x14:dxf>
              <fill>
                <gradientFill>
                  <stop position="0">
                    <color theme="0"/>
                  </stop>
                  <stop position="1">
                    <color rgb="FFFFC000"/>
                  </stop>
                </gradientFill>
              </fill>
            </x14:dxf>
          </x14:cfRule>
          <x14:cfRule type="containsText" priority="40" operator="containsText" id="{66BA687D-05D5-40AB-A848-646AE328E648}">
            <xm:f>NOT(ISERROR(SEARCH($CA$84,AE6)))</xm:f>
            <xm:f>$CA$84</xm:f>
            <x14:dxf>
              <fill>
                <gradientFill>
                  <stop position="0">
                    <color theme="0"/>
                  </stop>
                  <stop position="1">
                    <color rgb="FFFF0000"/>
                  </stop>
                </gradientFill>
              </fill>
            </x14:dxf>
          </x14:cfRule>
          <xm:sqref>AE6</xm:sqref>
        </x14:conditionalFormatting>
        <x14:conditionalFormatting xmlns:xm="http://schemas.microsoft.com/office/excel/2006/main">
          <x14:cfRule type="containsText" priority="21" operator="containsText" id="{EFC2B1D4-2348-4A53-AE55-E8D01C8C998C}">
            <xm:f>NOT(ISERROR(SEARCH($CA$80,AE11)))</xm:f>
            <xm:f>$CA$80</xm:f>
            <x14:dxf>
              <fill>
                <gradientFill degree="180">
                  <stop position="0">
                    <color rgb="FF008744"/>
                  </stop>
                  <stop position="1">
                    <color theme="0"/>
                  </stop>
                </gradientFill>
              </fill>
            </x14:dxf>
          </x14:cfRule>
          <x14:cfRule type="containsText" priority="22" operator="containsText" id="{8014F5E1-C008-4F21-9024-5D17FF1CCE66}">
            <xm:f>NOT(ISERROR(SEARCH($CA$81,AE11)))</xm:f>
            <xm:f>$CA$81</xm:f>
            <x14:dxf>
              <fill>
                <gradientFill degree="180">
                  <stop position="0">
                    <color rgb="FF008744"/>
                  </stop>
                  <stop position="1">
                    <color theme="0"/>
                  </stop>
                </gradientFill>
              </fill>
            </x14:dxf>
          </x14:cfRule>
          <x14:cfRule type="containsText" priority="23" operator="containsText" id="{62DC350D-BD18-4CA6-B1EB-9C893691AA4C}">
            <xm:f>NOT(ISERROR(SEARCH($CA$82,AE11)))</xm:f>
            <xm:f>$CA$82</xm:f>
            <x14:dxf>
              <fill>
                <gradientFill>
                  <stop position="0">
                    <color theme="0"/>
                  </stop>
                  <stop position="1">
                    <color rgb="FFFFFF00"/>
                  </stop>
                </gradientFill>
              </fill>
            </x14:dxf>
          </x14:cfRule>
          <x14:cfRule type="containsText" priority="24" operator="containsText" id="{A811BD2B-C898-4761-9979-F3CC55921A6B}">
            <xm:f>NOT(ISERROR(SEARCH($CA$83,AE11)))</xm:f>
            <xm:f>$CA$83</xm:f>
            <x14:dxf>
              <fill>
                <gradientFill>
                  <stop position="0">
                    <color theme="0"/>
                  </stop>
                  <stop position="1">
                    <color rgb="FFFFC000"/>
                  </stop>
                </gradientFill>
              </fill>
            </x14:dxf>
          </x14:cfRule>
          <x14:cfRule type="containsText" priority="25" operator="containsText" id="{D95AD9FE-B45D-4F8D-8FCB-BD04A13E946C}">
            <xm:f>NOT(ISERROR(SEARCH($CA$84,AE11)))</xm:f>
            <xm:f>$CA$84</xm:f>
            <x14:dxf>
              <fill>
                <gradientFill>
                  <stop position="0">
                    <color theme="0"/>
                  </stop>
                  <stop position="1">
                    <color rgb="FFFF0000"/>
                  </stop>
                </gradientFill>
              </fill>
            </x14:dxf>
          </x14:cfRule>
          <xm:sqref>AE11</xm:sqref>
        </x14:conditionalFormatting>
        <x14:conditionalFormatting xmlns:xm="http://schemas.microsoft.com/office/excel/2006/main">
          <x14:cfRule type="containsText" priority="6" operator="containsText" id="{64C9A357-0487-4BFE-BE60-56CBE3766C3F}">
            <xm:f>NOT(ISERROR(SEARCH($BZ$80,BM11)))</xm:f>
            <xm:f>$BZ$80</xm:f>
            <x14:dxf>
              <fill>
                <gradientFill degree="180">
                  <stop position="0">
                    <color rgb="FF008744"/>
                  </stop>
                  <stop position="1">
                    <color theme="0"/>
                  </stop>
                </gradientFill>
              </fill>
            </x14:dxf>
          </x14:cfRule>
          <x14:cfRule type="containsText" priority="7" operator="containsText" id="{03A058D7-0B34-4181-BED7-157DA4B8B555}">
            <xm:f>NOT(ISERROR(SEARCH($BZ$81,BM11)))</xm:f>
            <xm:f>$BZ$81</xm:f>
            <x14:dxf>
              <fill>
                <gradientFill degree="180">
                  <stop position="0">
                    <color rgb="FF008744"/>
                  </stop>
                  <stop position="1">
                    <color theme="0"/>
                  </stop>
                </gradientFill>
              </fill>
            </x14:dxf>
          </x14:cfRule>
          <x14:cfRule type="containsText" priority="8" operator="containsText" id="{45149588-B27A-4218-A41C-1D7DC15B1DBB}">
            <xm:f>NOT(ISERROR(SEARCH($BZ$82,BM11)))</xm:f>
            <xm:f>$BZ$82</xm:f>
            <x14:dxf>
              <fill>
                <gradientFill degree="180">
                  <stop position="0">
                    <color rgb="FF008744"/>
                  </stop>
                  <stop position="1">
                    <color rgb="FFFFFFFF"/>
                  </stop>
                </gradientFill>
              </fill>
            </x14:dxf>
          </x14:cfRule>
          <x14:cfRule type="containsText" priority="9" operator="containsText" id="{91E95DDA-68F1-4508-93B9-87867153A41C}">
            <xm:f>NOT(ISERROR(SEARCH($BZ$83,BM11)))</xm:f>
            <xm:f>$BZ$83</xm:f>
            <x14:dxf>
              <fill>
                <gradientFill>
                  <stop position="0">
                    <color theme="0"/>
                  </stop>
                  <stop position="1">
                    <color rgb="FFFFFF00"/>
                  </stop>
                </gradientFill>
              </fill>
            </x14:dxf>
          </x14:cfRule>
          <x14:cfRule type="containsText" priority="10" operator="containsText" id="{A333ED8F-5C43-474A-B45F-3AF10CFE0BC2}">
            <xm:f>NOT(ISERROR(SEARCH($BZ$84,BM11)))</xm:f>
            <xm:f>$BZ$84</xm:f>
            <x14:dxf>
              <fill>
                <gradientFill degree="180">
                  <stop position="0">
                    <color rgb="FFFFA700"/>
                  </stop>
                  <stop position="1">
                    <color theme="0"/>
                  </stop>
                </gradientFill>
              </fill>
            </x14:dxf>
          </x14:cfRule>
          <xm:sqref>BM11</xm:sqref>
        </x14:conditionalFormatting>
      </x14:conditionalFormattings>
    </ext>
  </extLst>
</worksheet>
</file>

<file path=xl/worksheets/sheet7.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39997558519241921"/>
  </sheetPr>
  <dimension ref="B2:DI886"/>
  <sheetViews>
    <sheetView showGridLines="0" topLeftCell="BR1" zoomScale="50" zoomScaleNormal="50" workbookViewId="0">
      <selection activeCell="BZ5" sqref="BZ5"/>
    </sheetView>
  </sheetViews>
  <sheetFormatPr baseColWidth="10" defaultColWidth="10.59765625" defaultRowHeight="16.2" thickTop="1" thickBottom="1"/>
  <cols>
    <col min="1" max="1" width="3" style="2" customWidth="1"/>
    <col min="2" max="2" width="17.09765625" style="2" customWidth="1"/>
    <col min="3" max="3" width="15.5" style="2" customWidth="1"/>
    <col min="4" max="4" width="38.34765625" style="2" customWidth="1"/>
    <col min="5" max="5" width="22.34765625" style="2" customWidth="1"/>
    <col min="6" max="6" width="24.84765625" style="2" customWidth="1"/>
    <col min="7" max="7" width="12.5" style="2" customWidth="1"/>
    <col min="8" max="8" width="53.34765625" style="2" customWidth="1"/>
    <col min="9" max="9" width="41.09765625" style="2" customWidth="1"/>
    <col min="10" max="27" width="41.09765625" style="2" hidden="1" customWidth="1"/>
    <col min="28" max="29" width="41.09765625" style="3" hidden="1" customWidth="1"/>
    <col min="30" max="31" width="7.59765625" style="2" customWidth="1"/>
    <col min="32" max="32" width="8.5" style="2" customWidth="1"/>
    <col min="33" max="33" width="75" style="2" customWidth="1"/>
    <col min="34" max="34" width="10.5" style="2" customWidth="1"/>
    <col min="35" max="35" width="11.59765625" style="2" customWidth="1"/>
    <col min="36" max="36" width="3" style="2" customWidth="1"/>
    <col min="37" max="37" width="10.59765625" style="2" customWidth="1"/>
    <col min="38" max="38" width="2.59765625" style="2" customWidth="1"/>
    <col min="39" max="39" width="10.59765625" style="2" customWidth="1"/>
    <col min="40" max="40" width="2.59765625" style="2" customWidth="1"/>
    <col min="41" max="41" width="10.59765625" style="2" customWidth="1"/>
    <col min="42" max="42" width="3.59765625" style="2" customWidth="1"/>
    <col min="43" max="43" width="10.59765625" style="2" customWidth="1"/>
    <col min="44" max="44" width="2.59765625" style="2" customWidth="1"/>
    <col min="45" max="45" width="11.84765625" style="2" customWidth="1"/>
    <col min="46" max="46" width="2.59765625" style="2" customWidth="1"/>
    <col min="47" max="47" width="11.84765625" style="2" customWidth="1"/>
    <col min="48" max="48" width="2.59765625" style="2" customWidth="1"/>
    <col min="49" max="49" width="8.5" style="2" customWidth="1"/>
    <col min="50" max="51" width="14.59765625" style="2" customWidth="1"/>
    <col min="52" max="52" width="13.5" style="2" customWidth="1"/>
    <col min="53" max="53" width="4" style="2" customWidth="1"/>
    <col min="54" max="54" width="14.84765625" style="2" customWidth="1"/>
    <col min="55" max="55" width="12.84765625" style="2" customWidth="1"/>
    <col min="56" max="56" width="3.34765625" style="2" customWidth="1"/>
    <col min="57" max="57" width="15" style="2" customWidth="1"/>
    <col min="58" max="58" width="5.34765625" style="2" customWidth="1"/>
    <col min="59" max="59" width="3.59765625" style="2" customWidth="1"/>
    <col min="60" max="60" width="15" style="2" customWidth="1"/>
    <col min="61" max="61" width="6.59765625" style="2" customWidth="1"/>
    <col min="62" max="62" width="5.59765625" style="2" customWidth="1"/>
    <col min="63" max="63" width="13.34765625" style="2" customWidth="1"/>
    <col min="64" max="64" width="13.5" style="2" customWidth="1"/>
    <col min="65" max="66" width="7.59765625" style="2" customWidth="1"/>
    <col min="67" max="67" width="8.5" style="2" customWidth="1"/>
    <col min="68" max="68" width="10.84765625" style="2" customWidth="1"/>
    <col min="69" max="69" width="40.59765625" style="2" customWidth="1"/>
    <col min="70" max="70" width="29.84765625" style="2" customWidth="1"/>
    <col min="71" max="71" width="18" style="2" customWidth="1"/>
    <col min="72" max="73" width="14.84765625" style="2" customWidth="1"/>
    <col min="74" max="74" width="28.84765625" style="2" customWidth="1"/>
    <col min="75" max="75" width="16.59765625" style="2" customWidth="1"/>
    <col min="76" max="76" width="56.34765625" style="2" customWidth="1"/>
    <col min="77" max="77" width="19.09765625" style="2" customWidth="1"/>
    <col min="78" max="78" width="49.84765625" style="2" customWidth="1"/>
    <col min="79" max="79" width="44.5" style="2" customWidth="1"/>
    <col min="80" max="81" width="10.59765625" style="2" customWidth="1"/>
    <col min="82" max="82" width="14" style="2" customWidth="1"/>
    <col min="83" max="87" width="10.59765625" style="2"/>
    <col min="88" max="88" width="13.5" style="2" customWidth="1"/>
    <col min="89" max="90" width="10.59765625" style="2"/>
    <col min="91" max="91" width="13.5" style="2" customWidth="1"/>
    <col min="92" max="104" width="10.59765625" style="2"/>
    <col min="105" max="105" width="13.34765625" style="2" customWidth="1"/>
    <col min="106" max="106" width="19.84765625" style="2" customWidth="1"/>
    <col min="107" max="110" width="10.59765625" style="2"/>
    <col min="111" max="111" width="15" style="2" customWidth="1"/>
    <col min="112" max="112" width="13.59765625" style="2" customWidth="1"/>
    <col min="113" max="16384" width="10.59765625" style="2"/>
  </cols>
  <sheetData>
    <row r="2" spans="2:79" s="1" customFormat="1" ht="29.1" customHeight="1" thickTop="1" thickBot="1">
      <c r="B2" s="285" t="s">
        <v>0</v>
      </c>
      <c r="C2" s="285"/>
      <c r="D2" s="285"/>
      <c r="E2" s="285" t="s">
        <v>1</v>
      </c>
      <c r="F2" s="285"/>
      <c r="G2" s="285"/>
      <c r="H2" s="285"/>
      <c r="I2" s="285"/>
      <c r="J2" s="285" t="s">
        <v>2</v>
      </c>
      <c r="K2" s="285"/>
      <c r="L2" s="285"/>
      <c r="M2" s="285"/>
      <c r="N2" s="285"/>
      <c r="O2" s="285"/>
      <c r="P2" s="285"/>
      <c r="Q2" s="285"/>
      <c r="R2" s="285"/>
      <c r="S2" s="285"/>
      <c r="T2" s="285"/>
      <c r="U2" s="285"/>
      <c r="V2" s="285"/>
      <c r="W2" s="285"/>
      <c r="X2" s="285"/>
      <c r="Y2" s="285"/>
      <c r="Z2" s="285"/>
      <c r="AA2" s="285"/>
      <c r="AB2" s="285"/>
      <c r="AC2" s="285"/>
      <c r="AD2" s="285" t="s">
        <v>3</v>
      </c>
      <c r="AE2" s="285"/>
      <c r="AF2" s="285"/>
      <c r="AG2" s="285" t="s">
        <v>4</v>
      </c>
      <c r="AH2" s="285"/>
      <c r="AI2" s="285"/>
      <c r="AJ2" s="285"/>
      <c r="AK2" s="285"/>
      <c r="AL2" s="285"/>
      <c r="AM2" s="285"/>
      <c r="AN2" s="285"/>
      <c r="AO2" s="285"/>
      <c r="AP2" s="285"/>
      <c r="AQ2" s="285"/>
      <c r="AR2" s="285"/>
      <c r="AS2" s="285"/>
      <c r="AT2" s="285"/>
      <c r="AU2" s="285"/>
      <c r="AV2" s="285"/>
      <c r="AW2" s="285"/>
      <c r="AX2" s="285" t="s">
        <v>5</v>
      </c>
      <c r="AY2" s="285"/>
      <c r="AZ2" s="285"/>
      <c r="BA2" s="285"/>
      <c r="BB2" s="285"/>
      <c r="BC2" s="285"/>
      <c r="BD2" s="285"/>
      <c r="BE2" s="285"/>
      <c r="BF2" s="285"/>
      <c r="BG2" s="285"/>
      <c r="BH2" s="285"/>
      <c r="BI2" s="285"/>
      <c r="BJ2" s="285"/>
      <c r="BK2" s="285"/>
      <c r="BL2" s="285"/>
      <c r="BM2" s="285" t="s">
        <v>3</v>
      </c>
      <c r="BN2" s="285"/>
      <c r="BO2" s="285"/>
      <c r="BP2" s="287" t="s">
        <v>6</v>
      </c>
      <c r="BQ2" s="287"/>
      <c r="BR2" s="287"/>
      <c r="BS2" s="287"/>
      <c r="BT2" s="287" t="s">
        <v>7</v>
      </c>
      <c r="BU2" s="287"/>
      <c r="BV2" s="287"/>
      <c r="BW2" s="281" t="s">
        <v>8</v>
      </c>
      <c r="BX2" s="281"/>
      <c r="BY2" s="281" t="s">
        <v>9</v>
      </c>
      <c r="BZ2" s="281"/>
      <c r="CA2" s="281"/>
    </row>
    <row r="3" spans="2:79" ht="3" customHeight="1" thickTop="1" thickBot="1"/>
    <row r="4" spans="2:79" s="9" customFormat="1" ht="46" customHeight="1" thickTop="1" thickBot="1">
      <c r="B4" s="4" t="s">
        <v>10</v>
      </c>
      <c r="C4" s="4" t="s">
        <v>11</v>
      </c>
      <c r="D4" s="4" t="s">
        <v>12</v>
      </c>
      <c r="E4" s="4" t="s">
        <v>13</v>
      </c>
      <c r="F4" s="4" t="s">
        <v>1</v>
      </c>
      <c r="G4" s="4" t="s">
        <v>14</v>
      </c>
      <c r="H4" s="4" t="s">
        <v>15</v>
      </c>
      <c r="I4" s="4" t="s">
        <v>16</v>
      </c>
      <c r="J4" s="4" t="s">
        <v>17</v>
      </c>
      <c r="K4" s="4" t="s">
        <v>18</v>
      </c>
      <c r="L4" s="4" t="s">
        <v>19</v>
      </c>
      <c r="M4" s="4" t="s">
        <v>20</v>
      </c>
      <c r="N4" s="4" t="s">
        <v>21</v>
      </c>
      <c r="O4" s="4" t="s">
        <v>22</v>
      </c>
      <c r="P4" s="4" t="s">
        <v>23</v>
      </c>
      <c r="Q4" s="4" t="s">
        <v>24</v>
      </c>
      <c r="R4" s="4" t="s">
        <v>25</v>
      </c>
      <c r="S4" s="4" t="s">
        <v>26</v>
      </c>
      <c r="T4" s="4" t="s">
        <v>27</v>
      </c>
      <c r="U4" s="4" t="s">
        <v>28</v>
      </c>
      <c r="V4" s="4" t="s">
        <v>29</v>
      </c>
      <c r="W4" s="4" t="s">
        <v>30</v>
      </c>
      <c r="X4" s="4" t="s">
        <v>31</v>
      </c>
      <c r="Y4" s="4" t="s">
        <v>32</v>
      </c>
      <c r="Z4" s="4" t="s">
        <v>33</v>
      </c>
      <c r="AA4" s="4" t="s">
        <v>34</v>
      </c>
      <c r="AB4" s="4" t="s">
        <v>35</v>
      </c>
      <c r="AC4" s="4" t="s">
        <v>36</v>
      </c>
      <c r="AD4" s="5" t="s">
        <v>37</v>
      </c>
      <c r="AE4" s="5" t="s">
        <v>38</v>
      </c>
      <c r="AF4" s="5" t="s">
        <v>39</v>
      </c>
      <c r="AG4" s="4" t="s">
        <v>40</v>
      </c>
      <c r="AH4" s="4" t="s">
        <v>41</v>
      </c>
      <c r="AI4" s="4" t="s">
        <v>42</v>
      </c>
      <c r="AJ4" s="4"/>
      <c r="AK4" s="4" t="s">
        <v>42</v>
      </c>
      <c r="AL4" s="4"/>
      <c r="AM4" s="4" t="s">
        <v>43</v>
      </c>
      <c r="AN4" s="4"/>
      <c r="AO4" s="4" t="s">
        <v>44</v>
      </c>
      <c r="AP4" s="4"/>
      <c r="AQ4" s="4" t="s">
        <v>45</v>
      </c>
      <c r="AR4" s="4"/>
      <c r="AS4" s="4" t="s">
        <v>46</v>
      </c>
      <c r="AT4" s="4"/>
      <c r="AU4" s="4" t="s">
        <v>47</v>
      </c>
      <c r="AV4" s="4"/>
      <c r="AW4" s="6" t="s">
        <v>48</v>
      </c>
      <c r="AX4" s="4" t="s">
        <v>49</v>
      </c>
      <c r="AY4" s="7" t="s">
        <v>50</v>
      </c>
      <c r="AZ4" s="7" t="s">
        <v>51</v>
      </c>
      <c r="BA4" s="4"/>
      <c r="BB4" s="4" t="s">
        <v>52</v>
      </c>
      <c r="BC4" s="7" t="s">
        <v>53</v>
      </c>
      <c r="BD4" s="4"/>
      <c r="BE4" s="7" t="s">
        <v>54</v>
      </c>
      <c r="BF4" s="7"/>
      <c r="BG4" s="7"/>
      <c r="BH4" s="7" t="s">
        <v>55</v>
      </c>
      <c r="BI4" s="7"/>
      <c r="BJ4" s="7"/>
      <c r="BK4" s="4" t="s">
        <v>56</v>
      </c>
      <c r="BL4" s="4" t="s">
        <v>57</v>
      </c>
      <c r="BM4" s="5" t="s">
        <v>37</v>
      </c>
      <c r="BN4" s="5" t="s">
        <v>38</v>
      </c>
      <c r="BO4" s="5" t="s">
        <v>58</v>
      </c>
      <c r="BP4" s="7" t="s">
        <v>59</v>
      </c>
      <c r="BQ4" s="7" t="s">
        <v>60</v>
      </c>
      <c r="BR4" s="7" t="s">
        <v>61</v>
      </c>
      <c r="BS4" s="7" t="s">
        <v>62</v>
      </c>
      <c r="BT4" s="7" t="s">
        <v>63</v>
      </c>
      <c r="BU4" s="7" t="s">
        <v>64</v>
      </c>
      <c r="BV4" s="7" t="s">
        <v>65</v>
      </c>
      <c r="BW4" s="8" t="s">
        <v>66</v>
      </c>
      <c r="BX4" s="8" t="s">
        <v>67</v>
      </c>
      <c r="BY4" s="8" t="s">
        <v>66</v>
      </c>
      <c r="BZ4" s="8" t="s">
        <v>67</v>
      </c>
      <c r="CA4" s="8" t="s">
        <v>68</v>
      </c>
    </row>
    <row r="5" spans="2:79" ht="294.75" customHeight="1" thickTop="1" thickBot="1">
      <c r="B5" s="253" t="s">
        <v>175</v>
      </c>
      <c r="C5" s="10" t="s">
        <v>196</v>
      </c>
      <c r="D5" s="141" t="s">
        <v>361</v>
      </c>
      <c r="E5" s="141" t="s">
        <v>362</v>
      </c>
      <c r="F5" s="141" t="s">
        <v>363</v>
      </c>
      <c r="G5" s="10" t="s">
        <v>110</v>
      </c>
      <c r="H5" s="141" t="s">
        <v>364</v>
      </c>
      <c r="I5" s="141" t="s">
        <v>365</v>
      </c>
      <c r="J5" s="247" t="s">
        <v>113</v>
      </c>
      <c r="K5" s="247" t="s">
        <v>113</v>
      </c>
      <c r="L5" s="247" t="s">
        <v>114</v>
      </c>
      <c r="M5" s="247" t="s">
        <v>114</v>
      </c>
      <c r="N5" s="247" t="s">
        <v>113</v>
      </c>
      <c r="O5" s="247" t="s">
        <v>113</v>
      </c>
      <c r="P5" s="247" t="s">
        <v>113</v>
      </c>
      <c r="Q5" s="247" t="s">
        <v>114</v>
      </c>
      <c r="R5" s="247" t="s">
        <v>113</v>
      </c>
      <c r="S5" s="247" t="s">
        <v>113</v>
      </c>
      <c r="T5" s="247" t="s">
        <v>113</v>
      </c>
      <c r="U5" s="247" t="s">
        <v>113</v>
      </c>
      <c r="V5" s="247" t="s">
        <v>113</v>
      </c>
      <c r="W5" s="247" t="s">
        <v>113</v>
      </c>
      <c r="X5" s="247" t="s">
        <v>114</v>
      </c>
      <c r="Y5" s="247" t="s">
        <v>114</v>
      </c>
      <c r="Z5" s="247" t="s">
        <v>114</v>
      </c>
      <c r="AA5" s="247" t="s">
        <v>366</v>
      </c>
      <c r="AB5" s="247" t="s">
        <v>366</v>
      </c>
      <c r="AC5" s="247">
        <f t="shared" ref="AC5:AC25" si="0">COUNTIF(J5:AB5,"Si")</f>
        <v>11</v>
      </c>
      <c r="AD5" s="21" t="s">
        <v>186</v>
      </c>
      <c r="AE5" s="22" t="str">
        <f t="shared" ref="AE5:AE25" si="1">_xlfn.IFS(AC5&lt;=5,$CA$82,AND(AC5&gt;5,AC5&lt;=11),$CA$83,AC5&gt;11,$CA$84)</f>
        <v xml:space="preserve">Mayor </v>
      </c>
      <c r="AF5" s="23" t="str">
        <f t="shared" ref="AF5:AF25" si="2">_xlfn.IFS(AND(AD5=$BZ$80,AE5=$CA$80),$CB$80,AND(AD5=$BZ$80,AE5=$CA$81),$CB$80,AND(AD5=$BZ$80,AE5=$CA$82),$CB$81,AND(AD5=$BZ$80,AE5=$CA$83),$CB$82,AND(AD5=$BZ$80,AE5=$CA$84),$CB$83,AND(AD5=$BZ$81,AE5=$CA$80),$CB$80,AND(AD5=$BZ$81,AE5=$CA$81),$CB$80,AND(AD5=$BZ$81,AE5=$CA$82),$CB$81,AND(AD5=$BZ$81,AE5=$CA$83),$CB$82,AND(AD5=$BZ$81,AE5=$CA$84),$CB$83,AND(AD5=$BZ$82,AE5=$CA$80),$CB$80,AND(AD5=$BZ$82,AE5=$CA$81),$CB$81,AND(AD5=$BZ$82,AE5=$CA$82),$CB$82,AND(AD5=$BZ$82,AE5=$CA$83),$CB$83,AND(AD5=$BZ$82,AE5=$CA$84),$CB$83,AND(AD5=$BZ$83,AE5=$CA$80),$CB$81,AND(AD5=$BZ$83,AE5=$CA$81),$CB$82,AND(AD5=$BZ$83,AE5=$CA$82),$CB$82,AND(AD5=$BZ$83,AE5=$CA$83),$CB$83,AND(AD5=$BZ$83,AE5=$CA$84),$CB$83,AND(AD5=$BZ$84,AE5=$CA$80),$CB$82,AND(AD5=$BZ$84,AE5=$CA$81),$CB$82,AND(AD5=$BZ$84,AE5=$CA$82),$CB$83,AND(AD5=$BZ$84,AE5=$CA$83),$CB$83,AND(AD5=$BZ$84,AE5=$CA$84),$CB$83)</f>
        <v>Extremo</v>
      </c>
      <c r="AG5" s="10" t="s">
        <v>367</v>
      </c>
      <c r="AH5" s="11" t="s">
        <v>242</v>
      </c>
      <c r="AI5" s="247" t="s">
        <v>81</v>
      </c>
      <c r="AJ5" s="12">
        <f t="shared" ref="AJ5:AJ16" si="3">IF(AI5=$CD$80,ASIGNADO,IF(AI5=$CD$81,NO_ASIGNADO,""))</f>
        <v>15</v>
      </c>
      <c r="AK5" s="247" t="s">
        <v>82</v>
      </c>
      <c r="AL5" s="12">
        <f t="shared" ref="AL5:AL16" si="4">IF(AK5=$CG$80,ADECUADO,IF(AK5=$CG$81,INADECUADO,""))</f>
        <v>15</v>
      </c>
      <c r="AM5" s="247" t="s">
        <v>83</v>
      </c>
      <c r="AN5" s="12">
        <f t="shared" ref="AN5:AN16" si="5">IF(AM5=$CJ$80,ASIGNADO,IF(AM5=$CJ$81,NO_ASIGNADO,""))</f>
        <v>15</v>
      </c>
      <c r="AO5" s="247" t="s">
        <v>84</v>
      </c>
      <c r="AP5" s="12">
        <f t="shared" ref="AP5:AP16" si="6">IF(AO5=$CM$80,PREVENIR,IF(AO5=$CM$81,DETECTAR,IF(AO5=$CM$82,NO_ES_CONTROL,"")))</f>
        <v>15</v>
      </c>
      <c r="AQ5" s="247" t="s">
        <v>85</v>
      </c>
      <c r="AR5" s="12">
        <f t="shared" ref="AR5:AR16" si="7">IF(AQ5=$CQ$80,CONFIABLE,IF(AQ5=$CQ$81,NO_CONFIABLE,""))</f>
        <v>15</v>
      </c>
      <c r="AS5" s="247" t="s">
        <v>86</v>
      </c>
      <c r="AT5" s="12">
        <f t="shared" ref="AT5:AT16" si="8">IF(AS5=$CT$80,SE_INVESTIGAN,IF(AS5=$CT$81,NO_SE_INVESTIGAN,""))</f>
        <v>15</v>
      </c>
      <c r="AU5" s="247" t="s">
        <v>87</v>
      </c>
      <c r="AV5" s="12">
        <f t="shared" ref="AV5:AV16" si="9">IF(AU5=$CW$80,COMPLETA,IF(AU5=$CW$81,INCOMPLETA,IF(AU5=$CW$82,NO_EXISTE,"")))</f>
        <v>10</v>
      </c>
      <c r="AW5" s="12">
        <f t="shared" ref="AW5:AW25" si="10">IFERROR(AJ5+AL5+AN5+AP5+AR5+AT5+AV5," ")</f>
        <v>100</v>
      </c>
      <c r="AX5" s="13" t="str">
        <f t="shared" ref="AX5:AX25" si="11">IF(AND(AW5&gt;=86,AW5&lt;=95),"MODERADO",IF(AND(AW5&gt;=96), "FUERTE",IF(AND(AW5&lt;=85), "DEBIL")))</f>
        <v>FUERTE</v>
      </c>
      <c r="AY5" s="14" t="s">
        <v>88</v>
      </c>
      <c r="AZ5" s="13" t="str">
        <f t="shared" ref="AZ5:AZ25" si="12">IFERROR((_xlfn.IFS(AND(AX5=$DA$80,AY5=$DA$80),$DA$80,AND(AX5=$DA$80,AY5=$DA$81),$DA$81,AND(AX5=$DA$80,AY5=$DA$82),$DA$82,AND(AX5=$DA$81,AY5=$DA$80),$DA$81,AND(AX5=$DA$81,AY5=$DA$81),$DA$81,AND(AX5=$DA$81,AY5=$DA$82),$DA$82,AND(AX5=$DA$82,AY5=$DA$80),$DA$82,AND(AX5=$DA$82,AY5=$DA$81),$DA$82,AND(AX5=$DA$82,AY5=$DA$82),$DA$82)),"")</f>
        <v>FUERTE</v>
      </c>
      <c r="BA5" s="250">
        <f t="shared" ref="BA5:BA16" si="13">_xlfn.IFS(AZ5=$DB$80,FUERTE,AZ5=$DB$81,MODERADO,AZ5=$DB$82,DEBIL)</f>
        <v>100</v>
      </c>
      <c r="BB5" s="245" t="str">
        <f t="shared" ref="BB5:BB25" si="14">IF(AND(BA5=100),"NO",IF(AND(BA5&lt;100), "SI",0))</f>
        <v>NO</v>
      </c>
      <c r="BC5" s="249" t="str">
        <f t="shared" ref="BC5:BC25" si="15">IF(AND(BD5&gt;=50,BD5&lt;=99),"MODERADO",IF(AND(BD5=100), "FUERTE",IF(AND(BD5&lt;50), "DEBIL")))</f>
        <v>FUERTE</v>
      </c>
      <c r="BD5" s="24">
        <f t="shared" ref="BD5" si="16">+SUM(BA5)/(COUNT(BA5))</f>
        <v>100</v>
      </c>
      <c r="BE5" s="15" t="s">
        <v>89</v>
      </c>
      <c r="BF5" s="16">
        <f>IF(BE5="Directamente",100/COUNTA($BE$5:$BE$5),0)</f>
        <v>100</v>
      </c>
      <c r="BG5" s="25" t="str">
        <f t="shared" ref="BG5:BG25" si="17">IF(SUM(BF5:BF5)&gt;67,"Directamente","No Disminuye")</f>
        <v>Directamente</v>
      </c>
      <c r="BH5" s="15" t="s">
        <v>89</v>
      </c>
      <c r="BI5" s="17">
        <f t="shared" ref="BI5:BI25" si="18">IFERROR(_xlfn.IFS(BH5="Directamente",100,BH5="Indirectamente",99,BH5="No Disminuye",98)," ")</f>
        <v>100</v>
      </c>
      <c r="BJ5" s="248" t="str">
        <f>_xlfn.IFS(AND((COUNTIF($BH$5:BH5,"Directamente"))&gt;=(COUNTIF(BH5:BH5,"Indirectamente")),(COUNTIF(BH5:BH5,"Directamente"))&gt;=(COUNTIF(BH5:BH5,"No Disminuye"))),"Directamente",AND((COUNTIF(BH5:BH5,"Indirectamente"))&gt;(COUNTIF(BH5:BH5,"Directamente")),(COUNTIF(BH5:BH5,"Indirectamente"))&gt;(COUNTIF(BH5:BH5,"No Disminuye"))),"Indirectamente",SUM(COUNTIF(BH5:BH5,"Directamente"),COUNTIF(BH5:BH5,"Indirectamente"))&gt;=COUNTIF(BH5:BH5,"No Disminuye"),"Directamente",AND((COUNTIF(BH5:BH5,"No Disminuye"))&gt;(COUNTIF(BH5:BH5,"Directamente")),(COUNTIF(BH5:BH5,"No Disminuye"))&gt;(COUNTIF(BH5:BH5,"Indirectamente"))),"No Disminuye")</f>
        <v>Directamente</v>
      </c>
      <c r="BK5" s="245">
        <f t="shared" ref="BK5:BK25" si="19">IFERROR(_xlfn.IFS(AND(BC5="MODERADO",BG5="Directamente"),1,AND(BC5="FUERTE",BG5="Directamente"),2),"0")</f>
        <v>2</v>
      </c>
      <c r="BL5" s="245">
        <f t="shared" ref="BL5:BL25" si="20">IFERROR(_xlfn.IFS(BJ5="Directamente",2,BJ5="Indirectamente",1),"0")</f>
        <v>2</v>
      </c>
      <c r="BM5" s="21" t="s">
        <v>118</v>
      </c>
      <c r="BN5" s="26" t="s">
        <v>91</v>
      </c>
      <c r="BO5" s="142" t="str">
        <f t="shared" ref="BO5:BO25" si="21">_xlfn.IFS(AND(BM5=$BZ$80,BN5=$CA$80),$CB$80,AND(BM5=$BZ$80,BN5=$CA$81),$CB$80,AND(BM5=$BZ$80,BN5=$CA$82),$CB$81,AND(BM5=$BZ$80,BN5=$CA$83),$CB$82,AND(BM5=$BZ$80,BN5=$CA$84),$CB$83,AND(BM5=$BZ$81,BN5=$CA$80),$CB$80,AND(BM5=$BZ$81,BN5=$CA$81),$CB$80,AND(BM5=$BZ$81,BN5=$CA$82),$CB$81,AND(BM5=$BZ$81,BN5=$CA$83),$CB$82,AND(BM5=$BZ$81,BN5=$CA$84),$CB$83,AND(BM5=$BZ$82,BN5=$CA$80),$CB$80,AND(BM5=$BZ$82,BN5=$CA$81),$CB$81,AND(BM5=$BZ$82,BN5=$CA$82),$CB$82,AND(BM5=$BZ$82,BN5=$CA$83),$CB$83,AND(BM5=$BZ$82,BN5=$CA$84),$CB$83,AND(BM5=$BZ$83,BN5=$CA$80),$CB$81,AND(BM5=$BZ$83,BN5=$CA$81),$CB$82,AND(BM5=$BZ$83,BN5=$CA$82),$CB$82,AND(BM5=$BZ$83,BN5=$CA$83),$CB$83,AND(BM5=$BZ$83,BN5=$CA$84),$CB$83,AND(BM5=$BZ$84,BN5=$CA$80),$CB$82,AND(BM5=$BZ$84,BN5=$CA$81),$CB$82,AND(BM5=$BZ$84,BN5=$CA$82),$CB$83,AND(BM5=$BZ$84,BN5=$CA$83),$CB$83,AND(BM5=$BZ$84,BN5=$CA$84),$CB$83)</f>
        <v>Moderado</v>
      </c>
      <c r="BP5" s="268" t="s">
        <v>92</v>
      </c>
      <c r="BQ5" s="143" t="s">
        <v>368</v>
      </c>
      <c r="BR5" s="143" t="s">
        <v>369</v>
      </c>
      <c r="BS5" s="144" t="s">
        <v>370</v>
      </c>
      <c r="BT5" s="145" t="d">
        <v>2021-01-02</v>
      </c>
      <c r="BU5" s="145" t="d">
        <v>2021-12-30</v>
      </c>
      <c r="BV5" s="143" t="s">
        <v>371</v>
      </c>
      <c r="BW5" s="221" t="s">
        <v>752</v>
      </c>
      <c r="BX5" s="143" t="s">
        <v>753</v>
      </c>
      <c r="BY5" s="221" t="s">
        <v>747</v>
      </c>
      <c r="BZ5" s="143" t="s">
        <v>754</v>
      </c>
      <c r="CA5" s="275" t="s">
        <v>755</v>
      </c>
    </row>
    <row r="6" spans="2:79" ht="96" hidden="1" customHeight="1" thickTop="1" thickBot="1">
      <c r="B6" s="425" t="s">
        <v>175</v>
      </c>
      <c r="C6" s="419" t="s">
        <v>196</v>
      </c>
      <c r="D6" s="419" t="s">
        <v>361</v>
      </c>
      <c r="E6" s="419" t="s">
        <v>372</v>
      </c>
      <c r="F6" s="428" t="s">
        <v>373</v>
      </c>
      <c r="G6" s="419" t="s">
        <v>177</v>
      </c>
      <c r="H6" s="419" t="s">
        <v>374</v>
      </c>
      <c r="I6" s="419" t="s">
        <v>375</v>
      </c>
      <c r="J6" s="15"/>
      <c r="K6" s="15"/>
      <c r="L6" s="15"/>
      <c r="M6" s="15"/>
      <c r="N6" s="15"/>
      <c r="O6" s="15"/>
      <c r="P6" s="15"/>
      <c r="Q6" s="15"/>
      <c r="R6" s="15"/>
      <c r="S6" s="15"/>
      <c r="T6" s="15"/>
      <c r="U6" s="15"/>
      <c r="V6" s="15"/>
      <c r="W6" s="15"/>
      <c r="X6" s="15"/>
      <c r="Y6" s="15"/>
      <c r="Z6" s="15"/>
      <c r="AA6" s="15"/>
      <c r="AB6" s="247"/>
      <c r="AC6" s="247">
        <f t="shared" si="0"/>
        <v>0</v>
      </c>
      <c r="AD6" s="311" t="s">
        <v>186</v>
      </c>
      <c r="AE6" s="372" t="s">
        <v>78</v>
      </c>
      <c r="AF6" s="378" t="str">
        <f t="shared" si="2"/>
        <v>Extremo</v>
      </c>
      <c r="AG6" s="10" t="s">
        <v>376</v>
      </c>
      <c r="AH6" s="11" t="s">
        <v>80</v>
      </c>
      <c r="AI6" s="247" t="s">
        <v>81</v>
      </c>
      <c r="AJ6" s="12">
        <f t="shared" si="3"/>
        <v>15</v>
      </c>
      <c r="AK6" s="247" t="s">
        <v>82</v>
      </c>
      <c r="AL6" s="12">
        <f t="shared" si="4"/>
        <v>15</v>
      </c>
      <c r="AM6" s="247" t="s">
        <v>83</v>
      </c>
      <c r="AN6" s="12">
        <f t="shared" si="5"/>
        <v>15</v>
      </c>
      <c r="AO6" s="247" t="s">
        <v>84</v>
      </c>
      <c r="AP6" s="12">
        <f t="shared" si="6"/>
        <v>15</v>
      </c>
      <c r="AQ6" s="247" t="s">
        <v>85</v>
      </c>
      <c r="AR6" s="12">
        <f t="shared" si="7"/>
        <v>15</v>
      </c>
      <c r="AS6" s="247" t="s">
        <v>86</v>
      </c>
      <c r="AT6" s="12">
        <f t="shared" si="8"/>
        <v>15</v>
      </c>
      <c r="AU6" s="247" t="s">
        <v>87</v>
      </c>
      <c r="AV6" s="12">
        <f t="shared" si="9"/>
        <v>10</v>
      </c>
      <c r="AW6" s="12">
        <f t="shared" si="10"/>
        <v>100</v>
      </c>
      <c r="AX6" s="13" t="str">
        <f t="shared" si="11"/>
        <v>FUERTE</v>
      </c>
      <c r="AY6" s="14" t="s">
        <v>88</v>
      </c>
      <c r="AZ6" s="13" t="str">
        <f t="shared" si="12"/>
        <v>FUERTE</v>
      </c>
      <c r="BA6" s="250">
        <f t="shared" si="13"/>
        <v>100</v>
      </c>
      <c r="BB6" s="245" t="str">
        <f t="shared" si="14"/>
        <v>NO</v>
      </c>
      <c r="BC6" s="249" t="str">
        <f t="shared" si="15"/>
        <v>FUERTE</v>
      </c>
      <c r="BD6" s="24">
        <f t="shared" ref="BD6:BD25" si="22">+SUM(BA6:BA7)/(COUNT(BA6:BA7))</f>
        <v>100</v>
      </c>
      <c r="BE6" s="15" t="s">
        <v>89</v>
      </c>
      <c r="BF6" s="16">
        <f>IF(BE6="Directamente",100/COUNTA(#REF!),0)</f>
        <v>100</v>
      </c>
      <c r="BG6" s="25" t="str">
        <f t="shared" si="17"/>
        <v>Directamente</v>
      </c>
      <c r="BH6" s="15" t="s">
        <v>89</v>
      </c>
      <c r="BI6" s="17">
        <f t="shared" si="18"/>
        <v>100</v>
      </c>
      <c r="BJ6" s="248" t="str">
        <f>_xlfn.IFS(AND((COUNTIF($BH$5:BH6,"Directamente"))&gt;=(COUNTIF(BH6:BH6,"Indirectamente")),(COUNTIF(BH6:BH6,"Directamente"))&gt;=(COUNTIF(BH6:BH6,"No Disminuye"))),"Directamente",AND((COUNTIF(BH6:BH6,"Indirectamente"))&gt;(COUNTIF(BH6:BH6,"Directamente")),(COUNTIF(BH6:BH6,"Indirectamente"))&gt;(COUNTIF(BH6:BH6,"No Disminuye"))),"Indirectamente",SUM(COUNTIF(BH6:BH6,"Directamente"),COUNTIF(BH6:BH6,"Indirectamente"))&gt;=COUNTIF(BH6:BH6,"No Disminuye"),"Directamente",AND((COUNTIF(BH6:BH6,"No Disminuye"))&gt;(COUNTIF(BH6:BH6,"Directamente")),(COUNTIF(BH6:BH6,"No Disminuye"))&gt;(COUNTIF(BH6:BH6,"Indirectamente"))),"No Disminuye")</f>
        <v>Directamente</v>
      </c>
      <c r="BK6" s="422">
        <f t="shared" si="19"/>
        <v>2</v>
      </c>
      <c r="BL6" s="422">
        <f t="shared" si="20"/>
        <v>2</v>
      </c>
      <c r="BM6" s="311" t="s">
        <v>118</v>
      </c>
      <c r="BN6" s="372" t="s">
        <v>91</v>
      </c>
      <c r="BO6" s="311" t="str">
        <f t="shared" si="21"/>
        <v>Moderado</v>
      </c>
      <c r="BP6" s="416" t="s">
        <v>92</v>
      </c>
      <c r="BQ6" s="10" t="str">
        <f>AG6</f>
        <v>Registros y seguimiento a  Ingresos y Egresos de almacén, Administración y Manejo de Inventarios.</v>
      </c>
      <c r="BR6" s="190" t="s">
        <v>377</v>
      </c>
      <c r="BS6" s="144" t="s">
        <v>370</v>
      </c>
      <c r="BT6" s="145" t="d">
        <v>2021-01-02</v>
      </c>
      <c r="BU6" s="145" t="d">
        <v>2021-12-30</v>
      </c>
      <c r="BV6" s="191" t="s">
        <v>378</v>
      </c>
      <c r="BW6" s="192"/>
      <c r="BX6" s="193"/>
      <c r="BY6" s="20"/>
      <c r="BZ6" s="252"/>
      <c r="CA6" s="252"/>
    </row>
    <row r="7" spans="2:79" ht="84" hidden="1" customHeight="1" thickTop="1" thickBot="1">
      <c r="B7" s="426"/>
      <c r="C7" s="420"/>
      <c r="D7" s="420"/>
      <c r="E7" s="420"/>
      <c r="F7" s="429"/>
      <c r="G7" s="420"/>
      <c r="H7" s="420"/>
      <c r="I7" s="420"/>
      <c r="J7" s="15"/>
      <c r="K7" s="15"/>
      <c r="L7" s="15"/>
      <c r="M7" s="15"/>
      <c r="N7" s="15"/>
      <c r="O7" s="15"/>
      <c r="P7" s="15"/>
      <c r="Q7" s="15"/>
      <c r="R7" s="15"/>
      <c r="S7" s="15"/>
      <c r="T7" s="15"/>
      <c r="U7" s="15"/>
      <c r="V7" s="15"/>
      <c r="W7" s="15"/>
      <c r="X7" s="15"/>
      <c r="Y7" s="15"/>
      <c r="Z7" s="15"/>
      <c r="AA7" s="15"/>
      <c r="AB7" s="247"/>
      <c r="AC7" s="247">
        <f t="shared" si="0"/>
        <v>0</v>
      </c>
      <c r="AD7" s="312"/>
      <c r="AE7" s="373"/>
      <c r="AF7" s="379"/>
      <c r="AG7" s="10" t="s">
        <v>379</v>
      </c>
      <c r="AH7" s="11" t="s">
        <v>80</v>
      </c>
      <c r="AI7" s="247" t="s">
        <v>81</v>
      </c>
      <c r="AJ7" s="12">
        <f t="shared" si="3"/>
        <v>15</v>
      </c>
      <c r="AK7" s="247" t="s">
        <v>82</v>
      </c>
      <c r="AL7" s="12">
        <f t="shared" si="4"/>
        <v>15</v>
      </c>
      <c r="AM7" s="247" t="s">
        <v>83</v>
      </c>
      <c r="AN7" s="12">
        <f t="shared" si="5"/>
        <v>15</v>
      </c>
      <c r="AO7" s="247" t="s">
        <v>84</v>
      </c>
      <c r="AP7" s="12">
        <f t="shared" si="6"/>
        <v>15</v>
      </c>
      <c r="AQ7" s="247" t="s">
        <v>85</v>
      </c>
      <c r="AR7" s="12">
        <f t="shared" si="7"/>
        <v>15</v>
      </c>
      <c r="AS7" s="247" t="s">
        <v>86</v>
      </c>
      <c r="AT7" s="12">
        <f t="shared" si="8"/>
        <v>15</v>
      </c>
      <c r="AU7" s="247" t="s">
        <v>87</v>
      </c>
      <c r="AV7" s="12">
        <f t="shared" si="9"/>
        <v>10</v>
      </c>
      <c r="AW7" s="12">
        <f t="shared" si="10"/>
        <v>100</v>
      </c>
      <c r="AX7" s="13" t="str">
        <f t="shared" si="11"/>
        <v>FUERTE</v>
      </c>
      <c r="AY7" s="14" t="s">
        <v>88</v>
      </c>
      <c r="AZ7" s="13" t="str">
        <f t="shared" si="12"/>
        <v>FUERTE</v>
      </c>
      <c r="BA7" s="250">
        <f t="shared" si="13"/>
        <v>100</v>
      </c>
      <c r="BB7" s="245" t="str">
        <f t="shared" si="14"/>
        <v>NO</v>
      </c>
      <c r="BC7" s="249" t="str">
        <f t="shared" si="15"/>
        <v>FUERTE</v>
      </c>
      <c r="BD7" s="24">
        <f t="shared" si="22"/>
        <v>100</v>
      </c>
      <c r="BE7" s="15" t="s">
        <v>89</v>
      </c>
      <c r="BF7" s="16">
        <f>IF(BE7="Directamente",100/COUNTA(#REF!),0)</f>
        <v>100</v>
      </c>
      <c r="BG7" s="25" t="str">
        <f t="shared" si="17"/>
        <v>Directamente</v>
      </c>
      <c r="BH7" s="15" t="s">
        <v>89</v>
      </c>
      <c r="BI7" s="17">
        <f t="shared" si="18"/>
        <v>100</v>
      </c>
      <c r="BJ7" s="248" t="str">
        <f>_xlfn.IFS(AND((COUNTIF($BH$5:BH7,"Directamente"))&gt;=(COUNTIF(BH7:BH7,"Indirectamente")),(COUNTIF(BH7:BH7,"Directamente"))&gt;=(COUNTIF(BH7:BH7,"No Disminuye"))),"Directamente",AND((COUNTIF(BH7:BH7,"Indirectamente"))&gt;(COUNTIF(BH7:BH7,"Directamente")),(COUNTIF(BH7:BH7,"Indirectamente"))&gt;(COUNTIF(BH7:BH7,"No Disminuye"))),"Indirectamente",SUM(COUNTIF(BH7:BH7,"Directamente"),COUNTIF(BH7:BH7,"Indirectamente"))&gt;=COUNTIF(BH7:BH7,"No Disminuye"),"Directamente",AND((COUNTIF(BH7:BH7,"No Disminuye"))&gt;(COUNTIF(BH7:BH7,"Directamente")),(COUNTIF(BH7:BH7,"No Disminuye"))&gt;(COUNTIF(BH7:BH7,"Indirectamente"))),"No Disminuye")</f>
        <v>Directamente</v>
      </c>
      <c r="BK7" s="423"/>
      <c r="BL7" s="423"/>
      <c r="BM7" s="312"/>
      <c r="BN7" s="373"/>
      <c r="BO7" s="312"/>
      <c r="BP7" s="417"/>
      <c r="BQ7" s="10" t="str">
        <f>AG7</f>
        <v>Cronograma de tomas de inventarios.</v>
      </c>
      <c r="BR7" s="190" t="s">
        <v>380</v>
      </c>
      <c r="BS7" s="144" t="s">
        <v>370</v>
      </c>
      <c r="BT7" s="145" t="d">
        <v>2021-01-02</v>
      </c>
      <c r="BU7" s="145" t="d">
        <v>2021-12-30</v>
      </c>
      <c r="BV7" s="191" t="s">
        <v>381</v>
      </c>
      <c r="BW7" s="192"/>
      <c r="BX7" s="193"/>
      <c r="BY7" s="20"/>
      <c r="BZ7" s="252"/>
      <c r="CA7" s="252"/>
    </row>
    <row r="8" spans="2:79" ht="84" hidden="1" customHeight="1" thickTop="1" thickBot="1">
      <c r="B8" s="427"/>
      <c r="C8" s="421"/>
      <c r="D8" s="421"/>
      <c r="E8" s="421"/>
      <c r="F8" s="430"/>
      <c r="G8" s="421"/>
      <c r="H8" s="421"/>
      <c r="I8" s="421"/>
      <c r="J8" s="15"/>
      <c r="K8" s="15"/>
      <c r="L8" s="15"/>
      <c r="M8" s="15"/>
      <c r="N8" s="15"/>
      <c r="O8" s="15"/>
      <c r="P8" s="15"/>
      <c r="Q8" s="15"/>
      <c r="R8" s="15"/>
      <c r="S8" s="15"/>
      <c r="T8" s="15"/>
      <c r="U8" s="15"/>
      <c r="V8" s="15"/>
      <c r="W8" s="15"/>
      <c r="X8" s="15"/>
      <c r="Y8" s="15"/>
      <c r="Z8" s="15"/>
      <c r="AA8" s="15"/>
      <c r="AB8" s="247"/>
      <c r="AC8" s="247">
        <f t="shared" si="0"/>
        <v>0</v>
      </c>
      <c r="AD8" s="313"/>
      <c r="AE8" s="374"/>
      <c r="AF8" s="380"/>
      <c r="AG8" s="10" t="s">
        <v>382</v>
      </c>
      <c r="AH8" s="11" t="s">
        <v>80</v>
      </c>
      <c r="AI8" s="247" t="s">
        <v>81</v>
      </c>
      <c r="AJ8" s="12">
        <f t="shared" si="3"/>
        <v>15</v>
      </c>
      <c r="AK8" s="247" t="s">
        <v>82</v>
      </c>
      <c r="AL8" s="12">
        <f t="shared" si="4"/>
        <v>15</v>
      </c>
      <c r="AM8" s="247" t="s">
        <v>83</v>
      </c>
      <c r="AN8" s="12">
        <f t="shared" si="5"/>
        <v>15</v>
      </c>
      <c r="AO8" s="247" t="s">
        <v>84</v>
      </c>
      <c r="AP8" s="12">
        <f t="shared" si="6"/>
        <v>15</v>
      </c>
      <c r="AQ8" s="247" t="s">
        <v>85</v>
      </c>
      <c r="AR8" s="12">
        <f t="shared" si="7"/>
        <v>15</v>
      </c>
      <c r="AS8" s="247" t="s">
        <v>86</v>
      </c>
      <c r="AT8" s="12">
        <f t="shared" si="8"/>
        <v>15</v>
      </c>
      <c r="AU8" s="247" t="s">
        <v>87</v>
      </c>
      <c r="AV8" s="12">
        <f t="shared" si="9"/>
        <v>10</v>
      </c>
      <c r="AW8" s="12">
        <f t="shared" si="10"/>
        <v>100</v>
      </c>
      <c r="AX8" s="13" t="str">
        <f t="shared" si="11"/>
        <v>FUERTE</v>
      </c>
      <c r="AY8" s="14" t="s">
        <v>88</v>
      </c>
      <c r="AZ8" s="13" t="str">
        <f t="shared" si="12"/>
        <v>FUERTE</v>
      </c>
      <c r="BA8" s="250">
        <f t="shared" si="13"/>
        <v>100</v>
      </c>
      <c r="BB8" s="245" t="str">
        <f t="shared" si="14"/>
        <v>NO</v>
      </c>
      <c r="BC8" s="249" t="str">
        <f t="shared" si="15"/>
        <v>FUERTE</v>
      </c>
      <c r="BD8" s="24">
        <f t="shared" si="22"/>
        <v>100</v>
      </c>
      <c r="BE8" s="15" t="s">
        <v>89</v>
      </c>
      <c r="BF8" s="16">
        <f>IF(BE8="Directamente",100/COUNTA(#REF!),0)</f>
        <v>100</v>
      </c>
      <c r="BG8" s="25" t="str">
        <f t="shared" si="17"/>
        <v>Directamente</v>
      </c>
      <c r="BH8" s="15" t="s">
        <v>89</v>
      </c>
      <c r="BI8" s="17">
        <f t="shared" si="18"/>
        <v>100</v>
      </c>
      <c r="BJ8" s="248" t="str">
        <f>_xlfn.IFS(AND((COUNTIF($BH$5:BH8,"Directamente"))&gt;=(COUNTIF(BH8:BH8,"Indirectamente")),(COUNTIF(BH8:BH8,"Directamente"))&gt;=(COUNTIF(BH8:BH8,"No Disminuye"))),"Directamente",AND((COUNTIF(BH8:BH8,"Indirectamente"))&gt;(COUNTIF(BH8:BH8,"Directamente")),(COUNTIF(BH8:BH8,"Indirectamente"))&gt;(COUNTIF(BH8:BH8,"No Disminuye"))),"Indirectamente",SUM(COUNTIF(BH8:BH8,"Directamente"),COUNTIF(BH8:BH8,"Indirectamente"))&gt;=COUNTIF(BH8:BH8,"No Disminuye"),"Directamente",AND((COUNTIF(BH8:BH8,"No Disminuye"))&gt;(COUNTIF(BH8:BH8,"Directamente")),(COUNTIF(BH8:BH8,"No Disminuye"))&gt;(COUNTIF(BH8:BH8,"Indirectamente"))),"No Disminuye")</f>
        <v>Directamente</v>
      </c>
      <c r="BK8" s="424"/>
      <c r="BL8" s="424"/>
      <c r="BM8" s="313"/>
      <c r="BN8" s="374"/>
      <c r="BO8" s="313"/>
      <c r="BP8" s="418"/>
      <c r="BQ8" s="10" t="str">
        <f>AG8</f>
        <v>Paz y salvos de los bienes a cargo de los servidores públicos de la entidad</v>
      </c>
      <c r="BR8" s="190" t="s">
        <v>383</v>
      </c>
      <c r="BS8" s="144" t="s">
        <v>370</v>
      </c>
      <c r="BT8" s="145" t="d">
        <v>2021-01-02</v>
      </c>
      <c r="BU8" s="145" t="d">
        <v>2021-12-30</v>
      </c>
      <c r="BV8" s="191" t="s">
        <v>384</v>
      </c>
      <c r="BW8" s="192"/>
      <c r="BX8" s="193"/>
      <c r="BY8" s="20"/>
      <c r="BZ8" s="252"/>
      <c r="CA8" s="252"/>
    </row>
    <row r="9" spans="2:79" ht="75.900000000000006" hidden="1" thickTop="1" thickBot="1">
      <c r="B9" s="253"/>
      <c r="C9" s="10"/>
      <c r="D9" s="10"/>
      <c r="E9" s="10"/>
      <c r="F9" s="10"/>
      <c r="G9" s="10"/>
      <c r="H9" s="10"/>
      <c r="I9" s="10"/>
      <c r="J9" s="15"/>
      <c r="K9" s="15"/>
      <c r="L9" s="15"/>
      <c r="M9" s="15"/>
      <c r="N9" s="15"/>
      <c r="O9" s="15"/>
      <c r="P9" s="15"/>
      <c r="Q9" s="15"/>
      <c r="R9" s="15"/>
      <c r="S9" s="15"/>
      <c r="T9" s="15"/>
      <c r="U9" s="15"/>
      <c r="V9" s="15"/>
      <c r="W9" s="15"/>
      <c r="X9" s="15"/>
      <c r="Y9" s="15"/>
      <c r="Z9" s="15"/>
      <c r="AA9" s="15"/>
      <c r="AB9" s="247"/>
      <c r="AC9" s="247">
        <f t="shared" si="0"/>
        <v>0</v>
      </c>
      <c r="AD9" s="21" t="s">
        <v>118</v>
      </c>
      <c r="AE9" s="22" t="str">
        <f t="shared" si="1"/>
        <v>Moderado</v>
      </c>
      <c r="AF9" s="23" t="str">
        <f t="shared" si="2"/>
        <v>Moderado</v>
      </c>
      <c r="AG9" s="10"/>
      <c r="AH9" s="11"/>
      <c r="AI9" s="247"/>
      <c r="AJ9" s="12" t="str">
        <f t="shared" si="3"/>
        <v/>
      </c>
      <c r="AK9" s="247"/>
      <c r="AL9" s="12" t="str">
        <f t="shared" si="4"/>
        <v/>
      </c>
      <c r="AM9" s="247"/>
      <c r="AN9" s="12" t="str">
        <f t="shared" si="5"/>
        <v/>
      </c>
      <c r="AO9" s="247"/>
      <c r="AP9" s="12" t="str">
        <f t="shared" si="6"/>
        <v/>
      </c>
      <c r="AQ9" s="247"/>
      <c r="AR9" s="12" t="str">
        <f t="shared" si="7"/>
        <v/>
      </c>
      <c r="AS9" s="247"/>
      <c r="AT9" s="12" t="str">
        <f t="shared" si="8"/>
        <v/>
      </c>
      <c r="AU9" s="247"/>
      <c r="AV9" s="12" t="str">
        <f t="shared" si="9"/>
        <v/>
      </c>
      <c r="AW9" s="12" t="str">
        <f t="shared" si="10"/>
        <v xml:space="preserve"> </v>
      </c>
      <c r="AX9" s="13" t="str">
        <f t="shared" si="11"/>
        <v>FUERTE</v>
      </c>
      <c r="AY9" s="14" t="s">
        <v>88</v>
      </c>
      <c r="AZ9" s="13" t="str">
        <f t="shared" si="12"/>
        <v>FUERTE</v>
      </c>
      <c r="BA9" s="250">
        <f t="shared" si="13"/>
        <v>100</v>
      </c>
      <c r="BB9" s="245" t="str">
        <f t="shared" si="14"/>
        <v>NO</v>
      </c>
      <c r="BC9" s="249" t="str">
        <f t="shared" si="15"/>
        <v>FUERTE</v>
      </c>
      <c r="BD9" s="24">
        <f t="shared" si="22"/>
        <v>100</v>
      </c>
      <c r="BE9" s="15"/>
      <c r="BF9" s="16">
        <f>IF(BE9="Directamente",100/COUNTA(#REF!),0)</f>
        <v>0</v>
      </c>
      <c r="BG9" s="25" t="str">
        <f t="shared" si="17"/>
        <v>No Disminuye</v>
      </c>
      <c r="BH9" s="15"/>
      <c r="BI9" s="17" t="str">
        <f t="shared" si="18"/>
        <v xml:space="preserve"> </v>
      </c>
      <c r="BJ9" s="248" t="str">
        <f>_xlfn.IFS(AND((COUNTIF($BH$5:BH9,"Directamente"))&gt;=(COUNTIF(BH9:BH9,"Indirectamente")),(COUNTIF(BH9:BH9,"Directamente"))&gt;=(COUNTIF(BH9:BH9,"No Disminuye"))),"Directamente",AND((COUNTIF(BH9:BH9,"Indirectamente"))&gt;(COUNTIF(BH9:BH9,"Directamente")),(COUNTIF(BH9:BH9,"Indirectamente"))&gt;(COUNTIF(BH9:BH9,"No Disminuye"))),"Indirectamente",SUM(COUNTIF(BH9:BH9,"Directamente"),COUNTIF(BH9:BH9,"Indirectamente"))&gt;=COUNTIF(BH9:BH9,"No Disminuye"),"Directamente",AND((COUNTIF(BH9:BH9,"No Disminuye"))&gt;(COUNTIF(BH9:BH9,"Directamente")),(COUNTIF(BH9:BH9,"No Disminuye"))&gt;(COUNTIF(BH9:BH9,"Indirectamente"))),"No Disminuye")</f>
        <v>Directamente</v>
      </c>
      <c r="BK9" s="245" t="str">
        <f t="shared" si="19"/>
        <v>0</v>
      </c>
      <c r="BL9" s="245">
        <f t="shared" si="20"/>
        <v>2</v>
      </c>
      <c r="BM9" s="21" t="s">
        <v>119</v>
      </c>
      <c r="BN9" s="26" t="s">
        <v>91</v>
      </c>
      <c r="BO9" s="21" t="str">
        <f t="shared" si="21"/>
        <v>Moderado</v>
      </c>
      <c r="BP9" s="254"/>
      <c r="BQ9" s="10"/>
      <c r="BR9" s="10"/>
      <c r="BS9" s="252"/>
      <c r="BT9" s="20"/>
      <c r="BU9" s="20"/>
      <c r="BV9" s="252"/>
      <c r="BW9" s="20"/>
      <c r="BX9" s="252"/>
      <c r="BY9" s="20"/>
      <c r="BZ9" s="252"/>
      <c r="CA9" s="252"/>
    </row>
    <row r="10" spans="2:79" ht="75.900000000000006" hidden="1" thickTop="1" thickBot="1">
      <c r="B10" s="253"/>
      <c r="C10" s="10"/>
      <c r="D10" s="10"/>
      <c r="E10" s="10"/>
      <c r="F10" s="10"/>
      <c r="G10" s="10"/>
      <c r="H10" s="10"/>
      <c r="I10" s="10"/>
      <c r="J10" s="15"/>
      <c r="K10" s="15"/>
      <c r="L10" s="15"/>
      <c r="M10" s="15"/>
      <c r="N10" s="15"/>
      <c r="O10" s="15"/>
      <c r="P10" s="15"/>
      <c r="Q10" s="15"/>
      <c r="R10" s="15"/>
      <c r="S10" s="15"/>
      <c r="T10" s="15"/>
      <c r="U10" s="15"/>
      <c r="V10" s="15"/>
      <c r="W10" s="15"/>
      <c r="X10" s="15"/>
      <c r="Y10" s="15"/>
      <c r="Z10" s="15"/>
      <c r="AA10" s="15"/>
      <c r="AB10" s="247"/>
      <c r="AC10" s="247">
        <f t="shared" si="0"/>
        <v>0</v>
      </c>
      <c r="AD10" s="21" t="s">
        <v>118</v>
      </c>
      <c r="AE10" s="22" t="str">
        <f t="shared" si="1"/>
        <v>Moderado</v>
      </c>
      <c r="AF10" s="23" t="str">
        <f t="shared" si="2"/>
        <v>Moderado</v>
      </c>
      <c r="AG10" s="10"/>
      <c r="AH10" s="11"/>
      <c r="AI10" s="247"/>
      <c r="AJ10" s="12" t="str">
        <f t="shared" si="3"/>
        <v/>
      </c>
      <c r="AK10" s="247"/>
      <c r="AL10" s="12" t="str">
        <f t="shared" si="4"/>
        <v/>
      </c>
      <c r="AM10" s="247"/>
      <c r="AN10" s="12" t="str">
        <f t="shared" si="5"/>
        <v/>
      </c>
      <c r="AO10" s="247"/>
      <c r="AP10" s="12" t="str">
        <f t="shared" si="6"/>
        <v/>
      </c>
      <c r="AQ10" s="247"/>
      <c r="AR10" s="12" t="str">
        <f t="shared" si="7"/>
        <v/>
      </c>
      <c r="AS10" s="247"/>
      <c r="AT10" s="12" t="str">
        <f t="shared" si="8"/>
        <v/>
      </c>
      <c r="AU10" s="247"/>
      <c r="AV10" s="12" t="str">
        <f t="shared" si="9"/>
        <v/>
      </c>
      <c r="AW10" s="12" t="str">
        <f t="shared" si="10"/>
        <v xml:space="preserve"> </v>
      </c>
      <c r="AX10" s="13" t="str">
        <f t="shared" si="11"/>
        <v>FUERTE</v>
      </c>
      <c r="AY10" s="14" t="s">
        <v>88</v>
      </c>
      <c r="AZ10" s="13" t="str">
        <f t="shared" si="12"/>
        <v>FUERTE</v>
      </c>
      <c r="BA10" s="250">
        <f t="shared" si="13"/>
        <v>100</v>
      </c>
      <c r="BB10" s="245" t="str">
        <f t="shared" si="14"/>
        <v>NO</v>
      </c>
      <c r="BC10" s="249" t="str">
        <f t="shared" si="15"/>
        <v>FUERTE</v>
      </c>
      <c r="BD10" s="24">
        <f t="shared" si="22"/>
        <v>100</v>
      </c>
      <c r="BE10" s="15"/>
      <c r="BF10" s="16">
        <f>IF(BE10="Directamente",100/COUNTA(#REF!),0)</f>
        <v>0</v>
      </c>
      <c r="BG10" s="25" t="str">
        <f t="shared" si="17"/>
        <v>No Disminuye</v>
      </c>
      <c r="BH10" s="15"/>
      <c r="BI10" s="17" t="str">
        <f t="shared" si="18"/>
        <v xml:space="preserve"> </v>
      </c>
      <c r="BJ10" s="248" t="str">
        <f>_xlfn.IFS(AND((COUNTIF($BH$5:BH10,"Directamente"))&gt;=(COUNTIF(BH10:BH10,"Indirectamente")),(COUNTIF(BH10:BH10,"Directamente"))&gt;=(COUNTIF(BH10:BH10,"No Disminuye"))),"Directamente",AND((COUNTIF(BH10:BH10,"Indirectamente"))&gt;(COUNTIF(BH10:BH10,"Directamente")),(COUNTIF(BH10:BH10,"Indirectamente"))&gt;(COUNTIF(BH10:BH10,"No Disminuye"))),"Indirectamente",SUM(COUNTIF(BH10:BH10,"Directamente"),COUNTIF(BH10:BH10,"Indirectamente"))&gt;=COUNTIF(BH10:BH10,"No Disminuye"),"Directamente",AND((COUNTIF(BH10:BH10,"No Disminuye"))&gt;(COUNTIF(BH10:BH10,"Directamente")),(COUNTIF(BH10:BH10,"No Disminuye"))&gt;(COUNTIF(BH10:BH10,"Indirectamente"))),"No Disminuye")</f>
        <v>Directamente</v>
      </c>
      <c r="BK10" s="245" t="str">
        <f t="shared" si="19"/>
        <v>0</v>
      </c>
      <c r="BL10" s="245">
        <f t="shared" si="20"/>
        <v>2</v>
      </c>
      <c r="BM10" s="21" t="s">
        <v>119</v>
      </c>
      <c r="BN10" s="26" t="s">
        <v>91</v>
      </c>
      <c r="BO10" s="21" t="str">
        <f t="shared" si="21"/>
        <v>Moderado</v>
      </c>
      <c r="BP10" s="254"/>
      <c r="BQ10" s="10"/>
      <c r="BR10" s="10"/>
      <c r="BS10" s="252"/>
      <c r="BT10" s="20"/>
      <c r="BU10" s="20"/>
      <c r="BV10" s="252"/>
      <c r="BW10" s="20"/>
      <c r="BX10" s="252"/>
      <c r="BY10" s="20"/>
      <c r="BZ10" s="252"/>
      <c r="CA10" s="252"/>
    </row>
    <row r="11" spans="2:79" ht="75.900000000000006" hidden="1" thickTop="1" thickBot="1">
      <c r="B11" s="253"/>
      <c r="C11" s="10"/>
      <c r="D11" s="10"/>
      <c r="E11" s="10"/>
      <c r="F11" s="10"/>
      <c r="G11" s="10"/>
      <c r="H11" s="10"/>
      <c r="I11" s="10"/>
      <c r="J11" s="15"/>
      <c r="K11" s="15"/>
      <c r="L11" s="15"/>
      <c r="M11" s="15"/>
      <c r="N11" s="15"/>
      <c r="O11" s="15"/>
      <c r="P11" s="15"/>
      <c r="Q11" s="15"/>
      <c r="R11" s="15"/>
      <c r="S11" s="15"/>
      <c r="T11" s="15"/>
      <c r="U11" s="15"/>
      <c r="V11" s="15"/>
      <c r="W11" s="15"/>
      <c r="X11" s="15"/>
      <c r="Y11" s="15"/>
      <c r="Z11" s="15"/>
      <c r="AA11" s="15"/>
      <c r="AB11" s="247"/>
      <c r="AC11" s="247">
        <f t="shared" si="0"/>
        <v>0</v>
      </c>
      <c r="AD11" s="21" t="s">
        <v>118</v>
      </c>
      <c r="AE11" s="22" t="str">
        <f t="shared" si="1"/>
        <v>Moderado</v>
      </c>
      <c r="AF11" s="23" t="str">
        <f t="shared" si="2"/>
        <v>Moderado</v>
      </c>
      <c r="AG11" s="10"/>
      <c r="AH11" s="11"/>
      <c r="AI11" s="247"/>
      <c r="AJ11" s="12" t="str">
        <f t="shared" si="3"/>
        <v/>
      </c>
      <c r="AK11" s="247"/>
      <c r="AL11" s="12" t="str">
        <f t="shared" si="4"/>
        <v/>
      </c>
      <c r="AM11" s="247"/>
      <c r="AN11" s="12" t="str">
        <f t="shared" si="5"/>
        <v/>
      </c>
      <c r="AO11" s="247"/>
      <c r="AP11" s="12" t="str">
        <f t="shared" si="6"/>
        <v/>
      </c>
      <c r="AQ11" s="247"/>
      <c r="AR11" s="12" t="str">
        <f t="shared" si="7"/>
        <v/>
      </c>
      <c r="AS11" s="247"/>
      <c r="AT11" s="12" t="str">
        <f t="shared" si="8"/>
        <v/>
      </c>
      <c r="AU11" s="247"/>
      <c r="AV11" s="12" t="str">
        <f t="shared" si="9"/>
        <v/>
      </c>
      <c r="AW11" s="12" t="str">
        <f t="shared" si="10"/>
        <v xml:space="preserve"> </v>
      </c>
      <c r="AX11" s="13" t="str">
        <f t="shared" si="11"/>
        <v>FUERTE</v>
      </c>
      <c r="AY11" s="14" t="s">
        <v>88</v>
      </c>
      <c r="AZ11" s="13" t="str">
        <f t="shared" si="12"/>
        <v>FUERTE</v>
      </c>
      <c r="BA11" s="250">
        <f t="shared" si="13"/>
        <v>100</v>
      </c>
      <c r="BB11" s="245" t="str">
        <f t="shared" si="14"/>
        <v>NO</v>
      </c>
      <c r="BC11" s="249" t="str">
        <f t="shared" si="15"/>
        <v>FUERTE</v>
      </c>
      <c r="BD11" s="24">
        <f t="shared" si="22"/>
        <v>100</v>
      </c>
      <c r="BE11" s="15"/>
      <c r="BF11" s="16">
        <f>IF(BE11="Directamente",100/COUNTA(#REF!),0)</f>
        <v>0</v>
      </c>
      <c r="BG11" s="25" t="str">
        <f t="shared" si="17"/>
        <v>No Disminuye</v>
      </c>
      <c r="BH11" s="15"/>
      <c r="BI11" s="17" t="str">
        <f t="shared" si="18"/>
        <v xml:space="preserve"> </v>
      </c>
      <c r="BJ11" s="248" t="str">
        <f>_xlfn.IFS(AND((COUNTIF($BH$5:BH11,"Directamente"))&gt;=(COUNTIF(BH11:BH11,"Indirectamente")),(COUNTIF(BH11:BH11,"Directamente"))&gt;=(COUNTIF(BH11:BH11,"No Disminuye"))),"Directamente",AND((COUNTIF(BH11:BH11,"Indirectamente"))&gt;(COUNTIF(BH11:BH11,"Directamente")),(COUNTIF(BH11:BH11,"Indirectamente"))&gt;(COUNTIF(BH11:BH11,"No Disminuye"))),"Indirectamente",SUM(COUNTIF(BH11:BH11,"Directamente"),COUNTIF(BH11:BH11,"Indirectamente"))&gt;=COUNTIF(BH11:BH11,"No Disminuye"),"Directamente",AND((COUNTIF(BH11:BH11,"No Disminuye"))&gt;(COUNTIF(BH11:BH11,"Directamente")),(COUNTIF(BH11:BH11,"No Disminuye"))&gt;(COUNTIF(BH11:BH11,"Indirectamente"))),"No Disminuye")</f>
        <v>Directamente</v>
      </c>
      <c r="BK11" s="245" t="str">
        <f t="shared" si="19"/>
        <v>0</v>
      </c>
      <c r="BL11" s="245">
        <f t="shared" si="20"/>
        <v>2</v>
      </c>
      <c r="BM11" s="21" t="s">
        <v>119</v>
      </c>
      <c r="BN11" s="26" t="s">
        <v>91</v>
      </c>
      <c r="BO11" s="21" t="str">
        <f t="shared" si="21"/>
        <v>Moderado</v>
      </c>
      <c r="BP11" s="254"/>
      <c r="BQ11" s="10"/>
      <c r="BR11" s="10"/>
      <c r="BS11" s="252"/>
      <c r="BT11" s="20"/>
      <c r="BU11" s="20"/>
      <c r="BV11" s="252"/>
      <c r="BW11" s="20"/>
      <c r="BX11" s="252"/>
      <c r="BY11" s="20"/>
      <c r="BZ11" s="252"/>
      <c r="CA11" s="252"/>
    </row>
    <row r="12" spans="2:79" ht="75.900000000000006" hidden="1" thickTop="1" thickBot="1">
      <c r="B12" s="253"/>
      <c r="C12" s="10"/>
      <c r="D12" s="10"/>
      <c r="E12" s="10"/>
      <c r="F12" s="10"/>
      <c r="G12" s="10"/>
      <c r="H12" s="10"/>
      <c r="I12" s="10"/>
      <c r="J12" s="15"/>
      <c r="K12" s="15"/>
      <c r="L12" s="15"/>
      <c r="M12" s="15"/>
      <c r="N12" s="15"/>
      <c r="O12" s="15"/>
      <c r="P12" s="15"/>
      <c r="Q12" s="15"/>
      <c r="R12" s="15"/>
      <c r="S12" s="15"/>
      <c r="T12" s="15"/>
      <c r="U12" s="15"/>
      <c r="V12" s="15"/>
      <c r="W12" s="15"/>
      <c r="X12" s="15"/>
      <c r="Y12" s="15"/>
      <c r="Z12" s="15"/>
      <c r="AA12" s="15"/>
      <c r="AB12" s="247"/>
      <c r="AC12" s="247">
        <f t="shared" si="0"/>
        <v>0</v>
      </c>
      <c r="AD12" s="21" t="s">
        <v>118</v>
      </c>
      <c r="AE12" s="22" t="str">
        <f t="shared" si="1"/>
        <v>Moderado</v>
      </c>
      <c r="AF12" s="23" t="str">
        <f t="shared" si="2"/>
        <v>Moderado</v>
      </c>
      <c r="AG12" s="10"/>
      <c r="AH12" s="11"/>
      <c r="AI12" s="247"/>
      <c r="AJ12" s="12" t="str">
        <f t="shared" si="3"/>
        <v/>
      </c>
      <c r="AK12" s="247"/>
      <c r="AL12" s="12" t="str">
        <f t="shared" si="4"/>
        <v/>
      </c>
      <c r="AM12" s="247"/>
      <c r="AN12" s="12" t="str">
        <f t="shared" si="5"/>
        <v/>
      </c>
      <c r="AO12" s="247"/>
      <c r="AP12" s="12" t="str">
        <f t="shared" si="6"/>
        <v/>
      </c>
      <c r="AQ12" s="247"/>
      <c r="AR12" s="12" t="str">
        <f t="shared" si="7"/>
        <v/>
      </c>
      <c r="AS12" s="247"/>
      <c r="AT12" s="12" t="str">
        <f t="shared" si="8"/>
        <v/>
      </c>
      <c r="AU12" s="247"/>
      <c r="AV12" s="12" t="str">
        <f t="shared" si="9"/>
        <v/>
      </c>
      <c r="AW12" s="12" t="str">
        <f t="shared" si="10"/>
        <v xml:space="preserve"> </v>
      </c>
      <c r="AX12" s="13" t="str">
        <f t="shared" si="11"/>
        <v>FUERTE</v>
      </c>
      <c r="AY12" s="14" t="s">
        <v>88</v>
      </c>
      <c r="AZ12" s="13" t="str">
        <f t="shared" si="12"/>
        <v>FUERTE</v>
      </c>
      <c r="BA12" s="250">
        <f t="shared" si="13"/>
        <v>100</v>
      </c>
      <c r="BB12" s="245" t="str">
        <f t="shared" si="14"/>
        <v>NO</v>
      </c>
      <c r="BC12" s="249" t="str">
        <f t="shared" si="15"/>
        <v>FUERTE</v>
      </c>
      <c r="BD12" s="24">
        <f t="shared" si="22"/>
        <v>100</v>
      </c>
      <c r="BE12" s="15"/>
      <c r="BF12" s="16">
        <f>IF(BE12="Directamente",100/COUNTA(#REF!),0)</f>
        <v>0</v>
      </c>
      <c r="BG12" s="25" t="str">
        <f t="shared" si="17"/>
        <v>No Disminuye</v>
      </c>
      <c r="BH12" s="15"/>
      <c r="BI12" s="17" t="str">
        <f t="shared" si="18"/>
        <v xml:space="preserve"> </v>
      </c>
      <c r="BJ12" s="248" t="str">
        <f>_xlfn.IFS(AND((COUNTIF($BH$5:BH12,"Directamente"))&gt;=(COUNTIF(BH12:BH12,"Indirectamente")),(COUNTIF(BH12:BH12,"Directamente"))&gt;=(COUNTIF(BH12:BH12,"No Disminuye"))),"Directamente",AND((COUNTIF(BH12:BH12,"Indirectamente"))&gt;(COUNTIF(BH12:BH12,"Directamente")),(COUNTIF(BH12:BH12,"Indirectamente"))&gt;(COUNTIF(BH12:BH12,"No Disminuye"))),"Indirectamente",SUM(COUNTIF(BH12:BH12,"Directamente"),COUNTIF(BH12:BH12,"Indirectamente"))&gt;=COUNTIF(BH12:BH12,"No Disminuye"),"Directamente",AND((COUNTIF(BH12:BH12,"No Disminuye"))&gt;(COUNTIF(BH12:BH12,"Directamente")),(COUNTIF(BH12:BH12,"No Disminuye"))&gt;(COUNTIF(BH12:BH12,"Indirectamente"))),"No Disminuye")</f>
        <v>Directamente</v>
      </c>
      <c r="BK12" s="245" t="str">
        <f t="shared" si="19"/>
        <v>0</v>
      </c>
      <c r="BL12" s="245">
        <f t="shared" si="20"/>
        <v>2</v>
      </c>
      <c r="BM12" s="21" t="s">
        <v>119</v>
      </c>
      <c r="BN12" s="26" t="s">
        <v>91</v>
      </c>
      <c r="BO12" s="21" t="str">
        <f t="shared" si="21"/>
        <v>Moderado</v>
      </c>
      <c r="BP12" s="254"/>
      <c r="BQ12" s="10"/>
      <c r="BR12" s="10"/>
      <c r="BS12" s="252"/>
      <c r="BT12" s="20"/>
      <c r="BU12" s="20"/>
      <c r="BV12" s="252"/>
      <c r="BW12" s="20"/>
      <c r="BX12" s="252"/>
      <c r="BY12" s="20"/>
      <c r="BZ12" s="252"/>
      <c r="CA12" s="252"/>
    </row>
    <row r="13" spans="2:79" ht="75.900000000000006" hidden="1" thickTop="1" thickBot="1">
      <c r="B13" s="253"/>
      <c r="C13" s="10"/>
      <c r="D13" s="10"/>
      <c r="E13" s="10"/>
      <c r="F13" s="10"/>
      <c r="G13" s="10"/>
      <c r="H13" s="10"/>
      <c r="I13" s="10"/>
      <c r="J13" s="15"/>
      <c r="K13" s="15"/>
      <c r="L13" s="15"/>
      <c r="M13" s="15"/>
      <c r="N13" s="15"/>
      <c r="O13" s="15"/>
      <c r="P13" s="15"/>
      <c r="Q13" s="15"/>
      <c r="R13" s="15"/>
      <c r="S13" s="15"/>
      <c r="T13" s="15"/>
      <c r="U13" s="15"/>
      <c r="V13" s="15"/>
      <c r="W13" s="15"/>
      <c r="X13" s="15"/>
      <c r="Y13" s="15"/>
      <c r="Z13" s="15"/>
      <c r="AA13" s="15"/>
      <c r="AB13" s="247"/>
      <c r="AC13" s="247">
        <f t="shared" si="0"/>
        <v>0</v>
      </c>
      <c r="AD13" s="21" t="s">
        <v>118</v>
      </c>
      <c r="AE13" s="22" t="str">
        <f t="shared" si="1"/>
        <v>Moderado</v>
      </c>
      <c r="AF13" s="23" t="str">
        <f t="shared" si="2"/>
        <v>Moderado</v>
      </c>
      <c r="AG13" s="10"/>
      <c r="AH13" s="11"/>
      <c r="AI13" s="247"/>
      <c r="AJ13" s="12" t="str">
        <f t="shared" si="3"/>
        <v/>
      </c>
      <c r="AK13" s="247"/>
      <c r="AL13" s="12" t="str">
        <f t="shared" si="4"/>
        <v/>
      </c>
      <c r="AM13" s="247"/>
      <c r="AN13" s="12" t="str">
        <f t="shared" si="5"/>
        <v/>
      </c>
      <c r="AO13" s="247"/>
      <c r="AP13" s="12" t="str">
        <f t="shared" si="6"/>
        <v/>
      </c>
      <c r="AQ13" s="247"/>
      <c r="AR13" s="12" t="str">
        <f t="shared" si="7"/>
        <v/>
      </c>
      <c r="AS13" s="247"/>
      <c r="AT13" s="12" t="str">
        <f t="shared" si="8"/>
        <v/>
      </c>
      <c r="AU13" s="247"/>
      <c r="AV13" s="12" t="str">
        <f t="shared" si="9"/>
        <v/>
      </c>
      <c r="AW13" s="12" t="str">
        <f t="shared" si="10"/>
        <v xml:space="preserve"> </v>
      </c>
      <c r="AX13" s="13" t="str">
        <f t="shared" si="11"/>
        <v>FUERTE</v>
      </c>
      <c r="AY13" s="14" t="s">
        <v>88</v>
      </c>
      <c r="AZ13" s="13" t="str">
        <f t="shared" si="12"/>
        <v>FUERTE</v>
      </c>
      <c r="BA13" s="250">
        <f t="shared" si="13"/>
        <v>100</v>
      </c>
      <c r="BB13" s="245" t="str">
        <f t="shared" si="14"/>
        <v>NO</v>
      </c>
      <c r="BC13" s="249" t="str">
        <f t="shared" si="15"/>
        <v>FUERTE</v>
      </c>
      <c r="BD13" s="24">
        <f t="shared" si="22"/>
        <v>100</v>
      </c>
      <c r="BE13" s="15"/>
      <c r="BF13" s="16">
        <f>IF(BE13="Directamente",100/COUNTA(#REF!),0)</f>
        <v>0</v>
      </c>
      <c r="BG13" s="25" t="str">
        <f t="shared" si="17"/>
        <v>No Disminuye</v>
      </c>
      <c r="BH13" s="15"/>
      <c r="BI13" s="17" t="str">
        <f t="shared" si="18"/>
        <v xml:space="preserve"> </v>
      </c>
      <c r="BJ13" s="248" t="str">
        <f>_xlfn.IFS(AND((COUNTIF($BH$5:BH13,"Directamente"))&gt;=(COUNTIF(BH13:BH13,"Indirectamente")),(COUNTIF(BH13:BH13,"Directamente"))&gt;=(COUNTIF(BH13:BH13,"No Disminuye"))),"Directamente",AND((COUNTIF(BH13:BH13,"Indirectamente"))&gt;(COUNTIF(BH13:BH13,"Directamente")),(COUNTIF(BH13:BH13,"Indirectamente"))&gt;(COUNTIF(BH13:BH13,"No Disminuye"))),"Indirectamente",SUM(COUNTIF(BH13:BH13,"Directamente"),COUNTIF(BH13:BH13,"Indirectamente"))&gt;=COUNTIF(BH13:BH13,"No Disminuye"),"Directamente",AND((COUNTIF(BH13:BH13,"No Disminuye"))&gt;(COUNTIF(BH13:BH13,"Directamente")),(COUNTIF(BH13:BH13,"No Disminuye"))&gt;(COUNTIF(BH13:BH13,"Indirectamente"))),"No Disminuye")</f>
        <v>Directamente</v>
      </c>
      <c r="BK13" s="245" t="str">
        <f t="shared" si="19"/>
        <v>0</v>
      </c>
      <c r="BL13" s="245">
        <f t="shared" si="20"/>
        <v>2</v>
      </c>
      <c r="BM13" s="21" t="s">
        <v>119</v>
      </c>
      <c r="BN13" s="26" t="s">
        <v>91</v>
      </c>
      <c r="BO13" s="21" t="str">
        <f t="shared" si="21"/>
        <v>Moderado</v>
      </c>
      <c r="BP13" s="254"/>
      <c r="BQ13" s="10"/>
      <c r="BR13" s="10"/>
      <c r="BS13" s="252"/>
      <c r="BT13" s="20"/>
      <c r="BU13" s="20"/>
      <c r="BV13" s="252"/>
      <c r="BW13" s="20"/>
      <c r="BX13" s="252"/>
      <c r="BY13" s="20"/>
      <c r="BZ13" s="252"/>
      <c r="CA13" s="252"/>
    </row>
    <row r="14" spans="2:79" ht="75.900000000000006" hidden="1" thickTop="1" thickBot="1">
      <c r="B14" s="253"/>
      <c r="C14" s="10"/>
      <c r="D14" s="10"/>
      <c r="E14" s="10"/>
      <c r="F14" s="10"/>
      <c r="G14" s="10"/>
      <c r="H14" s="10"/>
      <c r="I14" s="10"/>
      <c r="J14" s="15"/>
      <c r="K14" s="15"/>
      <c r="L14" s="15"/>
      <c r="M14" s="15"/>
      <c r="N14" s="15"/>
      <c r="O14" s="15"/>
      <c r="P14" s="15"/>
      <c r="Q14" s="15"/>
      <c r="R14" s="15"/>
      <c r="S14" s="15"/>
      <c r="T14" s="15"/>
      <c r="U14" s="15"/>
      <c r="V14" s="15"/>
      <c r="W14" s="15"/>
      <c r="X14" s="15"/>
      <c r="Y14" s="15"/>
      <c r="Z14" s="15"/>
      <c r="AA14" s="15"/>
      <c r="AB14" s="247"/>
      <c r="AC14" s="247">
        <f t="shared" si="0"/>
        <v>0</v>
      </c>
      <c r="AD14" s="21" t="s">
        <v>118</v>
      </c>
      <c r="AE14" s="22" t="str">
        <f t="shared" si="1"/>
        <v>Moderado</v>
      </c>
      <c r="AF14" s="23" t="str">
        <f t="shared" si="2"/>
        <v>Moderado</v>
      </c>
      <c r="AG14" s="10"/>
      <c r="AH14" s="11"/>
      <c r="AI14" s="247"/>
      <c r="AJ14" s="12" t="str">
        <f t="shared" si="3"/>
        <v/>
      </c>
      <c r="AK14" s="247"/>
      <c r="AL14" s="12" t="str">
        <f t="shared" si="4"/>
        <v/>
      </c>
      <c r="AM14" s="247"/>
      <c r="AN14" s="12" t="str">
        <f t="shared" si="5"/>
        <v/>
      </c>
      <c r="AO14" s="247"/>
      <c r="AP14" s="12" t="str">
        <f t="shared" si="6"/>
        <v/>
      </c>
      <c r="AQ14" s="247"/>
      <c r="AR14" s="12" t="str">
        <f t="shared" si="7"/>
        <v/>
      </c>
      <c r="AS14" s="247"/>
      <c r="AT14" s="12" t="str">
        <f t="shared" si="8"/>
        <v/>
      </c>
      <c r="AU14" s="247"/>
      <c r="AV14" s="12" t="str">
        <f t="shared" si="9"/>
        <v/>
      </c>
      <c r="AW14" s="12" t="str">
        <f t="shared" si="10"/>
        <v xml:space="preserve"> </v>
      </c>
      <c r="AX14" s="13" t="str">
        <f t="shared" si="11"/>
        <v>FUERTE</v>
      </c>
      <c r="AY14" s="14" t="s">
        <v>88</v>
      </c>
      <c r="AZ14" s="13" t="str">
        <f t="shared" si="12"/>
        <v>FUERTE</v>
      </c>
      <c r="BA14" s="250">
        <f t="shared" si="13"/>
        <v>100</v>
      </c>
      <c r="BB14" s="245" t="str">
        <f t="shared" si="14"/>
        <v>NO</v>
      </c>
      <c r="BC14" s="249" t="str">
        <f t="shared" si="15"/>
        <v>FUERTE</v>
      </c>
      <c r="BD14" s="24">
        <f t="shared" si="22"/>
        <v>100</v>
      </c>
      <c r="BE14" s="15"/>
      <c r="BF14" s="16">
        <f>IF(BE14="Directamente",100/COUNTA(#REF!),0)</f>
        <v>0</v>
      </c>
      <c r="BG14" s="25" t="str">
        <f t="shared" si="17"/>
        <v>No Disminuye</v>
      </c>
      <c r="BH14" s="15"/>
      <c r="BI14" s="17" t="str">
        <f t="shared" si="18"/>
        <v xml:space="preserve"> </v>
      </c>
      <c r="BJ14" s="248" t="str">
        <f>_xlfn.IFS(AND((COUNTIF($BH$5:BH14,"Directamente"))&gt;=(COUNTIF(BH14:BH14,"Indirectamente")),(COUNTIF(BH14:BH14,"Directamente"))&gt;=(COUNTIF(BH14:BH14,"No Disminuye"))),"Directamente",AND((COUNTIF(BH14:BH14,"Indirectamente"))&gt;(COUNTIF(BH14:BH14,"Directamente")),(COUNTIF(BH14:BH14,"Indirectamente"))&gt;(COUNTIF(BH14:BH14,"No Disminuye"))),"Indirectamente",SUM(COUNTIF(BH14:BH14,"Directamente"),COUNTIF(BH14:BH14,"Indirectamente"))&gt;=COUNTIF(BH14:BH14,"No Disminuye"),"Directamente",AND((COUNTIF(BH14:BH14,"No Disminuye"))&gt;(COUNTIF(BH14:BH14,"Directamente")),(COUNTIF(BH14:BH14,"No Disminuye"))&gt;(COUNTIF(BH14:BH14,"Indirectamente"))),"No Disminuye")</f>
        <v>Directamente</v>
      </c>
      <c r="BK14" s="245" t="str">
        <f t="shared" si="19"/>
        <v>0</v>
      </c>
      <c r="BL14" s="245">
        <f t="shared" si="20"/>
        <v>2</v>
      </c>
      <c r="BM14" s="21" t="s">
        <v>119</v>
      </c>
      <c r="BN14" s="26" t="s">
        <v>91</v>
      </c>
      <c r="BO14" s="21" t="str">
        <f t="shared" si="21"/>
        <v>Moderado</v>
      </c>
      <c r="BP14" s="254"/>
      <c r="BQ14" s="10"/>
      <c r="BR14" s="10"/>
      <c r="BS14" s="252"/>
      <c r="BT14" s="20"/>
      <c r="BU14" s="20"/>
      <c r="BV14" s="252"/>
      <c r="BW14" s="20"/>
      <c r="BX14" s="252"/>
      <c r="BY14" s="20"/>
      <c r="BZ14" s="252"/>
      <c r="CA14" s="252"/>
    </row>
    <row r="15" spans="2:79" ht="75.900000000000006" hidden="1" thickTop="1" thickBot="1">
      <c r="B15" s="253"/>
      <c r="C15" s="10"/>
      <c r="D15" s="10"/>
      <c r="E15" s="10"/>
      <c r="F15" s="10"/>
      <c r="G15" s="10"/>
      <c r="H15" s="10"/>
      <c r="I15" s="10"/>
      <c r="J15" s="15"/>
      <c r="K15" s="15"/>
      <c r="L15" s="15"/>
      <c r="M15" s="15"/>
      <c r="N15" s="15"/>
      <c r="O15" s="15"/>
      <c r="P15" s="15"/>
      <c r="Q15" s="15"/>
      <c r="R15" s="15"/>
      <c r="S15" s="15"/>
      <c r="T15" s="15"/>
      <c r="U15" s="15"/>
      <c r="V15" s="15"/>
      <c r="W15" s="15"/>
      <c r="X15" s="15"/>
      <c r="Y15" s="15"/>
      <c r="Z15" s="15"/>
      <c r="AA15" s="15"/>
      <c r="AB15" s="247"/>
      <c r="AC15" s="247">
        <f t="shared" si="0"/>
        <v>0</v>
      </c>
      <c r="AD15" s="21" t="s">
        <v>118</v>
      </c>
      <c r="AE15" s="22" t="str">
        <f t="shared" si="1"/>
        <v>Moderado</v>
      </c>
      <c r="AF15" s="23" t="str">
        <f t="shared" si="2"/>
        <v>Moderado</v>
      </c>
      <c r="AG15" s="10"/>
      <c r="AH15" s="11"/>
      <c r="AI15" s="247"/>
      <c r="AJ15" s="12" t="str">
        <f t="shared" si="3"/>
        <v/>
      </c>
      <c r="AK15" s="247"/>
      <c r="AL15" s="12" t="str">
        <f t="shared" si="4"/>
        <v/>
      </c>
      <c r="AM15" s="247"/>
      <c r="AN15" s="12" t="str">
        <f t="shared" si="5"/>
        <v/>
      </c>
      <c r="AO15" s="247"/>
      <c r="AP15" s="12" t="str">
        <f t="shared" si="6"/>
        <v/>
      </c>
      <c r="AQ15" s="247"/>
      <c r="AR15" s="12" t="str">
        <f t="shared" si="7"/>
        <v/>
      </c>
      <c r="AS15" s="247"/>
      <c r="AT15" s="12" t="str">
        <f t="shared" si="8"/>
        <v/>
      </c>
      <c r="AU15" s="247"/>
      <c r="AV15" s="12" t="str">
        <f t="shared" si="9"/>
        <v/>
      </c>
      <c r="AW15" s="12" t="str">
        <f t="shared" si="10"/>
        <v xml:space="preserve"> </v>
      </c>
      <c r="AX15" s="13" t="str">
        <f t="shared" si="11"/>
        <v>FUERTE</v>
      </c>
      <c r="AY15" s="14" t="s">
        <v>88</v>
      </c>
      <c r="AZ15" s="13" t="str">
        <f t="shared" si="12"/>
        <v>FUERTE</v>
      </c>
      <c r="BA15" s="250">
        <f t="shared" si="13"/>
        <v>100</v>
      </c>
      <c r="BB15" s="245" t="str">
        <f t="shared" si="14"/>
        <v>NO</v>
      </c>
      <c r="BC15" s="249" t="str">
        <f t="shared" si="15"/>
        <v>FUERTE</v>
      </c>
      <c r="BD15" s="24">
        <f t="shared" si="22"/>
        <v>100</v>
      </c>
      <c r="BE15" s="15"/>
      <c r="BF15" s="16">
        <f>IF(BE15="Directamente",100/COUNTA(#REF!),0)</f>
        <v>0</v>
      </c>
      <c r="BG15" s="25" t="str">
        <f t="shared" si="17"/>
        <v>No Disminuye</v>
      </c>
      <c r="BH15" s="15"/>
      <c r="BI15" s="17" t="str">
        <f t="shared" si="18"/>
        <v xml:space="preserve"> </v>
      </c>
      <c r="BJ15" s="248" t="str">
        <f>_xlfn.IFS(AND((COUNTIF($BH$5:BH15,"Directamente"))&gt;=(COUNTIF(BH15:BH15,"Indirectamente")),(COUNTIF(BH15:BH15,"Directamente"))&gt;=(COUNTIF(BH15:BH15,"No Disminuye"))),"Directamente",AND((COUNTIF(BH15:BH15,"Indirectamente"))&gt;(COUNTIF(BH15:BH15,"Directamente")),(COUNTIF(BH15:BH15,"Indirectamente"))&gt;(COUNTIF(BH15:BH15,"No Disminuye"))),"Indirectamente",SUM(COUNTIF(BH15:BH15,"Directamente"),COUNTIF(BH15:BH15,"Indirectamente"))&gt;=COUNTIF(BH15:BH15,"No Disminuye"),"Directamente",AND((COUNTIF(BH15:BH15,"No Disminuye"))&gt;(COUNTIF(BH15:BH15,"Directamente")),(COUNTIF(BH15:BH15,"No Disminuye"))&gt;(COUNTIF(BH15:BH15,"Indirectamente"))),"No Disminuye")</f>
        <v>Directamente</v>
      </c>
      <c r="BK15" s="245" t="str">
        <f t="shared" si="19"/>
        <v>0</v>
      </c>
      <c r="BL15" s="245">
        <f t="shared" si="20"/>
        <v>2</v>
      </c>
      <c r="BM15" s="21" t="s">
        <v>119</v>
      </c>
      <c r="BN15" s="26" t="s">
        <v>91</v>
      </c>
      <c r="BO15" s="21" t="str">
        <f t="shared" si="21"/>
        <v>Moderado</v>
      </c>
      <c r="BP15" s="254"/>
      <c r="BQ15" s="10"/>
      <c r="BR15" s="10"/>
      <c r="BS15" s="252"/>
      <c r="BT15" s="20"/>
      <c r="BU15" s="20"/>
      <c r="BV15" s="252"/>
      <c r="BW15" s="20"/>
      <c r="BX15" s="252"/>
      <c r="BY15" s="20"/>
      <c r="BZ15" s="252"/>
      <c r="CA15" s="252"/>
    </row>
    <row r="16" spans="2:79" ht="75.900000000000006" hidden="1" thickTop="1" thickBot="1">
      <c r="B16" s="253"/>
      <c r="C16" s="10"/>
      <c r="D16" s="10"/>
      <c r="E16" s="10"/>
      <c r="F16" s="10"/>
      <c r="G16" s="10"/>
      <c r="H16" s="10"/>
      <c r="I16" s="10"/>
      <c r="J16" s="15"/>
      <c r="K16" s="15"/>
      <c r="L16" s="15"/>
      <c r="M16" s="15"/>
      <c r="N16" s="15"/>
      <c r="O16" s="15"/>
      <c r="P16" s="15"/>
      <c r="Q16" s="15"/>
      <c r="R16" s="15"/>
      <c r="S16" s="15"/>
      <c r="T16" s="15"/>
      <c r="U16" s="15"/>
      <c r="V16" s="15"/>
      <c r="W16" s="15"/>
      <c r="X16" s="15"/>
      <c r="Y16" s="15"/>
      <c r="Z16" s="15"/>
      <c r="AA16" s="15"/>
      <c r="AB16" s="247"/>
      <c r="AC16" s="247">
        <f t="shared" si="0"/>
        <v>0</v>
      </c>
      <c r="AD16" s="21" t="s">
        <v>118</v>
      </c>
      <c r="AE16" s="22" t="str">
        <f t="shared" si="1"/>
        <v>Moderado</v>
      </c>
      <c r="AF16" s="23" t="str">
        <f t="shared" si="2"/>
        <v>Moderado</v>
      </c>
      <c r="AG16" s="10"/>
      <c r="AH16" s="11"/>
      <c r="AI16" s="247"/>
      <c r="AJ16" s="12" t="str">
        <f t="shared" si="3"/>
        <v/>
      </c>
      <c r="AK16" s="247"/>
      <c r="AL16" s="12" t="str">
        <f t="shared" si="4"/>
        <v/>
      </c>
      <c r="AM16" s="247"/>
      <c r="AN16" s="12" t="str">
        <f t="shared" si="5"/>
        <v/>
      </c>
      <c r="AO16" s="247"/>
      <c r="AP16" s="12" t="str">
        <f t="shared" si="6"/>
        <v/>
      </c>
      <c r="AQ16" s="247"/>
      <c r="AR16" s="12" t="str">
        <f t="shared" si="7"/>
        <v/>
      </c>
      <c r="AS16" s="247"/>
      <c r="AT16" s="12" t="str">
        <f t="shared" si="8"/>
        <v/>
      </c>
      <c r="AU16" s="247"/>
      <c r="AV16" s="12" t="str">
        <f t="shared" si="9"/>
        <v/>
      </c>
      <c r="AW16" s="12" t="str">
        <f t="shared" si="10"/>
        <v xml:space="preserve"> </v>
      </c>
      <c r="AX16" s="13" t="str">
        <f t="shared" si="11"/>
        <v>FUERTE</v>
      </c>
      <c r="AY16" s="14" t="s">
        <v>88</v>
      </c>
      <c r="AZ16" s="13" t="str">
        <f t="shared" si="12"/>
        <v>FUERTE</v>
      </c>
      <c r="BA16" s="250">
        <f t="shared" si="13"/>
        <v>100</v>
      </c>
      <c r="BB16" s="245" t="str">
        <f t="shared" si="14"/>
        <v>NO</v>
      </c>
      <c r="BC16" s="249" t="str">
        <f t="shared" si="15"/>
        <v>FUERTE</v>
      </c>
      <c r="BD16" s="24">
        <f t="shared" si="22"/>
        <v>100</v>
      </c>
      <c r="BE16" s="15"/>
      <c r="BF16" s="16">
        <f>IF(BE16="Directamente",100/COUNTA(#REF!),0)</f>
        <v>0</v>
      </c>
      <c r="BG16" s="25" t="str">
        <f t="shared" si="17"/>
        <v>No Disminuye</v>
      </c>
      <c r="BH16" s="15"/>
      <c r="BI16" s="17" t="str">
        <f t="shared" si="18"/>
        <v xml:space="preserve"> </v>
      </c>
      <c r="BJ16" s="248" t="str">
        <f>_xlfn.IFS(AND((COUNTIF($BH$5:BH16,"Directamente"))&gt;=(COUNTIF(BH16:BH16,"Indirectamente")),(COUNTIF(BH16:BH16,"Directamente"))&gt;=(COUNTIF(BH16:BH16,"No Disminuye"))),"Directamente",AND((COUNTIF(BH16:BH16,"Indirectamente"))&gt;(COUNTIF(BH16:BH16,"Directamente")),(COUNTIF(BH16:BH16,"Indirectamente"))&gt;(COUNTIF(BH16:BH16,"No Disminuye"))),"Indirectamente",SUM(COUNTIF(BH16:BH16,"Directamente"),COUNTIF(BH16:BH16,"Indirectamente"))&gt;=COUNTIF(BH16:BH16,"No Disminuye"),"Directamente",AND((COUNTIF(BH16:BH16,"No Disminuye"))&gt;(COUNTIF(BH16:BH16,"Directamente")),(COUNTIF(BH16:BH16,"No Disminuye"))&gt;(COUNTIF(BH16:BH16,"Indirectamente"))),"No Disminuye")</f>
        <v>Directamente</v>
      </c>
      <c r="BK16" s="245" t="str">
        <f t="shared" si="19"/>
        <v>0</v>
      </c>
      <c r="BL16" s="245">
        <f t="shared" si="20"/>
        <v>2</v>
      </c>
      <c r="BM16" s="21" t="s">
        <v>119</v>
      </c>
      <c r="BN16" s="26" t="s">
        <v>91</v>
      </c>
      <c r="BO16" s="21" t="str">
        <f t="shared" si="21"/>
        <v>Moderado</v>
      </c>
      <c r="BP16" s="254"/>
      <c r="BQ16" s="10"/>
      <c r="BR16" s="10"/>
      <c r="BS16" s="252"/>
      <c r="BT16" s="20"/>
      <c r="BU16" s="20"/>
      <c r="BV16" s="252"/>
      <c r="BW16" s="20"/>
      <c r="BX16" s="252"/>
      <c r="BY16" s="20"/>
      <c r="BZ16" s="252"/>
      <c r="CA16" s="252"/>
    </row>
    <row r="17" spans="2:79" ht="75.900000000000006" hidden="1" thickTop="1" thickBot="1">
      <c r="B17" s="253"/>
      <c r="C17" s="10"/>
      <c r="D17" s="10"/>
      <c r="E17" s="10"/>
      <c r="F17" s="10"/>
      <c r="G17" s="10"/>
      <c r="H17" s="10"/>
      <c r="I17" s="10"/>
      <c r="J17" s="15"/>
      <c r="K17" s="15"/>
      <c r="L17" s="15"/>
      <c r="M17" s="15"/>
      <c r="N17" s="15"/>
      <c r="O17" s="15"/>
      <c r="P17" s="15"/>
      <c r="Q17" s="15"/>
      <c r="R17" s="15"/>
      <c r="S17" s="15"/>
      <c r="T17" s="15"/>
      <c r="U17" s="15"/>
      <c r="V17" s="15"/>
      <c r="W17" s="15"/>
      <c r="X17" s="15"/>
      <c r="Y17" s="15"/>
      <c r="Z17" s="15"/>
      <c r="AA17" s="15"/>
      <c r="AB17" s="247"/>
      <c r="AC17" s="247">
        <f t="shared" si="0"/>
        <v>0</v>
      </c>
      <c r="AD17" s="21" t="s">
        <v>118</v>
      </c>
      <c r="AE17" s="22" t="str">
        <f t="shared" si="1"/>
        <v>Moderado</v>
      </c>
      <c r="AF17" s="23" t="str">
        <f t="shared" si="2"/>
        <v>Moderado</v>
      </c>
      <c r="AG17" s="10"/>
      <c r="AH17" s="11"/>
      <c r="AI17" s="247"/>
      <c r="AJ17" s="12" t="str">
        <f t="shared" ref="AJ17:AJ25" si="23">IF(AI17=$CD$80,ASIGNADO,IF(AI17=$CD$81,NO_ASIGNADO,""))</f>
        <v/>
      </c>
      <c r="AK17" s="247"/>
      <c r="AL17" s="12" t="str">
        <f t="shared" ref="AL17:AL25" si="24">IF(AK17=$CG$80,ADECUADO,IF(AK17=$CG$81,INADECUADO,""))</f>
        <v/>
      </c>
      <c r="AM17" s="247"/>
      <c r="AN17" s="12" t="str">
        <f t="shared" ref="AN17:AN25" si="25">IF(AM17=$CJ$80,ASIGNADO,IF(AM17=$CJ$81,NO_ASIGNADO,""))</f>
        <v/>
      </c>
      <c r="AO17" s="247"/>
      <c r="AP17" s="12" t="str">
        <f t="shared" ref="AP17:AP25" si="26">IF(AO17=$CM$80,PREVENIR,IF(AO17=$CM$81,DETECTAR,IF(AO17=$CM$82,NO_ES_CONTROL,"")))</f>
        <v/>
      </c>
      <c r="AQ17" s="247"/>
      <c r="AR17" s="12" t="str">
        <f t="shared" ref="AR17:AR25" si="27">IF(AQ17=$CQ$80,CONFIABLE,IF(AQ17=$CQ$81,NO_CONFIABLE,""))</f>
        <v/>
      </c>
      <c r="AS17" s="247"/>
      <c r="AT17" s="12" t="str">
        <f t="shared" ref="AT17:AT25" si="28">IF(AS17=$CT$80,SE_INVESTIGAN,IF(AS17=$CT$81,NO_SE_INVESTIGAN,""))</f>
        <v/>
      </c>
      <c r="AU17" s="247"/>
      <c r="AV17" s="12" t="str">
        <f t="shared" ref="AV17:AV25" si="29">IF(AU17=$CW$80,COMPLETA,IF(AU17=$CW$81,INCOMPLETA,IF(AU17=$CW$82,NO_EXISTE,"")))</f>
        <v/>
      </c>
      <c r="AW17" s="12" t="str">
        <f t="shared" si="10"/>
        <v xml:space="preserve"> </v>
      </c>
      <c r="AX17" s="13" t="str">
        <f t="shared" si="11"/>
        <v>FUERTE</v>
      </c>
      <c r="AY17" s="14" t="s">
        <v>88</v>
      </c>
      <c r="AZ17" s="13" t="str">
        <f t="shared" si="12"/>
        <v>FUERTE</v>
      </c>
      <c r="BA17" s="250">
        <f t="shared" ref="BA17:BA25" si="30">_xlfn.IFS(AZ17=$DB$80,FUERTE,AZ17=$DB$81,MODERADO,AZ17=$DB$82,DEBIL)</f>
        <v>100</v>
      </c>
      <c r="BB17" s="245" t="str">
        <f t="shared" si="14"/>
        <v>NO</v>
      </c>
      <c r="BC17" s="249" t="str">
        <f t="shared" si="15"/>
        <v>FUERTE</v>
      </c>
      <c r="BD17" s="24">
        <f t="shared" si="22"/>
        <v>100</v>
      </c>
      <c r="BE17" s="15"/>
      <c r="BF17" s="16">
        <f>IF(BE17="Directamente",100/COUNTA(#REF!),0)</f>
        <v>0</v>
      </c>
      <c r="BG17" s="25" t="str">
        <f t="shared" si="17"/>
        <v>No Disminuye</v>
      </c>
      <c r="BH17" s="15"/>
      <c r="BI17" s="17" t="str">
        <f t="shared" si="18"/>
        <v xml:space="preserve"> </v>
      </c>
      <c r="BJ17" s="248" t="str">
        <f>_xlfn.IFS(AND((COUNTIF($BH$5:BH17,"Directamente"))&gt;=(COUNTIF(BH17:BH17,"Indirectamente")),(COUNTIF(BH17:BH17,"Directamente"))&gt;=(COUNTIF(BH17:BH17,"No Disminuye"))),"Directamente",AND((COUNTIF(BH17:BH17,"Indirectamente"))&gt;(COUNTIF(BH17:BH17,"Directamente")),(COUNTIF(BH17:BH17,"Indirectamente"))&gt;(COUNTIF(BH17:BH17,"No Disminuye"))),"Indirectamente",SUM(COUNTIF(BH17:BH17,"Directamente"),COUNTIF(BH17:BH17,"Indirectamente"))&gt;=COUNTIF(BH17:BH17,"No Disminuye"),"Directamente",AND((COUNTIF(BH17:BH17,"No Disminuye"))&gt;(COUNTIF(BH17:BH17,"Directamente")),(COUNTIF(BH17:BH17,"No Disminuye"))&gt;(COUNTIF(BH17:BH17,"Indirectamente"))),"No Disminuye")</f>
        <v>Directamente</v>
      </c>
      <c r="BK17" s="245" t="str">
        <f t="shared" si="19"/>
        <v>0</v>
      </c>
      <c r="BL17" s="245">
        <f t="shared" si="20"/>
        <v>2</v>
      </c>
      <c r="BM17" s="21" t="s">
        <v>119</v>
      </c>
      <c r="BN17" s="26" t="s">
        <v>91</v>
      </c>
      <c r="BO17" s="21" t="str">
        <f t="shared" si="21"/>
        <v>Moderado</v>
      </c>
      <c r="BP17" s="254"/>
      <c r="BQ17" s="10"/>
      <c r="BR17" s="10"/>
      <c r="BS17" s="252"/>
      <c r="BT17" s="20"/>
      <c r="BU17" s="20"/>
      <c r="BV17" s="252"/>
      <c r="BW17" s="20"/>
      <c r="BX17" s="252"/>
      <c r="BY17" s="20"/>
      <c r="BZ17" s="252"/>
      <c r="CA17" s="252"/>
    </row>
    <row r="18" spans="2:79" ht="75.900000000000006" hidden="1" thickTop="1" thickBot="1">
      <c r="B18" s="253"/>
      <c r="C18" s="10"/>
      <c r="D18" s="10"/>
      <c r="E18" s="10"/>
      <c r="F18" s="10"/>
      <c r="G18" s="10"/>
      <c r="H18" s="10"/>
      <c r="I18" s="10"/>
      <c r="J18" s="15"/>
      <c r="K18" s="15"/>
      <c r="L18" s="15"/>
      <c r="M18" s="15"/>
      <c r="N18" s="15"/>
      <c r="O18" s="15"/>
      <c r="P18" s="15"/>
      <c r="Q18" s="15"/>
      <c r="R18" s="15"/>
      <c r="S18" s="15"/>
      <c r="T18" s="15"/>
      <c r="U18" s="15"/>
      <c r="V18" s="15"/>
      <c r="W18" s="15"/>
      <c r="X18" s="15"/>
      <c r="Y18" s="15"/>
      <c r="Z18" s="15"/>
      <c r="AA18" s="15"/>
      <c r="AB18" s="247"/>
      <c r="AC18" s="247">
        <f t="shared" si="0"/>
        <v>0</v>
      </c>
      <c r="AD18" s="21" t="s">
        <v>118</v>
      </c>
      <c r="AE18" s="22" t="str">
        <f t="shared" si="1"/>
        <v>Moderado</v>
      </c>
      <c r="AF18" s="23" t="str">
        <f t="shared" si="2"/>
        <v>Moderado</v>
      </c>
      <c r="AG18" s="10"/>
      <c r="AH18" s="11"/>
      <c r="AI18" s="247"/>
      <c r="AJ18" s="12" t="str">
        <f t="shared" si="23"/>
        <v/>
      </c>
      <c r="AK18" s="247"/>
      <c r="AL18" s="12" t="str">
        <f t="shared" si="24"/>
        <v/>
      </c>
      <c r="AM18" s="247"/>
      <c r="AN18" s="12" t="str">
        <f t="shared" si="25"/>
        <v/>
      </c>
      <c r="AO18" s="247"/>
      <c r="AP18" s="12" t="str">
        <f t="shared" si="26"/>
        <v/>
      </c>
      <c r="AQ18" s="247"/>
      <c r="AR18" s="12" t="str">
        <f t="shared" si="27"/>
        <v/>
      </c>
      <c r="AS18" s="247"/>
      <c r="AT18" s="12" t="str">
        <f t="shared" si="28"/>
        <v/>
      </c>
      <c r="AU18" s="247"/>
      <c r="AV18" s="12" t="str">
        <f t="shared" si="29"/>
        <v/>
      </c>
      <c r="AW18" s="12" t="str">
        <f t="shared" si="10"/>
        <v xml:space="preserve"> </v>
      </c>
      <c r="AX18" s="13" t="str">
        <f t="shared" si="11"/>
        <v>FUERTE</v>
      </c>
      <c r="AY18" s="14" t="s">
        <v>88</v>
      </c>
      <c r="AZ18" s="13" t="str">
        <f t="shared" si="12"/>
        <v>FUERTE</v>
      </c>
      <c r="BA18" s="250">
        <f t="shared" si="30"/>
        <v>100</v>
      </c>
      <c r="BB18" s="245" t="str">
        <f t="shared" si="14"/>
        <v>NO</v>
      </c>
      <c r="BC18" s="249" t="str">
        <f t="shared" si="15"/>
        <v>FUERTE</v>
      </c>
      <c r="BD18" s="24">
        <f t="shared" si="22"/>
        <v>100</v>
      </c>
      <c r="BE18" s="15"/>
      <c r="BF18" s="16">
        <f>IF(BE18="Directamente",100/COUNTA(#REF!),0)</f>
        <v>0</v>
      </c>
      <c r="BG18" s="25" t="str">
        <f t="shared" si="17"/>
        <v>No Disminuye</v>
      </c>
      <c r="BH18" s="15"/>
      <c r="BI18" s="17" t="str">
        <f t="shared" si="18"/>
        <v xml:space="preserve"> </v>
      </c>
      <c r="BJ18" s="248" t="str">
        <f>_xlfn.IFS(AND((COUNTIF($BH$5:BH18,"Directamente"))&gt;=(COUNTIF(BH18:BH18,"Indirectamente")),(COUNTIF(BH18:BH18,"Directamente"))&gt;=(COUNTIF(BH18:BH18,"No Disminuye"))),"Directamente",AND((COUNTIF(BH18:BH18,"Indirectamente"))&gt;(COUNTIF(BH18:BH18,"Directamente")),(COUNTIF(BH18:BH18,"Indirectamente"))&gt;(COUNTIF(BH18:BH18,"No Disminuye"))),"Indirectamente",SUM(COUNTIF(BH18:BH18,"Directamente"),COUNTIF(BH18:BH18,"Indirectamente"))&gt;=COUNTIF(BH18:BH18,"No Disminuye"),"Directamente",AND((COUNTIF(BH18:BH18,"No Disminuye"))&gt;(COUNTIF(BH18:BH18,"Directamente")),(COUNTIF(BH18:BH18,"No Disminuye"))&gt;(COUNTIF(BH18:BH18,"Indirectamente"))),"No Disminuye")</f>
        <v>Directamente</v>
      </c>
      <c r="BK18" s="245" t="str">
        <f t="shared" si="19"/>
        <v>0</v>
      </c>
      <c r="BL18" s="245">
        <f t="shared" si="20"/>
        <v>2</v>
      </c>
      <c r="BM18" s="21" t="s">
        <v>119</v>
      </c>
      <c r="BN18" s="26" t="s">
        <v>91</v>
      </c>
      <c r="BO18" s="21" t="str">
        <f t="shared" si="21"/>
        <v>Moderado</v>
      </c>
      <c r="BP18" s="254"/>
      <c r="BQ18" s="10"/>
      <c r="BR18" s="10"/>
      <c r="BS18" s="252"/>
      <c r="BT18" s="20"/>
      <c r="BU18" s="20"/>
      <c r="BV18" s="252"/>
      <c r="BW18" s="20"/>
      <c r="BX18" s="252"/>
      <c r="BY18" s="20"/>
      <c r="BZ18" s="252"/>
      <c r="CA18" s="252"/>
    </row>
    <row r="19" spans="2:79" ht="75.900000000000006" hidden="1" thickTop="1" thickBot="1">
      <c r="B19" s="253"/>
      <c r="C19" s="10"/>
      <c r="D19" s="10"/>
      <c r="E19" s="10"/>
      <c r="F19" s="10"/>
      <c r="G19" s="10"/>
      <c r="H19" s="10"/>
      <c r="I19" s="10"/>
      <c r="J19" s="15"/>
      <c r="K19" s="15"/>
      <c r="L19" s="15"/>
      <c r="M19" s="15"/>
      <c r="N19" s="15"/>
      <c r="O19" s="15"/>
      <c r="P19" s="15"/>
      <c r="Q19" s="15"/>
      <c r="R19" s="15"/>
      <c r="S19" s="15"/>
      <c r="T19" s="15"/>
      <c r="U19" s="15"/>
      <c r="V19" s="15"/>
      <c r="W19" s="15"/>
      <c r="X19" s="15"/>
      <c r="Y19" s="15"/>
      <c r="Z19" s="15"/>
      <c r="AA19" s="15"/>
      <c r="AB19" s="247"/>
      <c r="AC19" s="247">
        <f t="shared" si="0"/>
        <v>0</v>
      </c>
      <c r="AD19" s="21" t="s">
        <v>118</v>
      </c>
      <c r="AE19" s="22" t="str">
        <f t="shared" si="1"/>
        <v>Moderado</v>
      </c>
      <c r="AF19" s="23" t="str">
        <f t="shared" si="2"/>
        <v>Moderado</v>
      </c>
      <c r="AG19" s="10"/>
      <c r="AH19" s="11"/>
      <c r="AI19" s="247"/>
      <c r="AJ19" s="12" t="str">
        <f t="shared" si="23"/>
        <v/>
      </c>
      <c r="AK19" s="247"/>
      <c r="AL19" s="12" t="str">
        <f t="shared" si="24"/>
        <v/>
      </c>
      <c r="AM19" s="247"/>
      <c r="AN19" s="12" t="str">
        <f t="shared" si="25"/>
        <v/>
      </c>
      <c r="AO19" s="247"/>
      <c r="AP19" s="12" t="str">
        <f t="shared" si="26"/>
        <v/>
      </c>
      <c r="AQ19" s="247"/>
      <c r="AR19" s="12" t="str">
        <f t="shared" si="27"/>
        <v/>
      </c>
      <c r="AS19" s="247"/>
      <c r="AT19" s="12" t="str">
        <f t="shared" si="28"/>
        <v/>
      </c>
      <c r="AU19" s="247"/>
      <c r="AV19" s="12" t="str">
        <f t="shared" si="29"/>
        <v/>
      </c>
      <c r="AW19" s="12" t="str">
        <f t="shared" si="10"/>
        <v xml:space="preserve"> </v>
      </c>
      <c r="AX19" s="13" t="str">
        <f t="shared" si="11"/>
        <v>FUERTE</v>
      </c>
      <c r="AY19" s="14" t="s">
        <v>88</v>
      </c>
      <c r="AZ19" s="13" t="str">
        <f t="shared" si="12"/>
        <v>FUERTE</v>
      </c>
      <c r="BA19" s="250">
        <f t="shared" si="30"/>
        <v>100</v>
      </c>
      <c r="BB19" s="245" t="str">
        <f t="shared" si="14"/>
        <v>NO</v>
      </c>
      <c r="BC19" s="249" t="str">
        <f t="shared" si="15"/>
        <v>FUERTE</v>
      </c>
      <c r="BD19" s="24">
        <f t="shared" si="22"/>
        <v>100</v>
      </c>
      <c r="BE19" s="15"/>
      <c r="BF19" s="16">
        <f>IF(BE19="Directamente",100/COUNTA(#REF!),0)</f>
        <v>0</v>
      </c>
      <c r="BG19" s="25" t="str">
        <f t="shared" si="17"/>
        <v>No Disminuye</v>
      </c>
      <c r="BH19" s="15"/>
      <c r="BI19" s="17" t="str">
        <f t="shared" si="18"/>
        <v xml:space="preserve"> </v>
      </c>
      <c r="BJ19" s="248" t="str">
        <f>_xlfn.IFS(AND((COUNTIF($BH$5:BH19,"Directamente"))&gt;=(COUNTIF(BH19:BH19,"Indirectamente")),(COUNTIF(BH19:BH19,"Directamente"))&gt;=(COUNTIF(BH19:BH19,"No Disminuye"))),"Directamente",AND((COUNTIF(BH19:BH19,"Indirectamente"))&gt;(COUNTIF(BH19:BH19,"Directamente")),(COUNTIF(BH19:BH19,"Indirectamente"))&gt;(COUNTIF(BH19:BH19,"No Disminuye"))),"Indirectamente",SUM(COUNTIF(BH19:BH19,"Directamente"),COUNTIF(BH19:BH19,"Indirectamente"))&gt;=COUNTIF(BH19:BH19,"No Disminuye"),"Directamente",AND((COUNTIF(BH19:BH19,"No Disminuye"))&gt;(COUNTIF(BH19:BH19,"Directamente")),(COUNTIF(BH19:BH19,"No Disminuye"))&gt;(COUNTIF(BH19:BH19,"Indirectamente"))),"No Disminuye")</f>
        <v>Directamente</v>
      </c>
      <c r="BK19" s="245" t="str">
        <f t="shared" si="19"/>
        <v>0</v>
      </c>
      <c r="BL19" s="245">
        <f t="shared" si="20"/>
        <v>2</v>
      </c>
      <c r="BM19" s="21" t="s">
        <v>119</v>
      </c>
      <c r="BN19" s="26" t="s">
        <v>91</v>
      </c>
      <c r="BO19" s="21" t="str">
        <f t="shared" si="21"/>
        <v>Moderado</v>
      </c>
      <c r="BP19" s="254"/>
      <c r="BQ19" s="10"/>
      <c r="BR19" s="10"/>
      <c r="BS19" s="252"/>
      <c r="BT19" s="20"/>
      <c r="BU19" s="20"/>
      <c r="BV19" s="252"/>
      <c r="BW19" s="20"/>
      <c r="BX19" s="252"/>
      <c r="BY19" s="20"/>
      <c r="BZ19" s="252"/>
      <c r="CA19" s="252"/>
    </row>
    <row r="20" spans="2:79" ht="75.900000000000006" hidden="1" thickTop="1" thickBot="1">
      <c r="B20" s="253"/>
      <c r="C20" s="10"/>
      <c r="D20" s="10"/>
      <c r="E20" s="10"/>
      <c r="F20" s="10"/>
      <c r="G20" s="10"/>
      <c r="H20" s="10"/>
      <c r="I20" s="10"/>
      <c r="J20" s="15"/>
      <c r="K20" s="15"/>
      <c r="L20" s="15"/>
      <c r="M20" s="15"/>
      <c r="N20" s="15"/>
      <c r="O20" s="15"/>
      <c r="P20" s="15"/>
      <c r="Q20" s="15"/>
      <c r="R20" s="15"/>
      <c r="S20" s="15"/>
      <c r="T20" s="15"/>
      <c r="U20" s="15"/>
      <c r="V20" s="15"/>
      <c r="W20" s="15"/>
      <c r="X20" s="15"/>
      <c r="Y20" s="15"/>
      <c r="Z20" s="15"/>
      <c r="AA20" s="15"/>
      <c r="AB20" s="247"/>
      <c r="AC20" s="247">
        <f t="shared" si="0"/>
        <v>0</v>
      </c>
      <c r="AD20" s="21" t="s">
        <v>118</v>
      </c>
      <c r="AE20" s="22" t="str">
        <f t="shared" si="1"/>
        <v>Moderado</v>
      </c>
      <c r="AF20" s="23" t="str">
        <f t="shared" si="2"/>
        <v>Moderado</v>
      </c>
      <c r="AG20" s="10"/>
      <c r="AH20" s="11"/>
      <c r="AI20" s="247"/>
      <c r="AJ20" s="12" t="str">
        <f t="shared" si="23"/>
        <v/>
      </c>
      <c r="AK20" s="247"/>
      <c r="AL20" s="12" t="str">
        <f t="shared" si="24"/>
        <v/>
      </c>
      <c r="AM20" s="247"/>
      <c r="AN20" s="12" t="str">
        <f t="shared" si="25"/>
        <v/>
      </c>
      <c r="AO20" s="247"/>
      <c r="AP20" s="12" t="str">
        <f t="shared" si="26"/>
        <v/>
      </c>
      <c r="AQ20" s="247"/>
      <c r="AR20" s="12" t="str">
        <f t="shared" si="27"/>
        <v/>
      </c>
      <c r="AS20" s="247"/>
      <c r="AT20" s="12" t="str">
        <f t="shared" si="28"/>
        <v/>
      </c>
      <c r="AU20" s="247"/>
      <c r="AV20" s="12" t="str">
        <f t="shared" si="29"/>
        <v/>
      </c>
      <c r="AW20" s="12" t="str">
        <f t="shared" si="10"/>
        <v xml:space="preserve"> </v>
      </c>
      <c r="AX20" s="13" t="str">
        <f t="shared" si="11"/>
        <v>FUERTE</v>
      </c>
      <c r="AY20" s="14" t="s">
        <v>88</v>
      </c>
      <c r="AZ20" s="13" t="str">
        <f t="shared" si="12"/>
        <v>FUERTE</v>
      </c>
      <c r="BA20" s="250">
        <f t="shared" si="30"/>
        <v>100</v>
      </c>
      <c r="BB20" s="245" t="str">
        <f t="shared" si="14"/>
        <v>NO</v>
      </c>
      <c r="BC20" s="249" t="str">
        <f t="shared" si="15"/>
        <v>FUERTE</v>
      </c>
      <c r="BD20" s="24">
        <f t="shared" si="22"/>
        <v>100</v>
      </c>
      <c r="BE20" s="15"/>
      <c r="BF20" s="16">
        <f>IF(BE20="Directamente",100/COUNTA(#REF!),0)</f>
        <v>0</v>
      </c>
      <c r="BG20" s="25" t="str">
        <f t="shared" si="17"/>
        <v>No Disminuye</v>
      </c>
      <c r="BH20" s="15"/>
      <c r="BI20" s="17" t="str">
        <f t="shared" si="18"/>
        <v xml:space="preserve"> </v>
      </c>
      <c r="BJ20" s="248" t="str">
        <f>_xlfn.IFS(AND((COUNTIF($BH$5:BH20,"Directamente"))&gt;=(COUNTIF(BH20:BH20,"Indirectamente")),(COUNTIF(BH20:BH20,"Directamente"))&gt;=(COUNTIF(BH20:BH20,"No Disminuye"))),"Directamente",AND((COUNTIF(BH20:BH20,"Indirectamente"))&gt;(COUNTIF(BH20:BH20,"Directamente")),(COUNTIF(BH20:BH20,"Indirectamente"))&gt;(COUNTIF(BH20:BH20,"No Disminuye"))),"Indirectamente",SUM(COUNTIF(BH20:BH20,"Directamente"),COUNTIF(BH20:BH20,"Indirectamente"))&gt;=COUNTIF(BH20:BH20,"No Disminuye"),"Directamente",AND((COUNTIF(BH20:BH20,"No Disminuye"))&gt;(COUNTIF(BH20:BH20,"Directamente")),(COUNTIF(BH20:BH20,"No Disminuye"))&gt;(COUNTIF(BH20:BH20,"Indirectamente"))),"No Disminuye")</f>
        <v>Directamente</v>
      </c>
      <c r="BK20" s="245" t="str">
        <f t="shared" si="19"/>
        <v>0</v>
      </c>
      <c r="BL20" s="245">
        <f t="shared" si="20"/>
        <v>2</v>
      </c>
      <c r="BM20" s="21" t="s">
        <v>119</v>
      </c>
      <c r="BN20" s="26" t="s">
        <v>91</v>
      </c>
      <c r="BO20" s="21" t="str">
        <f t="shared" si="21"/>
        <v>Moderado</v>
      </c>
      <c r="BP20" s="254"/>
      <c r="BQ20" s="10"/>
      <c r="BR20" s="10"/>
      <c r="BS20" s="252"/>
      <c r="BT20" s="20"/>
      <c r="BU20" s="20"/>
      <c r="BV20" s="252"/>
      <c r="BW20" s="20"/>
      <c r="BX20" s="252"/>
      <c r="BY20" s="20"/>
      <c r="BZ20" s="252"/>
      <c r="CA20" s="252"/>
    </row>
    <row r="21" spans="2:79" ht="75.900000000000006" hidden="1" thickTop="1" thickBot="1">
      <c r="B21" s="253"/>
      <c r="C21" s="10"/>
      <c r="D21" s="10"/>
      <c r="E21" s="10"/>
      <c r="F21" s="10"/>
      <c r="G21" s="10"/>
      <c r="H21" s="10"/>
      <c r="I21" s="10"/>
      <c r="J21" s="15"/>
      <c r="K21" s="15"/>
      <c r="L21" s="15"/>
      <c r="M21" s="15"/>
      <c r="N21" s="15"/>
      <c r="O21" s="15"/>
      <c r="P21" s="15"/>
      <c r="Q21" s="15"/>
      <c r="R21" s="15"/>
      <c r="S21" s="15"/>
      <c r="T21" s="15"/>
      <c r="U21" s="15"/>
      <c r="V21" s="15"/>
      <c r="W21" s="15"/>
      <c r="X21" s="15"/>
      <c r="Y21" s="15"/>
      <c r="Z21" s="15"/>
      <c r="AA21" s="15"/>
      <c r="AB21" s="247"/>
      <c r="AC21" s="247">
        <f t="shared" si="0"/>
        <v>0</v>
      </c>
      <c r="AD21" s="21" t="s">
        <v>118</v>
      </c>
      <c r="AE21" s="22" t="str">
        <f t="shared" si="1"/>
        <v>Moderado</v>
      </c>
      <c r="AF21" s="23" t="str">
        <f t="shared" si="2"/>
        <v>Moderado</v>
      </c>
      <c r="AG21" s="10"/>
      <c r="AH21" s="11"/>
      <c r="AI21" s="247"/>
      <c r="AJ21" s="12" t="str">
        <f t="shared" si="23"/>
        <v/>
      </c>
      <c r="AK21" s="247"/>
      <c r="AL21" s="12" t="str">
        <f t="shared" si="24"/>
        <v/>
      </c>
      <c r="AM21" s="247"/>
      <c r="AN21" s="12" t="str">
        <f t="shared" si="25"/>
        <v/>
      </c>
      <c r="AO21" s="247"/>
      <c r="AP21" s="12" t="str">
        <f t="shared" si="26"/>
        <v/>
      </c>
      <c r="AQ21" s="247"/>
      <c r="AR21" s="12" t="str">
        <f t="shared" si="27"/>
        <v/>
      </c>
      <c r="AS21" s="247"/>
      <c r="AT21" s="12" t="str">
        <f t="shared" si="28"/>
        <v/>
      </c>
      <c r="AU21" s="247"/>
      <c r="AV21" s="12" t="str">
        <f t="shared" si="29"/>
        <v/>
      </c>
      <c r="AW21" s="12" t="str">
        <f t="shared" si="10"/>
        <v xml:space="preserve"> </v>
      </c>
      <c r="AX21" s="13" t="str">
        <f t="shared" si="11"/>
        <v>FUERTE</v>
      </c>
      <c r="AY21" s="14" t="s">
        <v>88</v>
      </c>
      <c r="AZ21" s="13" t="str">
        <f t="shared" si="12"/>
        <v>FUERTE</v>
      </c>
      <c r="BA21" s="250">
        <f t="shared" si="30"/>
        <v>100</v>
      </c>
      <c r="BB21" s="245" t="str">
        <f t="shared" si="14"/>
        <v>NO</v>
      </c>
      <c r="BC21" s="249" t="str">
        <f t="shared" si="15"/>
        <v>FUERTE</v>
      </c>
      <c r="BD21" s="24">
        <f t="shared" si="22"/>
        <v>100</v>
      </c>
      <c r="BE21" s="15"/>
      <c r="BF21" s="16">
        <f>IF(BE21="Directamente",100/COUNTA(#REF!),0)</f>
        <v>0</v>
      </c>
      <c r="BG21" s="25" t="str">
        <f t="shared" si="17"/>
        <v>No Disminuye</v>
      </c>
      <c r="BH21" s="15"/>
      <c r="BI21" s="17" t="str">
        <f t="shared" si="18"/>
        <v xml:space="preserve"> </v>
      </c>
      <c r="BJ21" s="248" t="str">
        <f>_xlfn.IFS(AND((COUNTIF($BH$5:BH21,"Directamente"))&gt;=(COUNTIF(BH21:BH21,"Indirectamente")),(COUNTIF(BH21:BH21,"Directamente"))&gt;=(COUNTIF(BH21:BH21,"No Disminuye"))),"Directamente",AND((COUNTIF(BH21:BH21,"Indirectamente"))&gt;(COUNTIF(BH21:BH21,"Directamente")),(COUNTIF(BH21:BH21,"Indirectamente"))&gt;(COUNTIF(BH21:BH21,"No Disminuye"))),"Indirectamente",SUM(COUNTIF(BH21:BH21,"Directamente"),COUNTIF(BH21:BH21,"Indirectamente"))&gt;=COUNTIF(BH21:BH21,"No Disminuye"),"Directamente",AND((COUNTIF(BH21:BH21,"No Disminuye"))&gt;(COUNTIF(BH21:BH21,"Directamente")),(COUNTIF(BH21:BH21,"No Disminuye"))&gt;(COUNTIF(BH21:BH21,"Indirectamente"))),"No Disminuye")</f>
        <v>Directamente</v>
      </c>
      <c r="BK21" s="245" t="str">
        <f t="shared" si="19"/>
        <v>0</v>
      </c>
      <c r="BL21" s="245">
        <f t="shared" si="20"/>
        <v>2</v>
      </c>
      <c r="BM21" s="21" t="s">
        <v>119</v>
      </c>
      <c r="BN21" s="26" t="s">
        <v>91</v>
      </c>
      <c r="BO21" s="21" t="str">
        <f t="shared" si="21"/>
        <v>Moderado</v>
      </c>
      <c r="BP21" s="254"/>
      <c r="BQ21" s="10"/>
      <c r="BR21" s="10"/>
      <c r="BS21" s="252"/>
      <c r="BT21" s="20"/>
      <c r="BU21" s="20"/>
      <c r="BV21" s="252"/>
      <c r="BW21" s="20"/>
      <c r="BX21" s="252"/>
      <c r="BY21" s="20"/>
      <c r="BZ21" s="252"/>
      <c r="CA21" s="252"/>
    </row>
    <row r="22" spans="2:79" ht="75.900000000000006" hidden="1" thickTop="1" thickBot="1">
      <c r="B22" s="253"/>
      <c r="C22" s="10"/>
      <c r="D22" s="10"/>
      <c r="E22" s="10"/>
      <c r="F22" s="10"/>
      <c r="G22" s="10"/>
      <c r="H22" s="10"/>
      <c r="I22" s="10"/>
      <c r="J22" s="15"/>
      <c r="K22" s="15"/>
      <c r="L22" s="15"/>
      <c r="M22" s="15"/>
      <c r="N22" s="15"/>
      <c r="O22" s="15"/>
      <c r="P22" s="15"/>
      <c r="Q22" s="15"/>
      <c r="R22" s="15"/>
      <c r="S22" s="15"/>
      <c r="T22" s="15"/>
      <c r="U22" s="15"/>
      <c r="V22" s="15"/>
      <c r="W22" s="15"/>
      <c r="X22" s="15"/>
      <c r="Y22" s="15"/>
      <c r="Z22" s="15"/>
      <c r="AA22" s="15"/>
      <c r="AB22" s="247"/>
      <c r="AC22" s="247">
        <f t="shared" si="0"/>
        <v>0</v>
      </c>
      <c r="AD22" s="21" t="s">
        <v>118</v>
      </c>
      <c r="AE22" s="22" t="str">
        <f t="shared" si="1"/>
        <v>Moderado</v>
      </c>
      <c r="AF22" s="23" t="str">
        <f t="shared" si="2"/>
        <v>Moderado</v>
      </c>
      <c r="AG22" s="10"/>
      <c r="AH22" s="11"/>
      <c r="AI22" s="247"/>
      <c r="AJ22" s="12" t="str">
        <f t="shared" si="23"/>
        <v/>
      </c>
      <c r="AK22" s="247"/>
      <c r="AL22" s="12" t="str">
        <f t="shared" si="24"/>
        <v/>
      </c>
      <c r="AM22" s="247"/>
      <c r="AN22" s="12" t="str">
        <f t="shared" si="25"/>
        <v/>
      </c>
      <c r="AO22" s="247"/>
      <c r="AP22" s="12" t="str">
        <f t="shared" si="26"/>
        <v/>
      </c>
      <c r="AQ22" s="247"/>
      <c r="AR22" s="12" t="str">
        <f t="shared" si="27"/>
        <v/>
      </c>
      <c r="AS22" s="247"/>
      <c r="AT22" s="12" t="str">
        <f t="shared" si="28"/>
        <v/>
      </c>
      <c r="AU22" s="247"/>
      <c r="AV22" s="12" t="str">
        <f t="shared" si="29"/>
        <v/>
      </c>
      <c r="AW22" s="12" t="str">
        <f t="shared" si="10"/>
        <v xml:space="preserve"> </v>
      </c>
      <c r="AX22" s="13" t="str">
        <f t="shared" si="11"/>
        <v>FUERTE</v>
      </c>
      <c r="AY22" s="14" t="s">
        <v>88</v>
      </c>
      <c r="AZ22" s="13" t="str">
        <f t="shared" si="12"/>
        <v>FUERTE</v>
      </c>
      <c r="BA22" s="250">
        <f t="shared" si="30"/>
        <v>100</v>
      </c>
      <c r="BB22" s="245" t="str">
        <f t="shared" si="14"/>
        <v>NO</v>
      </c>
      <c r="BC22" s="249" t="str">
        <f t="shared" si="15"/>
        <v>FUERTE</v>
      </c>
      <c r="BD22" s="24">
        <f t="shared" si="22"/>
        <v>100</v>
      </c>
      <c r="BE22" s="15"/>
      <c r="BF22" s="16">
        <f>IF(BE22="Directamente",100/COUNTA(#REF!),0)</f>
        <v>0</v>
      </c>
      <c r="BG22" s="25" t="str">
        <f t="shared" si="17"/>
        <v>No Disminuye</v>
      </c>
      <c r="BH22" s="15"/>
      <c r="BI22" s="17" t="str">
        <f t="shared" si="18"/>
        <v xml:space="preserve"> </v>
      </c>
      <c r="BJ22" s="248" t="str">
        <f>_xlfn.IFS(AND((COUNTIF($BH$5:BH22,"Directamente"))&gt;=(COUNTIF(BH22:BH22,"Indirectamente")),(COUNTIF(BH22:BH22,"Directamente"))&gt;=(COUNTIF(BH22:BH22,"No Disminuye"))),"Directamente",AND((COUNTIF(BH22:BH22,"Indirectamente"))&gt;(COUNTIF(BH22:BH22,"Directamente")),(COUNTIF(BH22:BH22,"Indirectamente"))&gt;(COUNTIF(BH22:BH22,"No Disminuye"))),"Indirectamente",SUM(COUNTIF(BH22:BH22,"Directamente"),COUNTIF(BH22:BH22,"Indirectamente"))&gt;=COUNTIF(BH22:BH22,"No Disminuye"),"Directamente",AND((COUNTIF(BH22:BH22,"No Disminuye"))&gt;(COUNTIF(BH22:BH22,"Directamente")),(COUNTIF(BH22:BH22,"No Disminuye"))&gt;(COUNTIF(BH22:BH22,"Indirectamente"))),"No Disminuye")</f>
        <v>Directamente</v>
      </c>
      <c r="BK22" s="245" t="str">
        <f t="shared" si="19"/>
        <v>0</v>
      </c>
      <c r="BL22" s="245">
        <f t="shared" si="20"/>
        <v>2</v>
      </c>
      <c r="BM22" s="21" t="s">
        <v>119</v>
      </c>
      <c r="BN22" s="26" t="s">
        <v>91</v>
      </c>
      <c r="BO22" s="21" t="str">
        <f t="shared" si="21"/>
        <v>Moderado</v>
      </c>
      <c r="BP22" s="254"/>
      <c r="BQ22" s="10"/>
      <c r="BR22" s="10"/>
      <c r="BS22" s="252"/>
      <c r="BT22" s="20"/>
      <c r="BU22" s="20"/>
      <c r="BV22" s="252"/>
      <c r="BW22" s="20"/>
      <c r="BX22" s="252"/>
      <c r="BY22" s="20"/>
      <c r="BZ22" s="252"/>
      <c r="CA22" s="252"/>
    </row>
    <row r="23" spans="2:79" ht="75.900000000000006" hidden="1" thickTop="1" thickBot="1">
      <c r="B23" s="253"/>
      <c r="C23" s="10"/>
      <c r="D23" s="10"/>
      <c r="E23" s="10"/>
      <c r="F23" s="10"/>
      <c r="G23" s="10"/>
      <c r="H23" s="10"/>
      <c r="I23" s="10"/>
      <c r="J23" s="15"/>
      <c r="K23" s="15"/>
      <c r="L23" s="15"/>
      <c r="M23" s="15"/>
      <c r="N23" s="15"/>
      <c r="O23" s="15"/>
      <c r="P23" s="15"/>
      <c r="Q23" s="15"/>
      <c r="R23" s="15"/>
      <c r="S23" s="15"/>
      <c r="T23" s="15"/>
      <c r="U23" s="15"/>
      <c r="V23" s="15"/>
      <c r="W23" s="15"/>
      <c r="X23" s="15"/>
      <c r="Y23" s="15"/>
      <c r="Z23" s="15"/>
      <c r="AA23" s="15"/>
      <c r="AB23" s="247"/>
      <c r="AC23" s="247">
        <f t="shared" si="0"/>
        <v>0</v>
      </c>
      <c r="AD23" s="21" t="s">
        <v>118</v>
      </c>
      <c r="AE23" s="22" t="str">
        <f t="shared" si="1"/>
        <v>Moderado</v>
      </c>
      <c r="AF23" s="23" t="str">
        <f t="shared" si="2"/>
        <v>Moderado</v>
      </c>
      <c r="AG23" s="10"/>
      <c r="AH23" s="11"/>
      <c r="AI23" s="247"/>
      <c r="AJ23" s="12" t="str">
        <f t="shared" si="23"/>
        <v/>
      </c>
      <c r="AK23" s="247"/>
      <c r="AL23" s="12" t="str">
        <f t="shared" si="24"/>
        <v/>
      </c>
      <c r="AM23" s="247"/>
      <c r="AN23" s="12" t="str">
        <f t="shared" si="25"/>
        <v/>
      </c>
      <c r="AO23" s="247"/>
      <c r="AP23" s="12" t="str">
        <f t="shared" si="26"/>
        <v/>
      </c>
      <c r="AQ23" s="247"/>
      <c r="AR23" s="12" t="str">
        <f t="shared" si="27"/>
        <v/>
      </c>
      <c r="AS23" s="247"/>
      <c r="AT23" s="12" t="str">
        <f t="shared" si="28"/>
        <v/>
      </c>
      <c r="AU23" s="247"/>
      <c r="AV23" s="12" t="str">
        <f t="shared" si="29"/>
        <v/>
      </c>
      <c r="AW23" s="12" t="str">
        <f t="shared" si="10"/>
        <v xml:space="preserve"> </v>
      </c>
      <c r="AX23" s="13" t="str">
        <f t="shared" si="11"/>
        <v>FUERTE</v>
      </c>
      <c r="AY23" s="14" t="s">
        <v>88</v>
      </c>
      <c r="AZ23" s="13" t="str">
        <f t="shared" si="12"/>
        <v>FUERTE</v>
      </c>
      <c r="BA23" s="250">
        <f t="shared" si="30"/>
        <v>100</v>
      </c>
      <c r="BB23" s="245" t="str">
        <f t="shared" si="14"/>
        <v>NO</v>
      </c>
      <c r="BC23" s="249" t="str">
        <f t="shared" si="15"/>
        <v>FUERTE</v>
      </c>
      <c r="BD23" s="24">
        <f t="shared" si="22"/>
        <v>100</v>
      </c>
      <c r="BE23" s="15"/>
      <c r="BF23" s="16">
        <f>IF(BE23="Directamente",100/COUNTA(#REF!),0)</f>
        <v>0</v>
      </c>
      <c r="BG23" s="25" t="str">
        <f t="shared" si="17"/>
        <v>No Disminuye</v>
      </c>
      <c r="BH23" s="15"/>
      <c r="BI23" s="17" t="str">
        <f t="shared" si="18"/>
        <v xml:space="preserve"> </v>
      </c>
      <c r="BJ23" s="248" t="str">
        <f>_xlfn.IFS(AND((COUNTIF($BH$5:BH23,"Directamente"))&gt;=(COUNTIF(BH23:BH23,"Indirectamente")),(COUNTIF(BH23:BH23,"Directamente"))&gt;=(COUNTIF(BH23:BH23,"No Disminuye"))),"Directamente",AND((COUNTIF(BH23:BH23,"Indirectamente"))&gt;(COUNTIF(BH23:BH23,"Directamente")),(COUNTIF(BH23:BH23,"Indirectamente"))&gt;(COUNTIF(BH23:BH23,"No Disminuye"))),"Indirectamente",SUM(COUNTIF(BH23:BH23,"Directamente"),COUNTIF(BH23:BH23,"Indirectamente"))&gt;=COUNTIF(BH23:BH23,"No Disminuye"),"Directamente",AND((COUNTIF(BH23:BH23,"No Disminuye"))&gt;(COUNTIF(BH23:BH23,"Directamente")),(COUNTIF(BH23:BH23,"No Disminuye"))&gt;(COUNTIF(BH23:BH23,"Indirectamente"))),"No Disminuye")</f>
        <v>Directamente</v>
      </c>
      <c r="BK23" s="245" t="str">
        <f t="shared" si="19"/>
        <v>0</v>
      </c>
      <c r="BL23" s="245">
        <f t="shared" si="20"/>
        <v>2</v>
      </c>
      <c r="BM23" s="21" t="s">
        <v>119</v>
      </c>
      <c r="BN23" s="26" t="s">
        <v>91</v>
      </c>
      <c r="BO23" s="21" t="str">
        <f t="shared" si="21"/>
        <v>Moderado</v>
      </c>
      <c r="BP23" s="254"/>
      <c r="BQ23" s="10"/>
      <c r="BR23" s="10"/>
      <c r="BS23" s="252"/>
      <c r="BT23" s="20"/>
      <c r="BU23" s="20"/>
      <c r="BV23" s="252"/>
      <c r="BW23" s="20"/>
      <c r="BX23" s="252"/>
      <c r="BY23" s="20"/>
      <c r="BZ23" s="252"/>
      <c r="CA23" s="252"/>
    </row>
    <row r="24" spans="2:79" ht="75.900000000000006" hidden="1" thickTop="1" thickBot="1">
      <c r="B24" s="253"/>
      <c r="C24" s="10"/>
      <c r="D24" s="10"/>
      <c r="E24" s="10"/>
      <c r="F24" s="10"/>
      <c r="G24" s="10"/>
      <c r="H24" s="10"/>
      <c r="I24" s="10"/>
      <c r="J24" s="15"/>
      <c r="K24" s="15"/>
      <c r="L24" s="15"/>
      <c r="M24" s="15"/>
      <c r="N24" s="15"/>
      <c r="O24" s="15"/>
      <c r="P24" s="15"/>
      <c r="Q24" s="15"/>
      <c r="R24" s="15"/>
      <c r="S24" s="15"/>
      <c r="T24" s="15"/>
      <c r="U24" s="15"/>
      <c r="V24" s="15"/>
      <c r="W24" s="15"/>
      <c r="X24" s="15"/>
      <c r="Y24" s="15"/>
      <c r="Z24" s="15"/>
      <c r="AA24" s="15"/>
      <c r="AB24" s="247"/>
      <c r="AC24" s="247">
        <f t="shared" si="0"/>
        <v>0</v>
      </c>
      <c r="AD24" s="21" t="s">
        <v>118</v>
      </c>
      <c r="AE24" s="22" t="str">
        <f t="shared" si="1"/>
        <v>Moderado</v>
      </c>
      <c r="AF24" s="23" t="str">
        <f t="shared" si="2"/>
        <v>Moderado</v>
      </c>
      <c r="AG24" s="10"/>
      <c r="AH24" s="11"/>
      <c r="AI24" s="247"/>
      <c r="AJ24" s="12" t="str">
        <f t="shared" si="23"/>
        <v/>
      </c>
      <c r="AK24" s="247"/>
      <c r="AL24" s="12" t="str">
        <f t="shared" si="24"/>
        <v/>
      </c>
      <c r="AM24" s="247"/>
      <c r="AN24" s="12" t="str">
        <f t="shared" si="25"/>
        <v/>
      </c>
      <c r="AO24" s="247"/>
      <c r="AP24" s="12" t="str">
        <f t="shared" si="26"/>
        <v/>
      </c>
      <c r="AQ24" s="247"/>
      <c r="AR24" s="12" t="str">
        <f t="shared" si="27"/>
        <v/>
      </c>
      <c r="AS24" s="247"/>
      <c r="AT24" s="12" t="str">
        <f t="shared" si="28"/>
        <v/>
      </c>
      <c r="AU24" s="247"/>
      <c r="AV24" s="12" t="str">
        <f t="shared" si="29"/>
        <v/>
      </c>
      <c r="AW24" s="12" t="str">
        <f t="shared" si="10"/>
        <v xml:space="preserve"> </v>
      </c>
      <c r="AX24" s="13" t="str">
        <f t="shared" si="11"/>
        <v>FUERTE</v>
      </c>
      <c r="AY24" s="14" t="s">
        <v>88</v>
      </c>
      <c r="AZ24" s="13" t="str">
        <f t="shared" si="12"/>
        <v>FUERTE</v>
      </c>
      <c r="BA24" s="250">
        <f t="shared" si="30"/>
        <v>100</v>
      </c>
      <c r="BB24" s="245" t="str">
        <f t="shared" si="14"/>
        <v>NO</v>
      </c>
      <c r="BC24" s="249" t="str">
        <f t="shared" si="15"/>
        <v>FUERTE</v>
      </c>
      <c r="BD24" s="24">
        <f t="shared" si="22"/>
        <v>100</v>
      </c>
      <c r="BE24" s="15"/>
      <c r="BF24" s="16">
        <f>IF(BE24="Directamente",100/COUNTA(#REF!),0)</f>
        <v>0</v>
      </c>
      <c r="BG24" s="25" t="str">
        <f t="shared" si="17"/>
        <v>No Disminuye</v>
      </c>
      <c r="BH24" s="15"/>
      <c r="BI24" s="17" t="str">
        <f t="shared" si="18"/>
        <v xml:space="preserve"> </v>
      </c>
      <c r="BJ24" s="248" t="str">
        <f>_xlfn.IFS(AND((COUNTIF($BH$5:BH24,"Directamente"))&gt;=(COUNTIF(BH24:BH24,"Indirectamente")),(COUNTIF(BH24:BH24,"Directamente"))&gt;=(COUNTIF(BH24:BH24,"No Disminuye"))),"Directamente",AND((COUNTIF(BH24:BH24,"Indirectamente"))&gt;(COUNTIF(BH24:BH24,"Directamente")),(COUNTIF(BH24:BH24,"Indirectamente"))&gt;(COUNTIF(BH24:BH24,"No Disminuye"))),"Indirectamente",SUM(COUNTIF(BH24:BH24,"Directamente"),COUNTIF(BH24:BH24,"Indirectamente"))&gt;=COUNTIF(BH24:BH24,"No Disminuye"),"Directamente",AND((COUNTIF(BH24:BH24,"No Disminuye"))&gt;(COUNTIF(BH24:BH24,"Directamente")),(COUNTIF(BH24:BH24,"No Disminuye"))&gt;(COUNTIF(BH24:BH24,"Indirectamente"))),"No Disminuye")</f>
        <v>Directamente</v>
      </c>
      <c r="BK24" s="245" t="str">
        <f t="shared" si="19"/>
        <v>0</v>
      </c>
      <c r="BL24" s="245">
        <f t="shared" si="20"/>
        <v>2</v>
      </c>
      <c r="BM24" s="21" t="s">
        <v>119</v>
      </c>
      <c r="BN24" s="26" t="s">
        <v>91</v>
      </c>
      <c r="BO24" s="21" t="str">
        <f t="shared" si="21"/>
        <v>Moderado</v>
      </c>
      <c r="BP24" s="254"/>
      <c r="BQ24" s="10"/>
      <c r="BR24" s="10"/>
      <c r="BS24" s="252"/>
      <c r="BT24" s="20"/>
      <c r="BU24" s="20"/>
      <c r="BV24" s="252"/>
      <c r="BW24" s="20"/>
      <c r="BX24" s="252"/>
      <c r="BY24" s="20"/>
      <c r="BZ24" s="252"/>
      <c r="CA24" s="252"/>
    </row>
    <row r="25" spans="2:79" ht="75.900000000000006" hidden="1" thickTop="1" thickBot="1">
      <c r="B25" s="253"/>
      <c r="C25" s="10"/>
      <c r="D25" s="10"/>
      <c r="E25" s="10"/>
      <c r="F25" s="10"/>
      <c r="G25" s="10"/>
      <c r="H25" s="10"/>
      <c r="I25" s="10"/>
      <c r="J25" s="15"/>
      <c r="K25" s="15"/>
      <c r="L25" s="15"/>
      <c r="M25" s="15"/>
      <c r="N25" s="15"/>
      <c r="O25" s="15"/>
      <c r="P25" s="15"/>
      <c r="Q25" s="15"/>
      <c r="R25" s="15"/>
      <c r="S25" s="15"/>
      <c r="T25" s="15"/>
      <c r="U25" s="15"/>
      <c r="V25" s="15"/>
      <c r="W25" s="15"/>
      <c r="X25" s="15"/>
      <c r="Y25" s="15"/>
      <c r="Z25" s="15"/>
      <c r="AA25" s="15"/>
      <c r="AB25" s="247"/>
      <c r="AC25" s="247">
        <f t="shared" si="0"/>
        <v>0</v>
      </c>
      <c r="AD25" s="21" t="s">
        <v>118</v>
      </c>
      <c r="AE25" s="22" t="str">
        <f t="shared" si="1"/>
        <v>Moderado</v>
      </c>
      <c r="AF25" s="23" t="str">
        <f t="shared" si="2"/>
        <v>Moderado</v>
      </c>
      <c r="AG25" s="10"/>
      <c r="AH25" s="11"/>
      <c r="AI25" s="247"/>
      <c r="AJ25" s="12" t="str">
        <f t="shared" si="23"/>
        <v/>
      </c>
      <c r="AK25" s="247"/>
      <c r="AL25" s="12" t="str">
        <f t="shared" si="24"/>
        <v/>
      </c>
      <c r="AM25" s="247"/>
      <c r="AN25" s="12" t="str">
        <f t="shared" si="25"/>
        <v/>
      </c>
      <c r="AO25" s="247"/>
      <c r="AP25" s="12" t="str">
        <f t="shared" si="26"/>
        <v/>
      </c>
      <c r="AQ25" s="247"/>
      <c r="AR25" s="12" t="str">
        <f t="shared" si="27"/>
        <v/>
      </c>
      <c r="AS25" s="247"/>
      <c r="AT25" s="12" t="str">
        <f t="shared" si="28"/>
        <v/>
      </c>
      <c r="AU25" s="247"/>
      <c r="AV25" s="12" t="str">
        <f t="shared" si="29"/>
        <v/>
      </c>
      <c r="AW25" s="12" t="str">
        <f t="shared" si="10"/>
        <v xml:space="preserve"> </v>
      </c>
      <c r="AX25" s="13" t="str">
        <f t="shared" si="11"/>
        <v>FUERTE</v>
      </c>
      <c r="AY25" s="14" t="s">
        <v>88</v>
      </c>
      <c r="AZ25" s="13" t="str">
        <f t="shared" si="12"/>
        <v>FUERTE</v>
      </c>
      <c r="BA25" s="250">
        <f t="shared" si="30"/>
        <v>100</v>
      </c>
      <c r="BB25" s="245" t="str">
        <f t="shared" si="14"/>
        <v>NO</v>
      </c>
      <c r="BC25" s="249" t="str">
        <f t="shared" si="15"/>
        <v>FUERTE</v>
      </c>
      <c r="BD25" s="24">
        <f t="shared" si="22"/>
        <v>100</v>
      </c>
      <c r="BE25" s="15"/>
      <c r="BF25" s="16">
        <f>IF(BE25="Directamente",100/COUNTA(#REF!),0)</f>
        <v>0</v>
      </c>
      <c r="BG25" s="25" t="str">
        <f t="shared" si="17"/>
        <v>No Disminuye</v>
      </c>
      <c r="BH25" s="15"/>
      <c r="BI25" s="17" t="str">
        <f t="shared" si="18"/>
        <v xml:space="preserve"> </v>
      </c>
      <c r="BJ25" s="248" t="str">
        <f>_xlfn.IFS(AND((COUNTIF($BH$5:BH25,"Directamente"))&gt;=(COUNTIF(BH25:BH25,"Indirectamente")),(COUNTIF(BH25:BH25,"Directamente"))&gt;=(COUNTIF(BH25:BH25,"No Disminuye"))),"Directamente",AND((COUNTIF(BH25:BH25,"Indirectamente"))&gt;(COUNTIF(BH25:BH25,"Directamente")),(COUNTIF(BH25:BH25,"Indirectamente"))&gt;(COUNTIF(BH25:BH25,"No Disminuye"))),"Indirectamente",SUM(COUNTIF(BH25:BH25,"Directamente"),COUNTIF(BH25:BH25,"Indirectamente"))&gt;=COUNTIF(BH25:BH25,"No Disminuye"),"Directamente",AND((COUNTIF(BH25:BH25,"No Disminuye"))&gt;(COUNTIF(BH25:BH25,"Directamente")),(COUNTIF(BH25:BH25,"No Disminuye"))&gt;(COUNTIF(BH25:BH25,"Indirectamente"))),"No Disminuye")</f>
        <v>Directamente</v>
      </c>
      <c r="BK25" s="245" t="str">
        <f t="shared" si="19"/>
        <v>0</v>
      </c>
      <c r="BL25" s="245">
        <f t="shared" si="20"/>
        <v>2</v>
      </c>
      <c r="BM25" s="21" t="s">
        <v>119</v>
      </c>
      <c r="BN25" s="26" t="s">
        <v>91</v>
      </c>
      <c r="BO25" s="21" t="str">
        <f t="shared" si="21"/>
        <v>Moderado</v>
      </c>
      <c r="BP25" s="254"/>
      <c r="BQ25" s="10"/>
      <c r="BR25" s="10"/>
      <c r="BS25" s="252"/>
      <c r="BT25" s="20"/>
      <c r="BU25" s="20"/>
      <c r="BV25" s="252"/>
      <c r="BW25" s="20"/>
      <c r="BX25" s="252"/>
      <c r="BY25" s="20"/>
      <c r="BZ25" s="252"/>
      <c r="CA25" s="252"/>
    </row>
    <row r="26" spans="2:79" hidden="1" thickTop="1" thickBot="1">
      <c r="AD26" s="246"/>
      <c r="BG26" s="28"/>
      <c r="BN26" s="29"/>
      <c r="BP26" s="30"/>
    </row>
    <row r="27" spans="2:79" hidden="1" thickTop="1" thickBot="1">
      <c r="AD27" s="246"/>
      <c r="BG27" s="28"/>
      <c r="BN27" s="29"/>
      <c r="BP27" s="30"/>
    </row>
    <row r="28" spans="2:79" hidden="1" thickTop="1" thickBot="1">
      <c r="AD28" s="246"/>
      <c r="BG28" s="28"/>
      <c r="BN28" s="29"/>
      <c r="BP28" s="30"/>
    </row>
    <row r="29" spans="2:79" hidden="1" thickTop="1" thickBot="1">
      <c r="AD29" s="246"/>
      <c r="BG29" s="28"/>
      <c r="BN29" s="29"/>
      <c r="BP29" s="30"/>
    </row>
    <row r="30" spans="2:79" hidden="1" thickTop="1" thickBot="1">
      <c r="AD30" s="246"/>
      <c r="BG30" s="28"/>
      <c r="BN30" s="29"/>
      <c r="BP30" s="30"/>
    </row>
    <row r="31" spans="2:79" hidden="1" thickTop="1" thickBot="1">
      <c r="AD31" s="246"/>
      <c r="BG31" s="28"/>
      <c r="BN31" s="29"/>
      <c r="BP31" s="30"/>
    </row>
    <row r="32" spans="2:79" hidden="1" thickTop="1" thickBot="1">
      <c r="AD32" s="246"/>
      <c r="BG32" s="28"/>
      <c r="BN32" s="29"/>
      <c r="BP32" s="30"/>
    </row>
    <row r="33" spans="30:68" hidden="1" thickTop="1" thickBot="1">
      <c r="AD33" s="246"/>
      <c r="BG33" s="28"/>
      <c r="BN33" s="29"/>
      <c r="BP33" s="30"/>
    </row>
    <row r="34" spans="30:68" hidden="1" thickTop="1" thickBot="1">
      <c r="AD34" s="246"/>
      <c r="BG34" s="28"/>
      <c r="BN34" s="29"/>
      <c r="BP34" s="30"/>
    </row>
    <row r="35" spans="30:68" hidden="1" thickTop="1" thickBot="1">
      <c r="AD35" s="246"/>
      <c r="BG35" s="28"/>
      <c r="BN35" s="29"/>
      <c r="BP35" s="30"/>
    </row>
    <row r="36" spans="30:68" hidden="1" thickTop="1" thickBot="1">
      <c r="AD36" s="246"/>
      <c r="BG36" s="28"/>
      <c r="BN36" s="29"/>
      <c r="BP36" s="30"/>
    </row>
    <row r="37" spans="30:68" hidden="1" thickTop="1" thickBot="1">
      <c r="AD37" s="246"/>
      <c r="BG37" s="28"/>
      <c r="BN37" s="29"/>
      <c r="BP37" s="30"/>
    </row>
    <row r="38" spans="30:68" hidden="1" thickTop="1" thickBot="1">
      <c r="AD38" s="246"/>
      <c r="BG38" s="28"/>
      <c r="BN38" s="29"/>
      <c r="BP38" s="30"/>
    </row>
    <row r="39" spans="30:68" hidden="1" thickTop="1" thickBot="1">
      <c r="AD39" s="246"/>
      <c r="BG39" s="28"/>
      <c r="BN39" s="29"/>
      <c r="BP39" s="30"/>
    </row>
    <row r="40" spans="30:68" hidden="1" thickTop="1" thickBot="1">
      <c r="AD40" s="246"/>
      <c r="BG40" s="28"/>
      <c r="BN40" s="29"/>
      <c r="BP40" s="30"/>
    </row>
    <row r="41" spans="30:68" hidden="1" thickTop="1" thickBot="1">
      <c r="AD41" s="246"/>
      <c r="BG41" s="28"/>
      <c r="BN41" s="29"/>
      <c r="BP41" s="30"/>
    </row>
    <row r="42" spans="30:68" hidden="1" thickTop="1" thickBot="1">
      <c r="AD42" s="246"/>
      <c r="BG42" s="28"/>
      <c r="BN42" s="29"/>
      <c r="BP42" s="30"/>
    </row>
    <row r="43" spans="30:68" hidden="1" thickTop="1" thickBot="1">
      <c r="AD43" s="246"/>
      <c r="BG43" s="28"/>
      <c r="BN43" s="29"/>
      <c r="BP43" s="30"/>
    </row>
    <row r="44" spans="30:68" hidden="1" thickTop="1" thickBot="1">
      <c r="AD44" s="246"/>
      <c r="BG44" s="28"/>
      <c r="BN44" s="29"/>
      <c r="BP44" s="30"/>
    </row>
    <row r="45" spans="30:68" hidden="1" thickTop="1" thickBot="1">
      <c r="AD45" s="246"/>
      <c r="BG45" s="28"/>
      <c r="BN45" s="29"/>
      <c r="BP45" s="30"/>
    </row>
    <row r="46" spans="30:68" hidden="1" thickTop="1" thickBot="1">
      <c r="AD46" s="246"/>
      <c r="BG46" s="28"/>
      <c r="BN46" s="29"/>
      <c r="BP46" s="30"/>
    </row>
    <row r="47" spans="30:68" hidden="1" thickTop="1" thickBot="1">
      <c r="AD47" s="246"/>
      <c r="BG47" s="28"/>
      <c r="BN47" s="29"/>
      <c r="BP47" s="30"/>
    </row>
    <row r="48" spans="30:68" hidden="1" thickTop="1" thickBot="1">
      <c r="AD48" s="246"/>
      <c r="BG48" s="28"/>
      <c r="BN48" s="29"/>
      <c r="BP48" s="30"/>
    </row>
    <row r="49" spans="30:68" hidden="1" thickTop="1" thickBot="1">
      <c r="AD49" s="246"/>
      <c r="BG49" s="28"/>
      <c r="BN49" s="29"/>
      <c r="BP49" s="30"/>
    </row>
    <row r="50" spans="30:68" hidden="1" thickTop="1" thickBot="1">
      <c r="AD50" s="246"/>
      <c r="BG50" s="28"/>
      <c r="BN50" s="29"/>
      <c r="BP50" s="30"/>
    </row>
    <row r="51" spans="30:68" hidden="1" thickTop="1" thickBot="1">
      <c r="AD51" s="246"/>
      <c r="BG51" s="28"/>
      <c r="BN51" s="29"/>
      <c r="BP51" s="30"/>
    </row>
    <row r="52" spans="30:68" hidden="1" thickTop="1" thickBot="1">
      <c r="AD52" s="246"/>
      <c r="BG52" s="28"/>
      <c r="BN52" s="29"/>
      <c r="BP52" s="30"/>
    </row>
    <row r="53" spans="30:68" hidden="1" thickTop="1" thickBot="1">
      <c r="AD53" s="246"/>
      <c r="BG53" s="28"/>
      <c r="BN53" s="29"/>
      <c r="BP53" s="30"/>
    </row>
    <row r="54" spans="30:68" hidden="1" thickTop="1" thickBot="1">
      <c r="AD54" s="246"/>
      <c r="BG54" s="28"/>
      <c r="BN54" s="29"/>
      <c r="BP54" s="30"/>
    </row>
    <row r="55" spans="30:68" hidden="1" thickTop="1" thickBot="1">
      <c r="AD55" s="246"/>
      <c r="BG55" s="28"/>
      <c r="BN55" s="29"/>
      <c r="BP55" s="30"/>
    </row>
    <row r="56" spans="30:68" hidden="1" thickTop="1" thickBot="1">
      <c r="AD56" s="246"/>
      <c r="BG56" s="28"/>
      <c r="BN56" s="29"/>
      <c r="BP56" s="30"/>
    </row>
    <row r="57" spans="30:68" hidden="1" thickTop="1" thickBot="1">
      <c r="AD57" s="246"/>
      <c r="BG57" s="28"/>
      <c r="BN57" s="29"/>
      <c r="BP57" s="30"/>
    </row>
    <row r="58" spans="30:68" hidden="1" thickTop="1" thickBot="1">
      <c r="AD58" s="246"/>
      <c r="BG58" s="28"/>
      <c r="BN58" s="29"/>
      <c r="BP58" s="30"/>
    </row>
    <row r="59" spans="30:68" hidden="1" thickTop="1" thickBot="1">
      <c r="AD59" s="246"/>
      <c r="BG59" s="28"/>
      <c r="BN59" s="29"/>
      <c r="BP59" s="30"/>
    </row>
    <row r="60" spans="30:68" hidden="1" thickTop="1" thickBot="1">
      <c r="AD60" s="246"/>
      <c r="BG60" s="28"/>
      <c r="BN60" s="29"/>
      <c r="BP60" s="30"/>
    </row>
    <row r="61" spans="30:68" hidden="1" thickTop="1" thickBot="1">
      <c r="AD61" s="246"/>
      <c r="BG61" s="28"/>
      <c r="BN61" s="29"/>
      <c r="BP61" s="30"/>
    </row>
    <row r="62" spans="30:68" hidden="1" thickTop="1" thickBot="1">
      <c r="AD62" s="246"/>
      <c r="BG62" s="28"/>
      <c r="BN62" s="29"/>
      <c r="BP62" s="30"/>
    </row>
    <row r="63" spans="30:68" hidden="1" thickTop="1" thickBot="1">
      <c r="AD63" s="246"/>
      <c r="BG63" s="28"/>
      <c r="BN63" s="29"/>
      <c r="BP63" s="30"/>
    </row>
    <row r="64" spans="30:68" hidden="1" thickTop="1" thickBot="1">
      <c r="AD64" s="246"/>
      <c r="BG64" s="28"/>
      <c r="BN64" s="29"/>
      <c r="BP64" s="30"/>
    </row>
    <row r="65" spans="30:113" hidden="1" thickTop="1" thickBot="1">
      <c r="AD65" s="246"/>
      <c r="BG65" s="28"/>
      <c r="BN65" s="29"/>
      <c r="BP65" s="30"/>
    </row>
    <row r="66" spans="30:113" hidden="1" thickTop="1" thickBot="1">
      <c r="AD66" s="246"/>
      <c r="BG66" s="28"/>
      <c r="BN66" s="29"/>
      <c r="BP66" s="30"/>
    </row>
    <row r="67" spans="30:113" hidden="1" thickTop="1" thickBot="1">
      <c r="AD67" s="246"/>
      <c r="BG67" s="28"/>
      <c r="BN67" s="29"/>
      <c r="BP67" s="30"/>
    </row>
    <row r="68" spans="30:113" hidden="1" thickTop="1" thickBot="1">
      <c r="AD68" s="246"/>
      <c r="BG68" s="28"/>
      <c r="BN68" s="29"/>
      <c r="BP68" s="30"/>
    </row>
    <row r="69" spans="30:113" hidden="1" thickTop="1" thickBot="1">
      <c r="AD69" s="246"/>
      <c r="BG69" s="28"/>
      <c r="BN69" s="29"/>
      <c r="BP69" s="30"/>
    </row>
    <row r="70" spans="30:113" hidden="1" thickTop="1" thickBot="1">
      <c r="AD70" s="246"/>
      <c r="BG70" s="28"/>
      <c r="BN70" s="29"/>
      <c r="BP70" s="30"/>
    </row>
    <row r="71" spans="30:113" hidden="1" thickTop="1" thickBot="1">
      <c r="AD71" s="246"/>
      <c r="BG71" s="28"/>
      <c r="BN71" s="29"/>
      <c r="BP71" s="30"/>
    </row>
    <row r="72" spans="30:113" hidden="1" thickTop="1" thickBot="1">
      <c r="AD72" s="246"/>
      <c r="BG72" s="28"/>
      <c r="BN72" s="29"/>
      <c r="BP72" s="30"/>
    </row>
    <row r="73" spans="30:113" hidden="1" thickTop="1" thickBot="1">
      <c r="AD73" s="246"/>
      <c r="BG73" s="28"/>
      <c r="BN73" s="29"/>
      <c r="BP73" s="30"/>
    </row>
    <row r="74" spans="30:113" hidden="1" thickTop="1" thickBot="1"/>
    <row r="75" spans="30:113" hidden="1" thickTop="1" thickBot="1"/>
    <row r="76" spans="30:113" hidden="1" thickTop="1" thickBot="1"/>
    <row r="77" spans="30:113" hidden="1" thickTop="1" thickBot="1"/>
    <row r="78" spans="30:113" hidden="1" thickTop="1" thickBot="1"/>
    <row r="79" spans="30:113" ht="47.1" hidden="1" customHeight="1" thickTop="1" thickBot="1">
      <c r="BQ79" s="31" t="s">
        <v>10</v>
      </c>
      <c r="BR79" s="31" t="s">
        <v>120</v>
      </c>
      <c r="BS79" s="31" t="s">
        <v>14</v>
      </c>
      <c r="BT79" s="32" t="s">
        <v>37</v>
      </c>
      <c r="BU79" s="32" t="s">
        <v>38</v>
      </c>
      <c r="BV79" s="31" t="s">
        <v>121</v>
      </c>
      <c r="BW79" s="31" t="s">
        <v>10</v>
      </c>
      <c r="BX79" s="31" t="s">
        <v>120</v>
      </c>
      <c r="BY79" s="31" t="s">
        <v>14</v>
      </c>
      <c r="BZ79" s="32" t="s">
        <v>37</v>
      </c>
      <c r="CA79" s="32" t="s">
        <v>38</v>
      </c>
      <c r="CB79" s="32" t="s">
        <v>122</v>
      </c>
      <c r="CC79" s="32" t="s">
        <v>123</v>
      </c>
      <c r="CD79" s="32" t="s">
        <v>62</v>
      </c>
      <c r="CE79" s="32" t="s">
        <v>124</v>
      </c>
      <c r="CF79" s="32" t="s">
        <v>125</v>
      </c>
      <c r="CG79" s="32" t="s">
        <v>126</v>
      </c>
      <c r="CH79" s="32" t="s">
        <v>127</v>
      </c>
      <c r="CI79" s="32" t="s">
        <v>128</v>
      </c>
      <c r="CJ79" s="32" t="s">
        <v>129</v>
      </c>
      <c r="CK79" s="32" t="s">
        <v>130</v>
      </c>
      <c r="CL79" s="32" t="s">
        <v>131</v>
      </c>
      <c r="CM79" s="32" t="s">
        <v>132</v>
      </c>
      <c r="CN79" s="32" t="s">
        <v>133</v>
      </c>
      <c r="CO79" s="32" t="s">
        <v>134</v>
      </c>
      <c r="CP79" s="32" t="s">
        <v>135</v>
      </c>
      <c r="CQ79" s="32" t="s">
        <v>136</v>
      </c>
      <c r="CR79" s="32" t="s">
        <v>137</v>
      </c>
      <c r="CS79" s="32" t="s">
        <v>138</v>
      </c>
      <c r="CT79" s="32" t="s">
        <v>139</v>
      </c>
      <c r="CU79" s="32" t="s">
        <v>140</v>
      </c>
      <c r="CV79" s="32" t="s">
        <v>141</v>
      </c>
      <c r="CW79" s="32" t="s">
        <v>142</v>
      </c>
      <c r="CX79" s="32" t="s">
        <v>143</v>
      </c>
      <c r="CY79" s="32" t="s">
        <v>144</v>
      </c>
      <c r="CZ79" s="32" t="s">
        <v>145</v>
      </c>
      <c r="DA79" s="32" t="s">
        <v>146</v>
      </c>
      <c r="DB79" s="32" t="s">
        <v>147</v>
      </c>
      <c r="DC79" s="32" t="s">
        <v>88</v>
      </c>
      <c r="DD79" s="32" t="s">
        <v>148</v>
      </c>
      <c r="DE79" s="32" t="s">
        <v>149</v>
      </c>
      <c r="DF79" s="32" t="s">
        <v>150</v>
      </c>
      <c r="DG79" s="32" t="s">
        <v>151</v>
      </c>
      <c r="DH79" s="32" t="s">
        <v>152</v>
      </c>
      <c r="DI79" s="32" t="s">
        <v>153</v>
      </c>
    </row>
    <row r="80" spans="30:113" ht="27" hidden="1" customHeight="1" thickTop="1" thickBot="1">
      <c r="BQ80" s="33" t="s">
        <v>154</v>
      </c>
      <c r="BR80" s="33" t="s">
        <v>70</v>
      </c>
      <c r="BS80" s="33" t="s">
        <v>74</v>
      </c>
      <c r="BT80" s="34" t="s">
        <v>119</v>
      </c>
      <c r="BU80" s="34" t="s">
        <v>155</v>
      </c>
      <c r="BV80" s="33" t="s">
        <v>113</v>
      </c>
      <c r="BW80" s="33" t="s">
        <v>69</v>
      </c>
      <c r="BX80" s="33" t="s">
        <v>70</v>
      </c>
      <c r="BY80" s="33" t="s">
        <v>74</v>
      </c>
      <c r="BZ80" s="34" t="s">
        <v>119</v>
      </c>
      <c r="CA80" s="34" t="s">
        <v>155</v>
      </c>
      <c r="CB80" s="34" t="s">
        <v>156</v>
      </c>
      <c r="CC80" s="33" t="s">
        <v>80</v>
      </c>
      <c r="CD80" s="33" t="s">
        <v>81</v>
      </c>
      <c r="CE80" s="33">
        <v>15</v>
      </c>
      <c r="CF80" s="33">
        <v>0</v>
      </c>
      <c r="CG80" s="33" t="s">
        <v>82</v>
      </c>
      <c r="CH80" s="33">
        <v>15</v>
      </c>
      <c r="CI80" s="33">
        <v>0</v>
      </c>
      <c r="CJ80" s="33" t="s">
        <v>83</v>
      </c>
      <c r="CK80" s="33">
        <v>15</v>
      </c>
      <c r="CL80" s="33">
        <v>0</v>
      </c>
      <c r="CM80" s="33" t="s">
        <v>84</v>
      </c>
      <c r="CN80" s="33">
        <v>15</v>
      </c>
      <c r="CO80" s="33">
        <v>10</v>
      </c>
      <c r="CP80" s="33">
        <v>0</v>
      </c>
      <c r="CQ80" s="33" t="s">
        <v>85</v>
      </c>
      <c r="CR80" s="33">
        <v>15</v>
      </c>
      <c r="CS80" s="33">
        <v>0</v>
      </c>
      <c r="CT80" s="33" t="s">
        <v>86</v>
      </c>
      <c r="CU80" s="33">
        <v>15</v>
      </c>
      <c r="CV80" s="33">
        <v>0</v>
      </c>
      <c r="CW80" s="33" t="s">
        <v>87</v>
      </c>
      <c r="CX80" s="33">
        <v>10</v>
      </c>
      <c r="CY80" s="33">
        <v>5</v>
      </c>
      <c r="CZ80" s="33">
        <v>0</v>
      </c>
      <c r="DA80" s="33" t="s">
        <v>88</v>
      </c>
      <c r="DB80" s="33" t="s">
        <v>88</v>
      </c>
      <c r="DC80" s="33">
        <v>100</v>
      </c>
      <c r="DD80" s="33">
        <v>50</v>
      </c>
      <c r="DE80" s="33">
        <v>0</v>
      </c>
      <c r="DF80" s="33" t="s">
        <v>89</v>
      </c>
      <c r="DG80" s="33" t="s">
        <v>89</v>
      </c>
      <c r="DH80" s="33">
        <v>0</v>
      </c>
      <c r="DI80" s="33">
        <v>0</v>
      </c>
    </row>
    <row r="81" spans="69:113" ht="27" hidden="1" customHeight="1" thickTop="1" thickBot="1">
      <c r="BQ81" s="33" t="s">
        <v>157</v>
      </c>
      <c r="BR81" s="33" t="s">
        <v>158</v>
      </c>
      <c r="BS81" s="33" t="s">
        <v>159</v>
      </c>
      <c r="BT81" s="237" t="s">
        <v>118</v>
      </c>
      <c r="BU81" s="237" t="s">
        <v>160</v>
      </c>
      <c r="BV81" s="33" t="s">
        <v>114</v>
      </c>
      <c r="BW81" s="33" t="s">
        <v>161</v>
      </c>
      <c r="BX81" s="33" t="s">
        <v>158</v>
      </c>
      <c r="BY81" s="33" t="s">
        <v>159</v>
      </c>
      <c r="BZ81" s="237" t="s">
        <v>118</v>
      </c>
      <c r="CA81" s="237" t="s">
        <v>160</v>
      </c>
      <c r="CB81" s="238" t="s">
        <v>91</v>
      </c>
      <c r="CC81" s="239" t="s">
        <v>162</v>
      </c>
      <c r="CD81" s="239" t="s">
        <v>163</v>
      </c>
      <c r="CE81" s="239"/>
      <c r="CF81" s="239"/>
      <c r="CG81" s="239" t="s">
        <v>164</v>
      </c>
      <c r="CH81" s="239"/>
      <c r="CI81" s="239"/>
      <c r="CJ81" s="239" t="s">
        <v>165</v>
      </c>
      <c r="CK81" s="239"/>
      <c r="CL81" s="239"/>
      <c r="CM81" s="239" t="s">
        <v>166</v>
      </c>
      <c r="CN81" s="239"/>
      <c r="CO81" s="239"/>
      <c r="CP81" s="239"/>
      <c r="CQ81" s="239" t="s">
        <v>167</v>
      </c>
      <c r="CR81" s="239"/>
      <c r="CS81" s="239"/>
      <c r="CT81" s="239" t="s">
        <v>168</v>
      </c>
      <c r="CU81" s="239"/>
      <c r="CV81" s="239"/>
      <c r="CW81" s="239" t="s">
        <v>169</v>
      </c>
      <c r="CX81" s="239"/>
      <c r="CY81" s="239"/>
      <c r="CZ81" s="239"/>
      <c r="DA81" s="239" t="s">
        <v>148</v>
      </c>
      <c r="DB81" s="239" t="s">
        <v>148</v>
      </c>
      <c r="DC81" s="239"/>
      <c r="DD81" s="239"/>
      <c r="DE81" s="239"/>
      <c r="DF81" s="239" t="s">
        <v>170</v>
      </c>
      <c r="DG81" s="239" t="s">
        <v>171</v>
      </c>
      <c r="DH81" s="239">
        <v>1</v>
      </c>
      <c r="DI81" s="239">
        <v>1</v>
      </c>
    </row>
    <row r="82" spans="69:113" ht="27" hidden="1" customHeight="1" thickTop="1" thickBot="1">
      <c r="BQ82" s="33" t="s">
        <v>172</v>
      </c>
      <c r="BR82" s="33" t="s">
        <v>173</v>
      </c>
      <c r="BS82" s="33" t="s">
        <v>174</v>
      </c>
      <c r="BT82" s="239"/>
      <c r="BU82" s="239"/>
      <c r="BW82" s="33" t="s">
        <v>175</v>
      </c>
      <c r="BX82" s="33" t="s">
        <v>176</v>
      </c>
      <c r="BY82" s="33" t="s">
        <v>177</v>
      </c>
      <c r="BZ82" s="237" t="s">
        <v>90</v>
      </c>
      <c r="CA82" s="238" t="s">
        <v>91</v>
      </c>
      <c r="CB82" s="240" t="s">
        <v>178</v>
      </c>
      <c r="CC82" s="239"/>
      <c r="CD82" s="239"/>
      <c r="CE82" s="239"/>
      <c r="CF82" s="239"/>
      <c r="CG82" s="239"/>
      <c r="CH82" s="239"/>
      <c r="CI82" s="239"/>
      <c r="CJ82" s="239"/>
      <c r="CK82" s="239"/>
      <c r="CL82" s="239"/>
      <c r="CM82" s="239" t="s">
        <v>179</v>
      </c>
      <c r="CN82" s="239"/>
      <c r="CO82" s="239"/>
      <c r="CP82" s="239"/>
      <c r="CQ82" s="239"/>
      <c r="CR82" s="239"/>
      <c r="CS82" s="239"/>
      <c r="CT82" s="239"/>
      <c r="CU82" s="239"/>
      <c r="CV82" s="239"/>
      <c r="CW82" s="239" t="s">
        <v>180</v>
      </c>
      <c r="CX82" s="239"/>
      <c r="CY82" s="239"/>
      <c r="CZ82" s="239"/>
      <c r="DA82" s="239" t="s">
        <v>149</v>
      </c>
      <c r="DB82" s="239" t="s">
        <v>149</v>
      </c>
      <c r="DC82" s="239"/>
      <c r="DD82" s="239"/>
      <c r="DE82" s="239"/>
      <c r="DF82" s="239"/>
      <c r="DG82" s="239" t="s">
        <v>170</v>
      </c>
      <c r="DH82" s="239">
        <v>2</v>
      </c>
      <c r="DI82" s="239">
        <v>2</v>
      </c>
    </row>
    <row r="83" spans="69:113" ht="27" hidden="1" customHeight="1" thickTop="1" thickBot="1">
      <c r="BQ83" s="33" t="s">
        <v>181</v>
      </c>
      <c r="BR83" s="33" t="s">
        <v>182</v>
      </c>
      <c r="BS83" s="33" t="s">
        <v>110</v>
      </c>
      <c r="BT83" s="239"/>
      <c r="BU83" s="239"/>
      <c r="BW83" s="33" t="s">
        <v>183</v>
      </c>
      <c r="BX83" s="33" t="s">
        <v>184</v>
      </c>
      <c r="BY83" s="33" t="s">
        <v>185</v>
      </c>
      <c r="BZ83" s="238" t="s">
        <v>186</v>
      </c>
      <c r="CA83" s="240" t="s">
        <v>187</v>
      </c>
      <c r="CB83" s="35" t="s">
        <v>188</v>
      </c>
      <c r="CC83" s="239"/>
      <c r="CD83" s="239"/>
      <c r="CE83" s="239"/>
      <c r="CF83" s="239"/>
      <c r="CG83" s="239"/>
      <c r="CH83" s="239"/>
      <c r="CI83" s="239"/>
      <c r="CJ83" s="239"/>
      <c r="CK83" s="239"/>
      <c r="CL83" s="239"/>
      <c r="CM83" s="239"/>
      <c r="CN83" s="239"/>
      <c r="CO83" s="239"/>
      <c r="CP83" s="239"/>
      <c r="CQ83" s="239"/>
      <c r="CR83" s="239"/>
      <c r="CS83" s="239"/>
      <c r="CT83" s="239"/>
      <c r="CU83" s="239"/>
      <c r="CV83" s="239"/>
      <c r="CW83" s="239"/>
      <c r="CX83" s="239"/>
      <c r="CY83" s="239"/>
      <c r="CZ83" s="239"/>
      <c r="DA83" s="239"/>
      <c r="DB83" s="239"/>
      <c r="DC83" s="239"/>
      <c r="DD83" s="239"/>
      <c r="DE83" s="239"/>
      <c r="DF83" s="239"/>
      <c r="DG83" s="239"/>
      <c r="DH83" s="239"/>
      <c r="DI83" s="239"/>
    </row>
    <row r="84" spans="69:113" ht="27" hidden="1" customHeight="1" thickTop="1" thickBot="1">
      <c r="BQ84" s="33"/>
      <c r="BR84" s="33" t="s">
        <v>189</v>
      </c>
      <c r="BS84" s="33" t="s">
        <v>190</v>
      </c>
      <c r="BT84" s="239"/>
      <c r="BU84" s="239"/>
      <c r="BW84" s="33"/>
      <c r="BX84" s="33" t="s">
        <v>191</v>
      </c>
      <c r="BY84" s="33" t="s">
        <v>192</v>
      </c>
      <c r="BZ84" s="240" t="s">
        <v>77</v>
      </c>
      <c r="CA84" s="35" t="s">
        <v>78</v>
      </c>
      <c r="CB84" s="239"/>
      <c r="CC84" s="239"/>
      <c r="CD84" s="239"/>
      <c r="CE84" s="239"/>
      <c r="CF84" s="239"/>
      <c r="CG84" s="239"/>
      <c r="CH84" s="239"/>
      <c r="CI84" s="239"/>
      <c r="CJ84" s="239"/>
      <c r="CK84" s="239"/>
      <c r="CL84" s="239"/>
      <c r="CM84" s="239"/>
      <c r="CN84" s="239"/>
      <c r="CO84" s="239"/>
      <c r="CP84" s="239"/>
      <c r="CQ84" s="239"/>
      <c r="CR84" s="239"/>
      <c r="CS84" s="239"/>
      <c r="CT84" s="239"/>
      <c r="CU84" s="239"/>
      <c r="CV84" s="239"/>
      <c r="CW84" s="239"/>
      <c r="CX84" s="239"/>
      <c r="CY84" s="239"/>
      <c r="CZ84" s="239"/>
      <c r="DA84" s="239"/>
      <c r="DB84" s="239"/>
      <c r="DC84" s="239"/>
      <c r="DD84" s="239"/>
      <c r="DE84" s="239"/>
      <c r="DF84" s="239"/>
      <c r="DG84" s="239"/>
      <c r="DH84" s="239"/>
      <c r="DI84" s="239"/>
    </row>
    <row r="85" spans="69:113" ht="27" hidden="1" customHeight="1" thickTop="1" thickBot="1">
      <c r="BQ85" s="33"/>
      <c r="BR85" s="33" t="s">
        <v>193</v>
      </c>
      <c r="BS85" s="33"/>
      <c r="BT85" s="239"/>
      <c r="BU85" s="239"/>
      <c r="BW85" s="33"/>
      <c r="BX85" s="33" t="s">
        <v>194</v>
      </c>
      <c r="BY85" s="33" t="s">
        <v>195</v>
      </c>
      <c r="BZ85" s="239"/>
      <c r="CA85" s="239"/>
      <c r="CB85" s="239"/>
      <c r="CC85" s="239"/>
      <c r="CD85" s="239"/>
      <c r="CE85" s="239"/>
      <c r="CF85" s="239"/>
      <c r="CG85" s="239"/>
      <c r="CH85" s="239"/>
      <c r="CI85" s="239"/>
      <c r="CJ85" s="239"/>
      <c r="CK85" s="239"/>
      <c r="CL85" s="239"/>
      <c r="CM85" s="239"/>
      <c r="CN85" s="239"/>
      <c r="CO85" s="239"/>
      <c r="CP85" s="239"/>
      <c r="CQ85" s="239"/>
      <c r="CR85" s="239"/>
      <c r="CS85" s="239"/>
      <c r="CT85" s="239"/>
      <c r="CU85" s="239"/>
      <c r="CV85" s="239"/>
      <c r="CW85" s="239"/>
      <c r="CX85" s="239"/>
      <c r="CY85" s="239"/>
      <c r="CZ85" s="239"/>
      <c r="DA85" s="239"/>
      <c r="DB85" s="239"/>
      <c r="DC85" s="239"/>
      <c r="DD85" s="239"/>
      <c r="DE85" s="239"/>
      <c r="DF85" s="239"/>
      <c r="DG85" s="239"/>
      <c r="DH85" s="239"/>
      <c r="DI85" s="239"/>
    </row>
    <row r="86" spans="69:113" ht="27" hidden="1" customHeight="1" thickTop="1" thickBot="1">
      <c r="BQ86" s="33"/>
      <c r="BR86" s="33" t="s">
        <v>196</v>
      </c>
      <c r="BS86" s="33"/>
      <c r="BT86" s="239"/>
      <c r="BU86" s="239"/>
      <c r="BW86" s="33"/>
      <c r="BX86" s="33" t="s">
        <v>173</v>
      </c>
      <c r="BY86" s="33" t="s">
        <v>174</v>
      </c>
      <c r="BZ86" s="239"/>
      <c r="CA86" s="239"/>
      <c r="CB86" s="239"/>
      <c r="CC86" s="239"/>
      <c r="CD86" s="239"/>
      <c r="CE86" s="239"/>
      <c r="CF86" s="239"/>
      <c r="CG86" s="239"/>
      <c r="CH86" s="239"/>
      <c r="CI86" s="239"/>
      <c r="CJ86" s="239"/>
      <c r="CK86" s="239"/>
      <c r="CL86" s="239"/>
      <c r="CM86" s="239"/>
      <c r="CN86" s="239"/>
      <c r="CO86" s="239"/>
      <c r="CP86" s="239"/>
      <c r="CQ86" s="239"/>
      <c r="CR86" s="239"/>
      <c r="CS86" s="239"/>
      <c r="CT86" s="239"/>
      <c r="CU86" s="239"/>
      <c r="CV86" s="239"/>
      <c r="CW86" s="239"/>
      <c r="CX86" s="239"/>
      <c r="CY86" s="239"/>
      <c r="CZ86" s="239"/>
      <c r="DA86" s="239"/>
      <c r="DB86" s="239"/>
      <c r="DC86" s="239"/>
      <c r="DD86" s="239"/>
      <c r="DE86" s="239"/>
      <c r="DF86" s="239"/>
      <c r="DG86" s="239"/>
      <c r="DH86" s="239"/>
      <c r="DI86" s="239"/>
    </row>
    <row r="87" spans="69:113" ht="27" hidden="1" customHeight="1" thickTop="1" thickBot="1">
      <c r="BQ87" s="33"/>
      <c r="BR87" s="33" t="s">
        <v>197</v>
      </c>
      <c r="BS87" s="33"/>
      <c r="BT87" s="239"/>
      <c r="BU87" s="239"/>
      <c r="BW87" s="33"/>
      <c r="BX87" s="33" t="s">
        <v>182</v>
      </c>
      <c r="BY87" s="33" t="s">
        <v>110</v>
      </c>
      <c r="BZ87" s="239"/>
      <c r="CA87" s="239"/>
      <c r="CB87" s="239"/>
      <c r="CC87" s="239"/>
      <c r="CD87" s="239"/>
      <c r="CE87" s="239"/>
      <c r="CF87" s="239"/>
      <c r="CG87" s="239"/>
      <c r="CH87" s="239"/>
      <c r="CI87" s="239"/>
      <c r="CJ87" s="239"/>
      <c r="CK87" s="239"/>
      <c r="CL87" s="239"/>
      <c r="CM87" s="239"/>
      <c r="CN87" s="239"/>
      <c r="CO87" s="239"/>
      <c r="CP87" s="239"/>
      <c r="CQ87" s="239"/>
      <c r="CR87" s="239"/>
      <c r="CS87" s="239"/>
      <c r="CT87" s="239"/>
      <c r="CU87" s="239"/>
      <c r="CV87" s="239"/>
      <c r="CW87" s="239"/>
      <c r="CX87" s="239"/>
      <c r="CY87" s="239"/>
      <c r="CZ87" s="239"/>
      <c r="DA87" s="239"/>
      <c r="DB87" s="239"/>
      <c r="DC87" s="239"/>
      <c r="DD87" s="239"/>
      <c r="DE87" s="239"/>
      <c r="DF87" s="239"/>
      <c r="DG87" s="239"/>
      <c r="DH87" s="239"/>
      <c r="DI87" s="239"/>
    </row>
    <row r="88" spans="69:113" ht="27" hidden="1" customHeight="1" thickTop="1" thickBot="1">
      <c r="BQ88" s="33"/>
      <c r="BR88" s="33" t="s">
        <v>198</v>
      </c>
      <c r="BS88" s="33"/>
      <c r="BT88" s="239"/>
      <c r="BU88" s="239"/>
      <c r="BW88" s="33"/>
      <c r="BX88" s="33" t="s">
        <v>189</v>
      </c>
      <c r="BY88" s="33" t="s">
        <v>190</v>
      </c>
      <c r="BZ88" s="239"/>
      <c r="CA88" s="239"/>
      <c r="CB88" s="239"/>
      <c r="CC88" s="239"/>
      <c r="CD88" s="239"/>
      <c r="CE88" s="239"/>
      <c r="CF88" s="239"/>
      <c r="CG88" s="239"/>
      <c r="CH88" s="239"/>
      <c r="CI88" s="239"/>
      <c r="CJ88" s="239"/>
      <c r="CK88" s="239"/>
      <c r="CL88" s="239"/>
      <c r="CM88" s="239"/>
      <c r="CN88" s="239"/>
      <c r="CO88" s="239"/>
      <c r="CP88" s="239"/>
      <c r="CQ88" s="239"/>
      <c r="CR88" s="239"/>
      <c r="CS88" s="239"/>
      <c r="CT88" s="239"/>
      <c r="CU88" s="239"/>
      <c r="CV88" s="239"/>
      <c r="CW88" s="239"/>
      <c r="CX88" s="239"/>
      <c r="CY88" s="239"/>
      <c r="CZ88" s="239"/>
      <c r="DA88" s="239"/>
      <c r="DB88" s="239"/>
      <c r="DC88" s="239"/>
      <c r="DD88" s="239"/>
      <c r="DE88" s="239"/>
      <c r="DF88" s="239"/>
      <c r="DG88" s="239"/>
      <c r="DH88" s="239"/>
      <c r="DI88" s="239"/>
    </row>
    <row r="89" spans="69:113" ht="27" hidden="1" customHeight="1" thickTop="1" thickBot="1">
      <c r="BQ89" s="33"/>
      <c r="BR89" s="33" t="s">
        <v>199</v>
      </c>
      <c r="BS89" s="33"/>
      <c r="BT89" s="239"/>
      <c r="BU89" s="239"/>
      <c r="BW89" s="33"/>
      <c r="BX89" s="33" t="s">
        <v>193</v>
      </c>
      <c r="BY89" s="33"/>
      <c r="BZ89" s="239"/>
      <c r="CA89" s="239"/>
      <c r="CB89" s="239"/>
      <c r="CC89" s="239"/>
      <c r="CD89" s="239"/>
      <c r="CE89" s="239"/>
      <c r="CF89" s="239"/>
      <c r="CG89" s="239"/>
      <c r="CH89" s="239"/>
      <c r="CI89" s="239"/>
      <c r="CJ89" s="239"/>
      <c r="CK89" s="239"/>
      <c r="CL89" s="239"/>
      <c r="CM89" s="239"/>
      <c r="CN89" s="239"/>
      <c r="CO89" s="239"/>
      <c r="CP89" s="239"/>
      <c r="CQ89" s="239"/>
      <c r="CR89" s="239"/>
      <c r="CS89" s="239"/>
      <c r="CT89" s="239"/>
      <c r="CU89" s="239"/>
      <c r="CV89" s="239"/>
      <c r="CW89" s="239"/>
      <c r="CX89" s="239"/>
      <c r="CY89" s="239"/>
      <c r="CZ89" s="239"/>
      <c r="DA89" s="239"/>
      <c r="DB89" s="239"/>
      <c r="DC89" s="239"/>
      <c r="DD89" s="239"/>
      <c r="DE89" s="239"/>
      <c r="DF89" s="239"/>
      <c r="DG89" s="239"/>
      <c r="DH89" s="239"/>
      <c r="DI89" s="239"/>
    </row>
    <row r="90" spans="69:113" ht="27" hidden="1" customHeight="1" thickTop="1" thickBot="1">
      <c r="BQ90" s="33"/>
      <c r="BR90" s="33" t="s">
        <v>200</v>
      </c>
      <c r="BS90" s="33"/>
      <c r="BT90" s="239"/>
      <c r="BU90" s="239"/>
      <c r="BW90" s="33"/>
      <c r="BX90" s="33" t="s">
        <v>196</v>
      </c>
      <c r="BY90" s="33"/>
      <c r="BZ90" s="239"/>
      <c r="CA90" s="239"/>
      <c r="CB90" s="239"/>
      <c r="CC90" s="239"/>
      <c r="CD90" s="239"/>
      <c r="CE90" s="239"/>
      <c r="CF90" s="239"/>
      <c r="CG90" s="239"/>
      <c r="CH90" s="239"/>
      <c r="CI90" s="239"/>
      <c r="CJ90" s="239"/>
      <c r="CK90" s="239"/>
      <c r="CL90" s="239"/>
      <c r="CM90" s="239"/>
      <c r="CN90" s="239"/>
      <c r="CO90" s="239"/>
      <c r="CP90" s="239"/>
      <c r="CQ90" s="239"/>
      <c r="CR90" s="239"/>
      <c r="CS90" s="239"/>
      <c r="CT90" s="239"/>
      <c r="CU90" s="239"/>
      <c r="CV90" s="239"/>
      <c r="CW90" s="239"/>
      <c r="CX90" s="239"/>
      <c r="CY90" s="239"/>
      <c r="CZ90" s="239"/>
      <c r="DA90" s="239"/>
      <c r="DB90" s="239"/>
      <c r="DC90" s="239"/>
      <c r="DD90" s="239"/>
      <c r="DE90" s="239"/>
      <c r="DF90" s="239"/>
      <c r="DG90" s="239"/>
      <c r="DH90" s="239"/>
      <c r="DI90" s="239"/>
    </row>
    <row r="91" spans="69:113" ht="27" hidden="1" customHeight="1" thickTop="1" thickBot="1">
      <c r="BW91" s="33"/>
      <c r="BX91" s="33" t="s">
        <v>197</v>
      </c>
      <c r="BY91" s="33"/>
      <c r="BZ91" s="239"/>
      <c r="CA91" s="239"/>
      <c r="CB91" s="239"/>
      <c r="CC91" s="239"/>
      <c r="CD91" s="239"/>
      <c r="CE91" s="239"/>
      <c r="CF91" s="239"/>
      <c r="CG91" s="239"/>
      <c r="CH91" s="239"/>
      <c r="CI91" s="239"/>
      <c r="CJ91" s="239"/>
      <c r="CK91" s="239"/>
      <c r="CL91" s="239"/>
      <c r="CM91" s="239"/>
      <c r="CN91" s="239"/>
      <c r="CO91" s="239"/>
      <c r="CP91" s="239"/>
      <c r="CQ91" s="239"/>
      <c r="CR91" s="239"/>
      <c r="CS91" s="239"/>
      <c r="CT91" s="239"/>
      <c r="CU91" s="239"/>
      <c r="CV91" s="239"/>
      <c r="CW91" s="239"/>
      <c r="CX91" s="239"/>
      <c r="CY91" s="239"/>
      <c r="CZ91" s="239"/>
      <c r="DA91" s="239"/>
      <c r="DB91" s="239"/>
      <c r="DC91" s="239"/>
      <c r="DD91" s="239"/>
      <c r="DE91" s="239"/>
      <c r="DF91" s="239"/>
      <c r="DG91" s="239"/>
      <c r="DH91" s="239"/>
      <c r="DI91" s="239"/>
    </row>
    <row r="92" spans="69:113" ht="27" hidden="1" customHeight="1" thickTop="1" thickBot="1">
      <c r="BW92" s="33"/>
      <c r="BX92" s="33" t="s">
        <v>198</v>
      </c>
      <c r="BY92" s="33"/>
      <c r="BZ92" s="239"/>
      <c r="CA92" s="239"/>
      <c r="CB92" s="239"/>
      <c r="CC92" s="239"/>
      <c r="CD92" s="239"/>
      <c r="CE92" s="239"/>
      <c r="CF92" s="239"/>
      <c r="CG92" s="239"/>
      <c r="CH92" s="239"/>
      <c r="CI92" s="239"/>
      <c r="CJ92" s="239"/>
      <c r="CK92" s="239"/>
      <c r="CL92" s="239"/>
      <c r="CM92" s="239"/>
      <c r="CN92" s="239"/>
      <c r="CO92" s="239"/>
      <c r="CP92" s="239"/>
      <c r="CQ92" s="239"/>
      <c r="CR92" s="239"/>
      <c r="CS92" s="239"/>
      <c r="CT92" s="239"/>
      <c r="CU92" s="239"/>
      <c r="CV92" s="239"/>
      <c r="CW92" s="239"/>
      <c r="CX92" s="239"/>
      <c r="CY92" s="239"/>
      <c r="CZ92" s="239"/>
      <c r="DA92" s="239"/>
      <c r="DB92" s="239"/>
      <c r="DC92" s="239"/>
      <c r="DD92" s="239"/>
      <c r="DE92" s="239"/>
      <c r="DF92" s="239"/>
      <c r="DG92" s="239"/>
      <c r="DH92" s="239"/>
      <c r="DI92" s="239"/>
    </row>
    <row r="93" spans="69:113" ht="27" hidden="1" customHeight="1" thickTop="1" thickBot="1">
      <c r="BW93" s="33"/>
      <c r="BX93" s="33" t="s">
        <v>199</v>
      </c>
      <c r="BY93" s="33"/>
      <c r="BZ93" s="239"/>
      <c r="CA93" s="239"/>
      <c r="CB93" s="239"/>
      <c r="CC93" s="239"/>
      <c r="CD93" s="239"/>
      <c r="CE93" s="239"/>
      <c r="CF93" s="239"/>
      <c r="CG93" s="239"/>
      <c r="CH93" s="239"/>
      <c r="CI93" s="239"/>
      <c r="CJ93" s="239"/>
      <c r="CK93" s="239"/>
      <c r="CL93" s="239"/>
      <c r="CM93" s="239"/>
      <c r="CN93" s="239"/>
      <c r="CO93" s="239"/>
      <c r="CP93" s="239"/>
      <c r="CQ93" s="239"/>
      <c r="CR93" s="239"/>
      <c r="CS93" s="239"/>
      <c r="CT93" s="239"/>
      <c r="CU93" s="239"/>
      <c r="CV93" s="239"/>
      <c r="CW93" s="239"/>
      <c r="CX93" s="239"/>
      <c r="CY93" s="239"/>
      <c r="CZ93" s="239"/>
      <c r="DA93" s="239"/>
      <c r="DB93" s="239"/>
      <c r="DC93" s="239"/>
      <c r="DD93" s="239"/>
      <c r="DE93" s="239"/>
      <c r="DF93" s="239"/>
      <c r="DG93" s="239"/>
      <c r="DH93" s="239"/>
      <c r="DI93" s="239"/>
    </row>
    <row r="94" spans="69:113" ht="27" hidden="1" customHeight="1" thickTop="1" thickBot="1">
      <c r="BW94" s="33"/>
      <c r="BX94" s="33" t="s">
        <v>201</v>
      </c>
      <c r="BY94" s="33"/>
      <c r="BZ94" s="239"/>
      <c r="CA94" s="239"/>
      <c r="CB94" s="239"/>
      <c r="CC94" s="239"/>
      <c r="CD94" s="239"/>
      <c r="CE94" s="239"/>
      <c r="CF94" s="239"/>
      <c r="CG94" s="239"/>
      <c r="CH94" s="239"/>
      <c r="CI94" s="239"/>
      <c r="CJ94" s="239"/>
      <c r="CK94" s="239"/>
      <c r="CL94" s="239"/>
      <c r="CM94" s="239"/>
      <c r="CN94" s="239"/>
      <c r="CO94" s="239"/>
      <c r="CP94" s="239"/>
      <c r="CQ94" s="239"/>
      <c r="CR94" s="239"/>
      <c r="CS94" s="239"/>
      <c r="CT94" s="239"/>
      <c r="CU94" s="239"/>
      <c r="CV94" s="239"/>
      <c r="CW94" s="239"/>
      <c r="CX94" s="239"/>
      <c r="CY94" s="239"/>
      <c r="CZ94" s="239"/>
      <c r="DA94" s="239"/>
      <c r="DB94" s="239"/>
      <c r="DC94" s="239"/>
      <c r="DD94" s="239"/>
      <c r="DE94" s="239"/>
      <c r="DF94" s="239"/>
      <c r="DG94" s="239"/>
      <c r="DH94" s="239"/>
      <c r="DI94" s="239"/>
    </row>
    <row r="95" spans="69:113" hidden="1" thickTop="1" thickBot="1"/>
    <row r="96" spans="69:113" hidden="1" thickTop="1" thickBot="1"/>
    <row r="97" hidden="1" thickTop="1" thickBot="1"/>
    <row r="98" hidden="1" thickTop="1" thickBot="1"/>
    <row r="99" hidden="1" thickTop="1" thickBot="1"/>
    <row r="100" hidden="1" thickTop="1" thickBot="1"/>
    <row r="101" hidden="1" thickTop="1" thickBot="1"/>
    <row r="102" hidden="1" thickTop="1" thickBot="1"/>
    <row r="103" hidden="1" thickTop="1" thickBot="1"/>
    <row r="104" hidden="1" thickTop="1" thickBot="1"/>
    <row r="105" hidden="1" thickTop="1" thickBot="1"/>
    <row r="106" hidden="1" thickTop="1" thickBot="1"/>
    <row r="107" hidden="1" thickTop="1" thickBot="1"/>
    <row r="108" hidden="1" thickTop="1" thickBot="1"/>
    <row r="109" hidden="1" thickTop="1" thickBot="1"/>
    <row r="110" hidden="1" thickTop="1" thickBot="1"/>
    <row r="111" hidden="1" thickTop="1" thickBot="1"/>
    <row r="112" hidden="1" thickTop="1" thickBot="1"/>
    <row r="113" hidden="1" thickTop="1" thickBot="1"/>
    <row r="114" hidden="1" thickTop="1" thickBot="1"/>
    <row r="115" hidden="1" thickTop="1" thickBot="1"/>
    <row r="116" hidden="1" thickTop="1" thickBot="1"/>
    <row r="117" hidden="1" thickTop="1" thickBot="1"/>
    <row r="118" hidden="1" thickTop="1" thickBot="1"/>
    <row r="881" spans="30:32" ht="47.4" thickTop="1" thickBot="1">
      <c r="AD881" s="32" t="s">
        <v>37</v>
      </c>
      <c r="AE881" s="32" t="s">
        <v>38</v>
      </c>
      <c r="AF881" s="32" t="s">
        <v>122</v>
      </c>
    </row>
    <row r="882" spans="30:32" ht="29.4" thickTop="1" thickBot="1">
      <c r="AD882" s="237" t="s">
        <v>119</v>
      </c>
      <c r="AE882" s="237" t="s">
        <v>155</v>
      </c>
      <c r="AF882" s="237" t="s">
        <v>156</v>
      </c>
    </row>
    <row r="883" spans="30:32" ht="29.4" thickTop="1" thickBot="1">
      <c r="AD883" s="237" t="s">
        <v>118</v>
      </c>
      <c r="AE883" s="237" t="s">
        <v>160</v>
      </c>
      <c r="AF883" s="238" t="s">
        <v>91</v>
      </c>
    </row>
    <row r="884" spans="30:32" ht="29.4" thickTop="1" thickBot="1">
      <c r="AD884" s="237" t="s">
        <v>90</v>
      </c>
      <c r="AE884" s="238" t="s">
        <v>91</v>
      </c>
      <c r="AF884" s="240" t="s">
        <v>178</v>
      </c>
    </row>
    <row r="885" spans="30:32" thickTop="1" thickBot="1">
      <c r="AD885" s="238" t="s">
        <v>186</v>
      </c>
      <c r="AE885" s="240" t="s">
        <v>187</v>
      </c>
      <c r="AF885" s="35" t="s">
        <v>188</v>
      </c>
    </row>
    <row r="886" spans="30:32" ht="31.8" thickTop="1" thickBot="1">
      <c r="AD886" s="240" t="s">
        <v>77</v>
      </c>
      <c r="AE886" s="35" t="s">
        <v>78</v>
      </c>
    </row>
  </sheetData>
  <mergeCells count="28">
    <mergeCell ref="AX2:BL2"/>
    <mergeCell ref="B2:D2"/>
    <mergeCell ref="E2:I2"/>
    <mergeCell ref="J2:AC2"/>
    <mergeCell ref="AD2:AF2"/>
    <mergeCell ref="AG2:AW2"/>
    <mergeCell ref="B6:B8"/>
    <mergeCell ref="C6:C8"/>
    <mergeCell ref="D6:D8"/>
    <mergeCell ref="E6:E8"/>
    <mergeCell ref="F6:F8"/>
    <mergeCell ref="BM2:BO2"/>
    <mergeCell ref="BP2:BS2"/>
    <mergeCell ref="BT2:BV2"/>
    <mergeCell ref="BW2:BX2"/>
    <mergeCell ref="BY2:CA2"/>
    <mergeCell ref="BM6:BM8"/>
    <mergeCell ref="BN6:BN8"/>
    <mergeCell ref="BO6:BO8"/>
    <mergeCell ref="BP6:BP8"/>
    <mergeCell ref="G6:G8"/>
    <mergeCell ref="H6:H8"/>
    <mergeCell ref="I6:I8"/>
    <mergeCell ref="AD6:AD8"/>
    <mergeCell ref="AE6:AE8"/>
    <mergeCell ref="AF6:AF8"/>
    <mergeCell ref="BK6:BK8"/>
    <mergeCell ref="BL6:BL8"/>
  </mergeCells>
  <conditionalFormatting sqref="BB5:BC25 AX5:AZ25">
    <cfRule type="containsText" dxfId="390" priority="40" operator="containsText" text="DEBIL">
      <formula>NOT(ISERROR(SEARCH("DEBIL",AX5)))</formula>
    </cfRule>
    <cfRule type="containsText" dxfId="389" priority="41" operator="containsText" text="MODERADO">
      <formula>NOT(ISERROR(SEARCH("MODERADO",AX5)))</formula>
    </cfRule>
    <cfRule type="containsText" dxfId="388" priority="42" operator="containsText" text="FUERTE">
      <formula>NOT(ISERROR(SEARCH("FUERTE",AX5)))</formula>
    </cfRule>
  </conditionalFormatting>
  <conditionalFormatting sqref="BM5:BM6 BM9:BM25">
    <cfRule type="containsText" dxfId="387" priority="30" operator="containsText" text="casi seguro">
      <formula>NOT(ISERROR(SEARCH("casi seguro",BM5)))</formula>
    </cfRule>
    <cfRule type="containsText" dxfId="386" priority="31" operator="containsText" text="PROBABLE">
      <formula>NOT(ISERROR(SEARCH("PROBABLE",BM5)))</formula>
    </cfRule>
    <cfRule type="containsText" dxfId="385" priority="32" operator="containsText" text="posible">
      <formula>NOT(ISERROR(SEARCH("posible",BM5)))</formula>
    </cfRule>
    <cfRule type="containsText" dxfId="384" priority="33" operator="containsText" text="Improbable">
      <formula>NOT(ISERROR(SEARCH("Improbable",BM5)))</formula>
    </cfRule>
    <cfRule type="containsText" dxfId="383" priority="34" operator="containsText" text="Rara vez">
      <formula>NOT(ISERROR(SEARCH("Rara vez",BM5)))</formula>
    </cfRule>
  </conditionalFormatting>
  <conditionalFormatting sqref="BN5:BN6 BN9:BN25">
    <cfRule type="containsText" dxfId="382" priority="25" operator="containsText" text="Catastrófico">
      <formula>NOT(ISERROR(SEARCH("Catastrófico",BN5)))</formula>
    </cfRule>
    <cfRule type="containsText" dxfId="381" priority="26" operator="containsText" text="Mayor">
      <formula>NOT(ISERROR(SEARCH("Mayor",BN5)))</formula>
    </cfRule>
    <cfRule type="containsText" dxfId="380" priority="27" operator="containsText" text="Moderado">
      <formula>NOT(ISERROR(SEARCH("Moderado",BN5)))</formula>
    </cfRule>
    <cfRule type="containsText" dxfId="379" priority="28" operator="containsText" text="Menor">
      <formula>NOT(ISERROR(SEARCH("Menor",BN5)))</formula>
    </cfRule>
    <cfRule type="containsText" dxfId="378" priority="29" operator="containsText" text="Insignificante">
      <formula>NOT(ISERROR(SEARCH("Insignificante",BN5)))</formula>
    </cfRule>
  </conditionalFormatting>
  <conditionalFormatting sqref="BO5:BO6 BO9:BO25">
    <cfRule type="containsText" dxfId="377" priority="21" operator="containsText" text="Extremo">
      <formula>NOT(ISERROR(SEARCH("Extremo",BO5)))</formula>
    </cfRule>
    <cfRule type="containsText" dxfId="376" priority="22" operator="containsText" text="Alto">
      <formula>NOT(ISERROR(SEARCH("Alto",BO5)))</formula>
    </cfRule>
    <cfRule type="containsText" dxfId="375" priority="23" operator="containsText" text="Moderado">
      <formula>NOT(ISERROR(SEARCH("Moderado",BO5)))</formula>
    </cfRule>
    <cfRule type="containsText" dxfId="374" priority="24" operator="containsText" text="bajo">
      <formula>NOT(ISERROR(SEARCH("bajo",BO5)))</formula>
    </cfRule>
  </conditionalFormatting>
  <conditionalFormatting sqref="BN5:BN6 BN9:BN25">
    <cfRule type="containsText" dxfId="373" priority="16" operator="containsText" text="Catastrófico">
      <formula>NOT(ISERROR(SEARCH("Catastrófico",BN5)))</formula>
    </cfRule>
    <cfRule type="containsText" dxfId="372" priority="17" operator="containsText" text="Mayor">
      <formula>NOT(ISERROR(SEARCH("Mayor",BN5)))</formula>
    </cfRule>
    <cfRule type="containsText" dxfId="371" priority="18" operator="containsText" text="Moderado">
      <formula>NOT(ISERROR(SEARCH("Moderado",BN5)))</formula>
    </cfRule>
    <cfRule type="containsText" dxfId="370" priority="19" operator="containsText" text="Menor">
      <formula>NOT(ISERROR(SEARCH("Menor",BN5)))</formula>
    </cfRule>
    <cfRule type="containsText" dxfId="369" priority="20" operator="containsText" text="Insignificante">
      <formula>NOT(ISERROR(SEARCH("Insignificante",BN5)))</formula>
    </cfRule>
  </conditionalFormatting>
  <conditionalFormatting sqref="AE6">
    <cfRule type="containsText" dxfId="368" priority="6" operator="containsText" text="Catastrófico">
      <formula>NOT(ISERROR(SEARCH("Catastrófico",AE6)))</formula>
    </cfRule>
    <cfRule type="containsText" dxfId="367" priority="7" operator="containsText" text="Mayor">
      <formula>NOT(ISERROR(SEARCH("Mayor",AE6)))</formula>
    </cfRule>
    <cfRule type="containsText" dxfId="366" priority="8" operator="containsText" text="Moderado">
      <formula>NOT(ISERROR(SEARCH("Moderado",AE6)))</formula>
    </cfRule>
    <cfRule type="containsText" dxfId="365" priority="9" operator="containsText" text="Menor">
      <formula>NOT(ISERROR(SEARCH("Menor",AE6)))</formula>
    </cfRule>
    <cfRule type="containsText" dxfId="364" priority="10" operator="containsText" text="Insignificante">
      <formula>NOT(ISERROR(SEARCH("Insignificante",AE6)))</formula>
    </cfRule>
  </conditionalFormatting>
  <conditionalFormatting sqref="AE6">
    <cfRule type="containsText" dxfId="363" priority="1" operator="containsText" text="Catastrófico">
      <formula>NOT(ISERROR(SEARCH("Catastrófico",AE6)))</formula>
    </cfRule>
    <cfRule type="containsText" dxfId="362" priority="2" operator="containsText" text="Mayor">
      <formula>NOT(ISERROR(SEARCH("Mayor",AE6)))</formula>
    </cfRule>
    <cfRule type="containsText" dxfId="361" priority="3" operator="containsText" text="Moderado">
      <formula>NOT(ISERROR(SEARCH("Moderado",AE6)))</formula>
    </cfRule>
    <cfRule type="containsText" dxfId="360" priority="4" operator="containsText" text="Menor">
      <formula>NOT(ISERROR(SEARCH("Menor",AE6)))</formula>
    </cfRule>
    <cfRule type="containsText" dxfId="359" priority="5" operator="containsText" text="Insignificante">
      <formula>NOT(ISERROR(SEARCH("Insignificante",AE6)))</formula>
    </cfRule>
  </conditionalFormatting>
  <dataValidations count="18">
    <dataValidation type="list" allowBlank="1" showInputMessage="1" showErrorMessage="1" sqref="B5:B6 B9:B25" xr:uid="{00000000-0002-0000-0600-000000000000}">
      <formula1>$BW$80:$BW$83</formula1>
    </dataValidation>
    <dataValidation type="list" allowBlank="1" showInputMessage="1" showErrorMessage="1" sqref="C5:C6 C9:C25" xr:uid="{00000000-0002-0000-0600-000001000000}">
      <formula1>$BX$80:$BX$94</formula1>
    </dataValidation>
    <dataValidation type="list" allowBlank="1" showInputMessage="1" showErrorMessage="1" sqref="G6 G9:G25" xr:uid="{00000000-0002-0000-0600-000002000000}">
      <formula1>$BY$80:$BY$88</formula1>
    </dataValidation>
    <dataValidation type="list" allowBlank="1" showInputMessage="1" showErrorMessage="1" sqref="AE26:AE73 BN5:BN6 BN9:BN25 AE6" xr:uid="{00000000-0002-0000-0600-000003000000}">
      <formula1>$CA$80:$CA$84</formula1>
    </dataValidation>
    <dataValidation type="list" allowBlank="1" showInputMessage="1" showErrorMessage="1" sqref="BM9:BM25 BM5:BM6 AD5:AD6 AD9:AD73" xr:uid="{00000000-0002-0000-0600-000004000000}">
      <formula1>$BZ$80:$BZ$84</formula1>
    </dataValidation>
    <dataValidation type="list" allowBlank="1" showInputMessage="1" showErrorMessage="1" sqref="J6:AB25" xr:uid="{00000000-0002-0000-0600-000005000000}">
      <formula1>$BV$80:$BV$81</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25" xr:uid="{00000000-0002-0000-0600-000006000000}">
      <formula1>$CM$80:$CM$82</formula1>
    </dataValidation>
    <dataValidation type="list" allowBlank="1" showInputMessage="1" showErrorMessage="1" sqref="AH5:AH25" xr:uid="{00000000-0002-0000-0600-000007000000}">
      <formula1>$CC$80:$CC$81</formula1>
    </dataValidation>
    <dataValidation type="list" allowBlank="1" showInputMessage="1" showErrorMessage="1" sqref="BE5:BE25" xr:uid="{00000000-0002-0000-0600-000008000000}">
      <formula1>$DF$80:$DF$81</formula1>
    </dataValidation>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AZ5:AZ25" xr:uid="{00000000-0002-0000-0600-000009000000}"/>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5:AY25" xr:uid="{00000000-0002-0000-0600-00000A000000}">
      <formula1>$DA$80:$DA$82</formula1>
    </dataValidation>
    <dataValidation type="list" allowBlank="1" showInputMessage="1" showErrorMessage="1" sqref="BH5:BH25" xr:uid="{00000000-0002-0000-0600-00000B000000}">
      <formula1>$DG$80:$DG$82</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25" xr:uid="{00000000-0002-0000-0600-00000C000000}">
      <formula1>$CQ$80:$CQ$81</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25" xr:uid="{00000000-0002-0000-0600-00000D000000}">
      <formula1>$CJ$80:$CJ$81</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25" xr:uid="{00000000-0002-0000-0600-00000E000000}">
      <formula1>EVIDENCIAS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25" xr:uid="{00000000-0002-0000-0600-00000F000000}">
      <formula1>DESVIACIONES</formula1>
    </dataValidation>
    <dataValidation type="list" allowBlank="1" showInputMessage="1" showErrorMessage="1" promptTitle="FUNCIONES Y RESPONSABILIDAD" prompt="¿El responsable tiene la autoridad y adecuada segregación de funciones en la ejecución del control?_x000d__x000a_" sqref="AK5:AK25" xr:uid="{00000000-0002-0000-0600-000010000000}">
      <formula1>FUNCIONES</formula1>
    </dataValidation>
    <dataValidation type="list" allowBlank="1" showInputMessage="1" showErrorMessage="1" promptTitle="Responsable" prompt="¿Existe un responsable asignado a la ejecución del control?" sqref="AI5:AI25" xr:uid="{00000000-0002-0000-0600-000011000000}">
      <formula1>RESPONSABLE</formula1>
    </dataValidation>
  </dataValidations>
  <pageMargins left="0.70866141732283472" right="0.70866141732283472" top="0.74803149606299213" bottom="0.74803149606299213" header="0.31496062992125984" footer="0.31496062992125984"/>
  <pageSetup paperSize="9" scale="20" orientation="landscape" r:id="rId1"/>
  <headerFooter>
    <oddHeader>&amp;L&amp;G&amp;CMapa de Riesgos</oddHeader>
    <oddFooter>&amp;L&amp;G&amp;C&amp;N&amp;RDES-FM-12
V9</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lfo="3"/>
    </mc:Fallback>
  </mc:AlternateContent>
  <controls>
    <control shapeId="12289" r:id="rId6" name="Button 1">
      <controlPr defaultSize="0" print="0" autoFill="0" autoPict="0" macro="[8]!Macro1">
        <anchor moveWithCells="1" sizeWithCells="1">
          <from>
            <xdr:col>5</xdr:col>
            <xdr:colOff>1363980</xdr:colOff>
            <xdr:row>0</xdr:row>
            <xdr:rowOff>106680</xdr:rowOff>
          </from>
          <to>
            <xdr:col>7</xdr:col>
            <xdr:colOff>266700</xdr:colOff>
            <xdr:row>1</xdr:row>
            <xdr:rowOff>335280</xdr:rowOff>
          </to>
        </anchor>
      </controlPr>
    </control>
    <control shapeId="12290" r:id="rId7" name="Button 2">
      <controlPr defaultSize="0" print="0" autoFill="0" autoPict="0" macro="[8]!Macro2">
        <anchor moveWithCells="1" sizeWithCells="1">
          <from>
            <xdr:col>32</xdr:col>
            <xdr:colOff>152400</xdr:colOff>
            <xdr:row>0</xdr:row>
            <xdr:rowOff>182880</xdr:rowOff>
          </from>
          <to>
            <xdr:col>32</xdr:col>
            <xdr:colOff>2545080</xdr:colOff>
            <xdr:row>1</xdr:row>
            <xdr:rowOff>259080</xdr:rowOff>
          </to>
        </anchor>
      </controlPr>
    </control>
  </controls>
  <extLst>
    <ext xmlns:x14="http://schemas.microsoft.com/office/spreadsheetml/2009/9/main" uri="{78C0D931-6437-407d-A8EE-F0AAD7539E65}">
      <x14:conditionalFormattings>
        <x14:conditionalFormatting xmlns:xm="http://schemas.microsoft.com/office/excel/2006/main">
          <x14:cfRule type="containsText" priority="35" operator="containsText" id="{90F8E4F4-E628-4FC8-9C9B-C77D02F70FF5}">
            <xm:f>NOT(ISERROR(SEARCH($CA$80,AE5)))</xm:f>
            <xm:f>$CA$80</xm:f>
            <x14:dxf>
              <fill>
                <gradientFill degree="180">
                  <stop position="0">
                    <color rgb="FF008744"/>
                  </stop>
                  <stop position="1">
                    <color theme="0"/>
                  </stop>
                </gradientFill>
              </fill>
            </x14:dxf>
          </x14:cfRule>
          <x14:cfRule type="containsText" priority="36" operator="containsText" id="{F5334A46-E2A6-41F1-B7CA-E40B2691CCFD}">
            <xm:f>NOT(ISERROR(SEARCH($CA$81,AE5)))</xm:f>
            <xm:f>$CA$81</xm:f>
            <x14:dxf>
              <fill>
                <gradientFill degree="180">
                  <stop position="0">
                    <color rgb="FF008744"/>
                  </stop>
                  <stop position="1">
                    <color theme="0"/>
                  </stop>
                </gradientFill>
              </fill>
            </x14:dxf>
          </x14:cfRule>
          <x14:cfRule type="containsText" priority="37" operator="containsText" id="{E8E56B84-4768-4862-BD57-FC03B03348A7}">
            <xm:f>NOT(ISERROR(SEARCH($CA$82,AE5)))</xm:f>
            <xm:f>$CA$82</xm:f>
            <x14:dxf>
              <fill>
                <gradientFill>
                  <stop position="0">
                    <color theme="0"/>
                  </stop>
                  <stop position="1">
                    <color rgb="FFFFFF00"/>
                  </stop>
                </gradientFill>
              </fill>
            </x14:dxf>
          </x14:cfRule>
          <x14:cfRule type="containsText" priority="38" operator="containsText" id="{8D331E07-15C6-4982-8ADD-A1CE32541027}">
            <xm:f>NOT(ISERROR(SEARCH($CA$83,AE5)))</xm:f>
            <xm:f>$CA$83</xm:f>
            <x14:dxf>
              <fill>
                <gradientFill>
                  <stop position="0">
                    <color theme="0"/>
                  </stop>
                  <stop position="1">
                    <color rgb="FFFFC000"/>
                  </stop>
                </gradientFill>
              </fill>
            </x14:dxf>
          </x14:cfRule>
          <x14:cfRule type="containsText" priority="39" operator="containsText" id="{91DC249F-7A4A-4968-9351-00B3209970DD}">
            <xm:f>NOT(ISERROR(SEARCH($CA$84,AE5)))</xm:f>
            <xm:f>$CA$84</xm:f>
            <x14:dxf>
              <fill>
                <gradientFill>
                  <stop position="0">
                    <color theme="0"/>
                  </stop>
                  <stop position="1">
                    <color rgb="FFFF0000"/>
                  </stop>
                </gradientFill>
              </fill>
            </x14:dxf>
          </x14:cfRule>
          <xm:sqref>BN74:BN85 AE5 BN5:BN6 BN9:BN25 AE9:AE85</xm:sqref>
        </x14:conditionalFormatting>
        <x14:conditionalFormatting xmlns:xm="http://schemas.microsoft.com/office/excel/2006/main">
          <x14:cfRule type="containsText" priority="43" operator="containsText" id="{937DC0CE-6590-4EFD-A319-AE8B97E5A229}">
            <xm:f>NOT(ISERROR(SEARCH($BZ$80,AD5)))</xm:f>
            <xm:f>$BZ$80</xm:f>
            <x14:dxf>
              <fill>
                <gradientFill degree="180">
                  <stop position="0">
                    <color rgb="FF008744"/>
                  </stop>
                  <stop position="1">
                    <color theme="0"/>
                  </stop>
                </gradientFill>
              </fill>
            </x14:dxf>
          </x14:cfRule>
          <x14:cfRule type="containsText" priority="44" operator="containsText" id="{B94630AE-F732-4C6E-80DF-5C5BD08FBD01}">
            <xm:f>NOT(ISERROR(SEARCH($BZ$81,AD5)))</xm:f>
            <xm:f>$BZ$81</xm:f>
            <x14:dxf>
              <fill>
                <gradientFill degree="180">
                  <stop position="0">
                    <color rgb="FF008744"/>
                  </stop>
                  <stop position="1">
                    <color theme="0"/>
                  </stop>
                </gradientFill>
              </fill>
            </x14:dxf>
          </x14:cfRule>
          <x14:cfRule type="containsText" priority="45" operator="containsText" id="{ED067207-CCD1-4E1D-99A6-E3D3C3093DB1}">
            <xm:f>NOT(ISERROR(SEARCH($BZ$82,AD5)))</xm:f>
            <xm:f>$BZ$82</xm:f>
            <x14:dxf>
              <fill>
                <gradientFill degree="180">
                  <stop position="0">
                    <color rgb="FF008744"/>
                  </stop>
                  <stop position="1">
                    <color rgb="FFFFFFFF"/>
                  </stop>
                </gradientFill>
              </fill>
            </x14:dxf>
          </x14:cfRule>
          <x14:cfRule type="containsText" priority="46" operator="containsText" id="{0B52B9CA-C46E-4339-96FD-3DEB34FF281A}">
            <xm:f>NOT(ISERROR(SEARCH($BZ$83,AD5)))</xm:f>
            <xm:f>$BZ$83</xm:f>
            <x14:dxf>
              <fill>
                <gradientFill>
                  <stop position="0">
                    <color theme="0"/>
                  </stop>
                  <stop position="1">
                    <color rgb="FFFFFF00"/>
                  </stop>
                </gradientFill>
              </fill>
            </x14:dxf>
          </x14:cfRule>
          <x14:cfRule type="containsText" priority="47" operator="containsText" id="{B2E06A41-928A-4A39-B2BB-1C9057A4E48B}">
            <xm:f>NOT(ISERROR(SEARCH($BZ$84,AD5)))</xm:f>
            <xm:f>$BZ$84</xm:f>
            <x14:dxf>
              <fill>
                <gradientFill degree="180">
                  <stop position="0">
                    <color rgb="FFFFA700"/>
                  </stop>
                  <stop position="1">
                    <color theme="0"/>
                  </stop>
                </gradientFill>
              </fill>
            </x14:dxf>
          </x14:cfRule>
          <xm:sqref>AD5:AD6 BM5:BM6 BM9:BM85 AD9:AD85</xm:sqref>
        </x14:conditionalFormatting>
        <x14:conditionalFormatting xmlns:xm="http://schemas.microsoft.com/office/excel/2006/main">
          <x14:cfRule type="containsText" priority="48" operator="containsText" id="{6F6BE60D-2822-4670-875A-DC913A9259CC}">
            <xm:f>NOT(ISERROR(SEARCH($CB$80,AF5)))</xm:f>
            <xm:f>$CB$80</xm:f>
            <x14:dxf>
              <fill>
                <gradientFill>
                  <stop position="0">
                    <color theme="0"/>
                  </stop>
                  <stop position="1">
                    <color rgb="FF008744"/>
                  </stop>
                </gradientFill>
              </fill>
            </x14:dxf>
          </x14:cfRule>
          <x14:cfRule type="containsText" priority="49" operator="containsText" id="{A2C2BDD6-C788-4C48-AE94-616C96EA92DF}">
            <xm:f>NOT(ISERROR(SEARCH($CB$81,AF5)))</xm:f>
            <xm:f>$CB$81</xm:f>
            <x14:dxf>
              <fill>
                <gradientFill>
                  <stop position="0">
                    <color theme="0"/>
                  </stop>
                  <stop position="1">
                    <color rgb="FFFACC06"/>
                  </stop>
                </gradientFill>
              </fill>
            </x14:dxf>
          </x14:cfRule>
          <x14:cfRule type="containsText" priority="50" operator="containsText" id="{372007B7-C606-4E85-9E8D-1D9188F64A08}">
            <xm:f>NOT(ISERROR(SEARCH($CB$82,AF5)))</xm:f>
            <xm:f>$CB$82</xm:f>
            <x14:dxf>
              <fill>
                <gradientFill>
                  <stop position="0">
                    <color theme="0"/>
                  </stop>
                  <stop position="1">
                    <color rgb="FFFF0000"/>
                  </stop>
                </gradientFill>
              </fill>
            </x14:dxf>
          </x14:cfRule>
          <x14:cfRule type="containsText" priority="51" operator="containsText" id="{23ED6673-6576-4736-A21C-160305F5433E}">
            <xm:f>NOT(ISERROR(SEARCH($CB$83,AF5)))</xm:f>
            <xm:f>$CB$83</xm:f>
            <x14:dxf>
              <fill>
                <gradientFill>
                  <stop position="0">
                    <color theme="0"/>
                  </stop>
                  <stop position="1">
                    <color rgb="FFC00000"/>
                  </stop>
                </gradientFill>
              </fill>
            </x14:dxf>
          </x14:cfRule>
          <xm:sqref>AF5:AF6 BO5:BO6 BO9:BO85 AF9:AF85</xm:sqref>
        </x14:conditionalFormatting>
        <x14:conditionalFormatting xmlns:xm="http://schemas.microsoft.com/office/excel/2006/main">
          <x14:cfRule type="containsText" priority="11" operator="containsText" id="{11AFEAC7-AC5B-4526-AD43-3D4F7C13B0BB}">
            <xm:f>NOT(ISERROR(SEARCH($CA$80,AE6)))</xm:f>
            <xm:f>$CA$80</xm:f>
            <x14:dxf>
              <fill>
                <gradientFill degree="180">
                  <stop position="0">
                    <color rgb="FF008744"/>
                  </stop>
                  <stop position="1">
                    <color theme="0"/>
                  </stop>
                </gradientFill>
              </fill>
            </x14:dxf>
          </x14:cfRule>
          <x14:cfRule type="containsText" priority="12" operator="containsText" id="{7DFCBA77-BE29-4FBF-A2CF-BBF860FF824D}">
            <xm:f>NOT(ISERROR(SEARCH($CA$81,AE6)))</xm:f>
            <xm:f>$CA$81</xm:f>
            <x14:dxf>
              <fill>
                <gradientFill degree="180">
                  <stop position="0">
                    <color rgb="FF008744"/>
                  </stop>
                  <stop position="1">
                    <color theme="0"/>
                  </stop>
                </gradientFill>
              </fill>
            </x14:dxf>
          </x14:cfRule>
          <x14:cfRule type="containsText" priority="13" operator="containsText" id="{499C67DF-63C6-4DCE-B775-CBD31DFC4EE2}">
            <xm:f>NOT(ISERROR(SEARCH($CA$82,AE6)))</xm:f>
            <xm:f>$CA$82</xm:f>
            <x14:dxf>
              <fill>
                <gradientFill>
                  <stop position="0">
                    <color theme="0"/>
                  </stop>
                  <stop position="1">
                    <color rgb="FFFFFF00"/>
                  </stop>
                </gradientFill>
              </fill>
            </x14:dxf>
          </x14:cfRule>
          <x14:cfRule type="containsText" priority="14" operator="containsText" id="{3A736E37-E772-4016-8D64-BBFCC19BBC8A}">
            <xm:f>NOT(ISERROR(SEARCH($CA$83,AE6)))</xm:f>
            <xm:f>$CA$83</xm:f>
            <x14:dxf>
              <fill>
                <gradientFill>
                  <stop position="0">
                    <color theme="0"/>
                  </stop>
                  <stop position="1">
                    <color rgb="FFFFC000"/>
                  </stop>
                </gradientFill>
              </fill>
            </x14:dxf>
          </x14:cfRule>
          <x14:cfRule type="containsText" priority="15" operator="containsText" id="{61942B98-A432-49D9-8DCE-EAB856C2108C}">
            <xm:f>NOT(ISERROR(SEARCH($CA$84,AE6)))</xm:f>
            <xm:f>$CA$84</xm:f>
            <x14:dxf>
              <fill>
                <gradientFill>
                  <stop position="0">
                    <color theme="0"/>
                  </stop>
                  <stop position="1">
                    <color rgb="FFFF0000"/>
                  </stop>
                </gradientFill>
              </fill>
            </x14:dxf>
          </x14:cfRule>
          <xm:sqref>AE6</xm:sqref>
        </x14:conditionalFormatting>
      </x14:conditionalFormattings>
    </ext>
  </extLst>
</worksheet>
</file>

<file path=xl/worksheets/sheet8.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B2:DI888"/>
  <sheetViews>
    <sheetView showGridLines="0" tabSelected="1" zoomScale="50" zoomScaleNormal="50" workbookViewId="0">
      <pane xSplit="7" ySplit="4" topLeftCell="CA7" activePane="bottomRight" state="frozen"/>
      <selection pane="topRight" activeCell="H1" sqref="H1"/>
      <selection pane="bottomLeft" activeCell="A5" sqref="A5"/>
      <selection pane="bottomRight" activeCell="CA237" sqref="CA237"/>
    </sheetView>
  </sheetViews>
  <sheetFormatPr baseColWidth="10" defaultColWidth="10.59765625" defaultRowHeight="16.2" thickTop="1" thickBottom="1"/>
  <cols>
    <col min="1" max="1" width="3" style="2" customWidth="1"/>
    <col min="2" max="2" width="17.09765625" style="2" customWidth="1"/>
    <col min="3" max="3" width="15.5" style="2" customWidth="1"/>
    <col min="4" max="4" width="38.34765625" style="2" customWidth="1"/>
    <col min="5" max="5" width="22.34765625" style="2" customWidth="1"/>
    <col min="6" max="6" width="24.84765625" style="2" customWidth="1"/>
    <col min="7" max="7" width="12.5" style="2" customWidth="1"/>
    <col min="8" max="8" width="53.34765625" style="2" customWidth="1"/>
    <col min="9" max="9" width="41.09765625" style="2" customWidth="1"/>
    <col min="10" max="27" width="41.09765625" style="2" hidden="1" customWidth="1"/>
    <col min="28" max="29" width="41.09765625" style="3" hidden="1" customWidth="1"/>
    <col min="30" max="31" width="7.59765625" style="2" customWidth="1"/>
    <col min="32" max="32" width="8.5" style="2" customWidth="1"/>
    <col min="33" max="33" width="75" style="2" customWidth="1"/>
    <col min="34" max="34" width="10.5" style="2" customWidth="1"/>
    <col min="35" max="35" width="11.59765625" style="2" customWidth="1"/>
    <col min="36" max="36" width="3" style="2" customWidth="1"/>
    <col min="37" max="37" width="10.59765625" style="2" customWidth="1"/>
    <col min="38" max="38" width="2.59765625" style="2" customWidth="1"/>
    <col min="39" max="39" width="10.59765625" style="2" customWidth="1"/>
    <col min="40" max="40" width="2.59765625" style="2" customWidth="1"/>
    <col min="41" max="41" width="10.59765625" style="2" customWidth="1"/>
    <col min="42" max="42" width="3.59765625" style="2" customWidth="1"/>
    <col min="43" max="43" width="10.59765625" style="2" customWidth="1"/>
    <col min="44" max="44" width="2.59765625" style="2" customWidth="1"/>
    <col min="45" max="45" width="11.84765625" style="2" customWidth="1"/>
    <col min="46" max="46" width="2.59765625" style="2" customWidth="1"/>
    <col min="47" max="47" width="11.84765625" style="2" customWidth="1"/>
    <col min="48" max="48" width="2.59765625" style="2" customWidth="1"/>
    <col min="49" max="49" width="8.5" style="2" customWidth="1"/>
    <col min="50" max="51" width="14.59765625" style="2" customWidth="1"/>
    <col min="52" max="52" width="13.5" style="2" customWidth="1"/>
    <col min="53" max="53" width="4" style="2" customWidth="1"/>
    <col min="54" max="54" width="14.84765625" style="2" customWidth="1"/>
    <col min="55" max="55" width="12.84765625" style="2" customWidth="1"/>
    <col min="56" max="56" width="3.34765625" style="2" customWidth="1"/>
    <col min="57" max="57" width="15" style="2" customWidth="1"/>
    <col min="58" max="58" width="5.34765625" style="2" customWidth="1"/>
    <col min="59" max="59" width="3.59765625" style="2" customWidth="1"/>
    <col min="60" max="60" width="15" style="2" customWidth="1"/>
    <col min="61" max="61" width="6.59765625" style="2" customWidth="1"/>
    <col min="62" max="62" width="5.59765625" style="2" customWidth="1"/>
    <col min="63" max="63" width="13.34765625" style="2" customWidth="1"/>
    <col min="64" max="64" width="13.5" style="2" customWidth="1"/>
    <col min="65" max="66" width="7.59765625" style="2" customWidth="1"/>
    <col min="67" max="67" width="8.5" style="2" customWidth="1"/>
    <col min="68" max="68" width="10.84765625" style="2" customWidth="1"/>
    <col min="69" max="69" width="40.59765625" style="2" customWidth="1"/>
    <col min="70" max="70" width="29.84765625" style="2" customWidth="1"/>
    <col min="71" max="71" width="18" style="2" customWidth="1"/>
    <col min="72" max="73" width="14.84765625" style="2" customWidth="1"/>
    <col min="74" max="74" width="28.84765625" style="2" customWidth="1"/>
    <col min="75" max="75" width="15.59765625" style="2" customWidth="1"/>
    <col min="76" max="76" width="89.546875" style="2" customWidth="1"/>
    <col min="77" max="77" width="21.59765625" style="2" customWidth="1"/>
    <col min="78" max="78" width="54.34765625" style="2" customWidth="1"/>
    <col min="79" max="79" width="42.5" style="2" customWidth="1"/>
    <col min="80" max="81" width="10.59765625" style="2" customWidth="1"/>
    <col min="82" max="82" width="14" style="2" customWidth="1"/>
    <col min="83" max="87" width="10.59765625" style="2"/>
    <col min="88" max="88" width="13.5" style="2" customWidth="1"/>
    <col min="89" max="90" width="10.59765625" style="2"/>
    <col min="91" max="91" width="13.5" style="2" customWidth="1"/>
    <col min="92" max="104" width="10.59765625" style="2"/>
    <col min="105" max="105" width="13.34765625" style="2" customWidth="1"/>
    <col min="106" max="106" width="19.84765625" style="2" customWidth="1"/>
    <col min="107" max="110" width="10.59765625" style="2"/>
    <col min="111" max="111" width="15" style="2" customWidth="1"/>
    <col min="112" max="112" width="13.59765625" style="2" customWidth="1"/>
    <col min="113" max="16384" width="10.59765625" style="2"/>
  </cols>
  <sheetData>
    <row r="2" spans="2:79" s="1" customFormat="1" ht="29.1" customHeight="1" thickTop="1" thickBot="1">
      <c r="B2" s="285" t="s">
        <v>0</v>
      </c>
      <c r="C2" s="285"/>
      <c r="D2" s="285"/>
      <c r="E2" s="285" t="s">
        <v>1</v>
      </c>
      <c r="F2" s="285"/>
      <c r="G2" s="285"/>
      <c r="H2" s="285"/>
      <c r="I2" s="285"/>
      <c r="J2" s="285" t="s">
        <v>2</v>
      </c>
      <c r="K2" s="285"/>
      <c r="L2" s="285"/>
      <c r="M2" s="285"/>
      <c r="N2" s="285"/>
      <c r="O2" s="285"/>
      <c r="P2" s="285"/>
      <c r="Q2" s="285"/>
      <c r="R2" s="285"/>
      <c r="S2" s="285"/>
      <c r="T2" s="285"/>
      <c r="U2" s="285"/>
      <c r="V2" s="285"/>
      <c r="W2" s="285"/>
      <c r="X2" s="285"/>
      <c r="Y2" s="285"/>
      <c r="Z2" s="285"/>
      <c r="AA2" s="285"/>
      <c r="AB2" s="285"/>
      <c r="AC2" s="285"/>
      <c r="AD2" s="285" t="s">
        <v>3</v>
      </c>
      <c r="AE2" s="285"/>
      <c r="AF2" s="285"/>
      <c r="AG2" s="285" t="s">
        <v>4</v>
      </c>
      <c r="AH2" s="285"/>
      <c r="AI2" s="285"/>
      <c r="AJ2" s="285"/>
      <c r="AK2" s="285"/>
      <c r="AL2" s="285"/>
      <c r="AM2" s="285"/>
      <c r="AN2" s="285"/>
      <c r="AO2" s="285"/>
      <c r="AP2" s="285"/>
      <c r="AQ2" s="285"/>
      <c r="AR2" s="285"/>
      <c r="AS2" s="285"/>
      <c r="AT2" s="285"/>
      <c r="AU2" s="285"/>
      <c r="AV2" s="285"/>
      <c r="AW2" s="285"/>
      <c r="AX2" s="285" t="s">
        <v>5</v>
      </c>
      <c r="AY2" s="285"/>
      <c r="AZ2" s="285"/>
      <c r="BA2" s="285"/>
      <c r="BB2" s="285"/>
      <c r="BC2" s="285"/>
      <c r="BD2" s="285"/>
      <c r="BE2" s="285"/>
      <c r="BF2" s="285"/>
      <c r="BG2" s="285"/>
      <c r="BH2" s="285"/>
      <c r="BI2" s="285"/>
      <c r="BJ2" s="285"/>
      <c r="BK2" s="285"/>
      <c r="BL2" s="285"/>
      <c r="BM2" s="285" t="s">
        <v>3</v>
      </c>
      <c r="BN2" s="285"/>
      <c r="BO2" s="285"/>
      <c r="BP2" s="287" t="s">
        <v>6</v>
      </c>
      <c r="BQ2" s="287"/>
      <c r="BR2" s="287"/>
      <c r="BS2" s="287"/>
      <c r="BT2" s="287" t="s">
        <v>7</v>
      </c>
      <c r="BU2" s="287"/>
      <c r="BV2" s="287"/>
      <c r="BW2" s="281" t="s">
        <v>8</v>
      </c>
      <c r="BX2" s="281"/>
      <c r="BY2" s="281" t="s">
        <v>9</v>
      </c>
      <c r="BZ2" s="281"/>
      <c r="CA2" s="281"/>
    </row>
    <row r="3" spans="2:79" ht="3" customHeight="1" thickTop="1" thickBot="1"/>
    <row r="4" spans="2:79" s="9" customFormat="1" ht="46" customHeight="1" thickTop="1" thickBot="1">
      <c r="B4" s="4" t="s">
        <v>10</v>
      </c>
      <c r="C4" s="4" t="s">
        <v>11</v>
      </c>
      <c r="D4" s="4" t="s">
        <v>12</v>
      </c>
      <c r="E4" s="4" t="s">
        <v>13</v>
      </c>
      <c r="F4" s="4" t="s">
        <v>1</v>
      </c>
      <c r="G4" s="4" t="s">
        <v>14</v>
      </c>
      <c r="H4" s="4" t="s">
        <v>15</v>
      </c>
      <c r="I4" s="4" t="s">
        <v>16</v>
      </c>
      <c r="J4" s="4" t="s">
        <v>17</v>
      </c>
      <c r="K4" s="4" t="s">
        <v>18</v>
      </c>
      <c r="L4" s="4" t="s">
        <v>19</v>
      </c>
      <c r="M4" s="4" t="s">
        <v>20</v>
      </c>
      <c r="N4" s="4" t="s">
        <v>21</v>
      </c>
      <c r="O4" s="4" t="s">
        <v>22</v>
      </c>
      <c r="P4" s="4" t="s">
        <v>23</v>
      </c>
      <c r="Q4" s="4" t="s">
        <v>24</v>
      </c>
      <c r="R4" s="4" t="s">
        <v>25</v>
      </c>
      <c r="S4" s="4" t="s">
        <v>26</v>
      </c>
      <c r="T4" s="4" t="s">
        <v>27</v>
      </c>
      <c r="U4" s="4" t="s">
        <v>28</v>
      </c>
      <c r="V4" s="4" t="s">
        <v>29</v>
      </c>
      <c r="W4" s="4" t="s">
        <v>30</v>
      </c>
      <c r="X4" s="4" t="s">
        <v>31</v>
      </c>
      <c r="Y4" s="4" t="s">
        <v>32</v>
      </c>
      <c r="Z4" s="4" t="s">
        <v>33</v>
      </c>
      <c r="AA4" s="4" t="s">
        <v>34</v>
      </c>
      <c r="AB4" s="4" t="s">
        <v>35</v>
      </c>
      <c r="AC4" s="4" t="s">
        <v>36</v>
      </c>
      <c r="AD4" s="5" t="s">
        <v>37</v>
      </c>
      <c r="AE4" s="5" t="s">
        <v>38</v>
      </c>
      <c r="AF4" s="5" t="s">
        <v>39</v>
      </c>
      <c r="AG4" s="4" t="s">
        <v>40</v>
      </c>
      <c r="AH4" s="4" t="s">
        <v>41</v>
      </c>
      <c r="AI4" s="4" t="s">
        <v>42</v>
      </c>
      <c r="AJ4" s="4"/>
      <c r="AK4" s="4" t="s">
        <v>42</v>
      </c>
      <c r="AL4" s="4"/>
      <c r="AM4" s="4" t="s">
        <v>43</v>
      </c>
      <c r="AN4" s="4"/>
      <c r="AO4" s="4" t="s">
        <v>44</v>
      </c>
      <c r="AP4" s="4"/>
      <c r="AQ4" s="4" t="s">
        <v>45</v>
      </c>
      <c r="AR4" s="4"/>
      <c r="AS4" s="4" t="s">
        <v>46</v>
      </c>
      <c r="AT4" s="4"/>
      <c r="AU4" s="4" t="s">
        <v>47</v>
      </c>
      <c r="AV4" s="4"/>
      <c r="AW4" s="6" t="s">
        <v>48</v>
      </c>
      <c r="AX4" s="4" t="s">
        <v>49</v>
      </c>
      <c r="AY4" s="7" t="s">
        <v>50</v>
      </c>
      <c r="AZ4" s="7" t="s">
        <v>51</v>
      </c>
      <c r="BA4" s="4"/>
      <c r="BB4" s="4" t="s">
        <v>52</v>
      </c>
      <c r="BC4" s="7" t="s">
        <v>53</v>
      </c>
      <c r="BD4" s="4"/>
      <c r="BE4" s="7" t="s">
        <v>54</v>
      </c>
      <c r="BF4" s="7"/>
      <c r="BG4" s="7"/>
      <c r="BH4" s="7" t="s">
        <v>55</v>
      </c>
      <c r="BI4" s="7"/>
      <c r="BJ4" s="7"/>
      <c r="BK4" s="4" t="s">
        <v>56</v>
      </c>
      <c r="BL4" s="4" t="s">
        <v>57</v>
      </c>
      <c r="BM4" s="5" t="s">
        <v>37</v>
      </c>
      <c r="BN4" s="5" t="s">
        <v>38</v>
      </c>
      <c r="BO4" s="5" t="s">
        <v>58</v>
      </c>
      <c r="BP4" s="7" t="s">
        <v>59</v>
      </c>
      <c r="BQ4" s="7" t="s">
        <v>60</v>
      </c>
      <c r="BR4" s="7" t="s">
        <v>61</v>
      </c>
      <c r="BS4" s="7" t="s">
        <v>62</v>
      </c>
      <c r="BT4" s="7" t="s">
        <v>63</v>
      </c>
      <c r="BU4" s="7" t="s">
        <v>64</v>
      </c>
      <c r="BV4" s="7" t="s">
        <v>65</v>
      </c>
      <c r="BW4" s="8" t="s">
        <v>66</v>
      </c>
      <c r="BX4" s="8" t="s">
        <v>67</v>
      </c>
      <c r="BY4" s="8" t="s">
        <v>66</v>
      </c>
      <c r="BZ4" s="8" t="s">
        <v>67</v>
      </c>
      <c r="CA4" s="8" t="s">
        <v>68</v>
      </c>
    </row>
    <row r="5" spans="2:79" ht="292.5" customHeight="1" thickTop="1" thickBot="1">
      <c r="B5" s="425" t="s">
        <v>175</v>
      </c>
      <c r="C5" s="419" t="s">
        <v>182</v>
      </c>
      <c r="D5" s="431" t="s">
        <v>385</v>
      </c>
      <c r="E5" s="431" t="s">
        <v>386</v>
      </c>
      <c r="F5" s="431" t="s">
        <v>387</v>
      </c>
      <c r="G5" s="419" t="s">
        <v>110</v>
      </c>
      <c r="H5" s="431" t="s">
        <v>388</v>
      </c>
      <c r="I5" s="431" t="s">
        <v>389</v>
      </c>
      <c r="J5" s="247" t="s">
        <v>390</v>
      </c>
      <c r="K5" s="247" t="s">
        <v>390</v>
      </c>
      <c r="L5" s="247" t="s">
        <v>390</v>
      </c>
      <c r="M5" s="247" t="s">
        <v>390</v>
      </c>
      <c r="N5" s="247" t="s">
        <v>390</v>
      </c>
      <c r="O5" s="247" t="s">
        <v>390</v>
      </c>
      <c r="P5" s="247" t="s">
        <v>390</v>
      </c>
      <c r="Q5" s="247" t="s">
        <v>240</v>
      </c>
      <c r="R5" s="247" t="s">
        <v>114</v>
      </c>
      <c r="S5" s="247" t="s">
        <v>390</v>
      </c>
      <c r="T5" s="247" t="s">
        <v>240</v>
      </c>
      <c r="U5" s="247" t="s">
        <v>390</v>
      </c>
      <c r="V5" s="247" t="s">
        <v>390</v>
      </c>
      <c r="W5" s="247" t="s">
        <v>390</v>
      </c>
      <c r="X5" s="247" t="s">
        <v>390</v>
      </c>
      <c r="Y5" s="247" t="s">
        <v>114</v>
      </c>
      <c r="Z5" s="247" t="s">
        <v>114</v>
      </c>
      <c r="AA5" s="247" t="s">
        <v>114</v>
      </c>
      <c r="AB5" s="247" t="s">
        <v>114</v>
      </c>
      <c r="AC5" s="247">
        <f t="shared" ref="AC5:AC27" si="0">COUNTIF(J5:AB5,"Si")</f>
        <v>12</v>
      </c>
      <c r="AD5" s="311" t="s">
        <v>77</v>
      </c>
      <c r="AE5" s="438" t="str">
        <f>_xlfn.IFS(AC5&lt;=5,$CA$84,AND(AC5&gt;5,AC5&lt;=11),$CA$85,AC5&gt;11,$CA$86)</f>
        <v>Catastrófico</v>
      </c>
      <c r="AF5" s="378" t="str">
        <f>_xlfn.IFS(AND(AD5=$BZ$82,AE5=$CA$82),$CB$82,AND(AD5=$BZ$82,AE5=$CA$83),$CB$82,AND(AD5=$BZ$82,AE5=$CA$84),$CB$83,AND(AD5=$BZ$82,AE5=$CA$85),$CB$84,AND(AD5=$BZ$82,AE5=$CA$86),$CB$85,AND(AD5=$BZ$83,AE5=$CA$82),$CB$82,AND(AD5=$BZ$83,AE5=$CA$83),$CB$82,AND(AD5=$BZ$83,AE5=$CA$84),$CB$83,AND(AD5=$BZ$83,AE5=$CA$85),$CB$84,AND(AD5=$BZ$83,AE5=$CA$86),$CB$85,AND(AD5=$BZ$84,AE5=$CA$82),$CB$82,AND(AD5=$BZ$84,AE5=$CA$83),$CB$83,AND(AD5=$BZ$84,AE5=$CA$84),$CB$84,AND(AD5=$BZ$84,AE5=$CA$85),$CB$85,AND(AD5=$BZ$84,AE5=$CA$86),$CB$85,AND(AD5=$BZ$85,AE5=$CA$82),$CB$83,AND(AD5=$BZ$85,AE5=$CA$83),$CB$84,AND(AD5=$BZ$85,AE5=$CA$84),$CB$84,AND(AD5=$BZ$85,AE5=$CA$85),$CB$85,AND(AD5=$BZ$85,AE5=$CA$86),$CB$85,AND(AD5=$BZ$86,AE5=$CA$82),$CB$84,AND(AD5=$BZ$86,AE5=$CA$83),$CB$84,AND(AD5=$BZ$86,AE5=$CA$84),$CB$85,AND(AD5=$BZ$86,AE5=$CA$85),$CB$85,AND(AD5=$BZ$86,AE5=$CA$86),$CB$85)</f>
        <v>Extremo</v>
      </c>
      <c r="AG5" s="10" t="s">
        <v>391</v>
      </c>
      <c r="AH5" s="11" t="s">
        <v>242</v>
      </c>
      <c r="AI5" s="247" t="s">
        <v>81</v>
      </c>
      <c r="AJ5" s="12">
        <f>IF(AI5=$CD$82,ASIGNADO,IF(AI5=$CD$83,NO_ASIGNADO,""))</f>
        <v>15</v>
      </c>
      <c r="AK5" s="247" t="s">
        <v>82</v>
      </c>
      <c r="AL5" s="12">
        <f>IF(AK5=$CG$82,ADECUADO,IF(AK5=$CG$83,INADECUADO,""))</f>
        <v>15</v>
      </c>
      <c r="AM5" s="247" t="s">
        <v>83</v>
      </c>
      <c r="AN5" s="12">
        <f>IF(AM5=$CJ$82,ASIGNADO,IF(AM5=$CJ$83,NO_ASIGNADO,""))</f>
        <v>15</v>
      </c>
      <c r="AO5" s="247" t="s">
        <v>84</v>
      </c>
      <c r="AP5" s="12">
        <f>IF(AO5=$CM$82,PREVENIR,IF(AO5=$CM$83,DETECTAR,IF(AO5=$CM$84,NO_ES_CONTROL,"")))</f>
        <v>15</v>
      </c>
      <c r="AQ5" s="247" t="s">
        <v>85</v>
      </c>
      <c r="AR5" s="12">
        <f>IF(AQ5=$CQ$82,CONFIABLE,IF(AQ5=$CQ$83,NO_CONFIABLE,""))</f>
        <v>15</v>
      </c>
      <c r="AS5" s="247" t="s">
        <v>86</v>
      </c>
      <c r="AT5" s="12">
        <f>IF(AS5=$CT$82,SE_INVESTIGAN,IF(AS5=$CT$83,NO_SE_INVESTIGAN,""))</f>
        <v>15</v>
      </c>
      <c r="AU5" s="247" t="s">
        <v>87</v>
      </c>
      <c r="AV5" s="12">
        <f>IF(AU5=$CW$82,COMPLETA,IF(AU5=$CW$83,INCOMPLETA,IF(AU5=$CW$84,NO_EXISTE,"")))</f>
        <v>10</v>
      </c>
      <c r="AW5" s="12">
        <f t="shared" ref="AW5:AW27" si="1">IFERROR(AJ5+AL5+AN5+AP5+AR5+AT5+AV5," ")</f>
        <v>100</v>
      </c>
      <c r="AX5" s="13" t="str">
        <f t="shared" ref="AX5:AX27" si="2">IF(AND(AW5&gt;=86,AW5&lt;=95),"MODERADO",IF(AND(AW5&gt;=96), "FUERTE",IF(AND(AW5&lt;=85), "DEBIL")))</f>
        <v>FUERTE</v>
      </c>
      <c r="AY5" s="14" t="s">
        <v>88</v>
      </c>
      <c r="AZ5" s="13" t="str">
        <f>IFERROR((_xlfn.IFS(AND(AX5=$DA$82,AY5=$DA$82),$DA$82,AND(AX5=$DA$82,AY5=$DA$83),$DA$83,AND(AX5=$DA$82,AY5=$DA$84),$DA$84,AND(AX5=$DA$83,AY5=$DA$82),$DA$83,AND(AX5=$DA$83,AY5=$DA$83),$DA$83,AND(AX5=$DA$83,AY5=$DA$84),$DA$84,AND(AX5=$DA$84,AY5=$DA$82),$DA$84,AND(AX5=$DA$84,AY5=$DA$83),$DA$84,AND(AX5=$DA$84,AY5=$DA$84),$DA$84)),"")</f>
        <v>FUERTE</v>
      </c>
      <c r="BA5" s="250">
        <f t="shared" ref="BA5:BA18" si="3">_xlfn.IFS(AZ5=$DB$82,FUERTE,AZ5=$DB$83,MODERADO,AZ5=$DB$84,DEBIL)</f>
        <v>100</v>
      </c>
      <c r="BB5" s="245" t="str">
        <f t="shared" ref="BB5:BB27" si="4">IF(AND(BA5=100),"NO",IF(AND(BA5&lt;100), "SI",0))</f>
        <v>NO</v>
      </c>
      <c r="BC5" s="249" t="str">
        <f>IF(AND(BD5&gt;=50,BD5&lt;=99),"MODERADO",IF(AND(BD5=100), "FUERTE",IF(AND(BD5&lt;50), "DEBIL")))</f>
        <v>FUERTE</v>
      </c>
      <c r="BD5" s="434">
        <f t="shared" ref="BD5" si="5">+SUM(BA5)/(COUNT(BA5))</f>
        <v>100</v>
      </c>
      <c r="BE5" s="15" t="s">
        <v>89</v>
      </c>
      <c r="BF5" s="16">
        <f>IF(BE5="Directamente",100/COUNTA($BE$5:$BE$5),0)</f>
        <v>100</v>
      </c>
      <c r="BG5" s="25" t="str">
        <f t="shared" ref="BG5:BG27" si="6">IF(SUM(BF5:BF5)&gt;67,"Directamente","No Disminuye")</f>
        <v>Directamente</v>
      </c>
      <c r="BH5" s="15" t="s">
        <v>89</v>
      </c>
      <c r="BI5" s="17">
        <f t="shared" ref="BI5:BI27" si="7">IFERROR(_xlfn.IFS(BH5="Directamente",100,BH5="Indirectamente",99,BH5="No Disminuye",98)," ")</f>
        <v>100</v>
      </c>
      <c r="BJ5" s="248" t="str">
        <f>_xlfn.IFS(AND((COUNTIF($BH$5:BH5,"Directamente"))&gt;=(COUNTIF(BH5:BH5,"Indirectamente")),(COUNTIF(BH5:BH5,"Directamente"))&gt;=(COUNTIF(BH5:BH5,"No Disminuye"))),"Directamente",AND((COUNTIF(BH5:BH5,"Indirectamente"))&gt;(COUNTIF(BH5:BH5,"Directamente")),(COUNTIF(BH5:BH5,"Indirectamente"))&gt;(COUNTIF(BH5:BH5,"No Disminuye"))),"Indirectamente",SUM(COUNTIF(BH5:BH5,"Directamente"),COUNTIF(BH5:BH5,"Indirectamente"))&gt;=COUNTIF(BH5:BH5,"No Disminuye"),"Directamente",AND((COUNTIF(BH5:BH5,"No Disminuye"))&gt;(COUNTIF(BH5:BH5,"Directamente")),(COUNTIF(BH5:BH5,"No Disminuye"))&gt;(COUNTIF(BH5:BH5,"Indirectamente"))),"No Disminuye")</f>
        <v>Directamente</v>
      </c>
      <c r="BK5" s="422">
        <f t="shared" ref="BK5:BK27" si="8">IFERROR(_xlfn.IFS(AND(BC5="MODERADO",BG5="Directamente"),1,AND(BC5="FUERTE",BG5="Directamente"),2),"0")</f>
        <v>2</v>
      </c>
      <c r="BL5" s="422">
        <f t="shared" ref="BL5:BL27" si="9">IFERROR(_xlfn.IFS(BJ5="Directamente",2,BJ5="Indirectamente",1),"0")</f>
        <v>2</v>
      </c>
      <c r="BM5" s="311" t="s">
        <v>90</v>
      </c>
      <c r="BN5" s="372" t="s">
        <v>91</v>
      </c>
      <c r="BO5" s="444" t="str">
        <f>_xlfn.IFS(AND(BM5=$BZ$82,BN5=$CA$82),$CB$82,AND(BM5=$BZ$82,BN5=$CA$83),$CB$82,AND(BM5=$BZ$82,BN5=$CA$84),$CB$83,AND(BM5=$BZ$82,BN5=$CA$85),$CB$84,AND(BM5=$BZ$82,BN5=$CA$86),$CB$85,AND(BM5=$BZ$83,BN5=$CA$82),$CB$82,AND(BM5=$BZ$83,BN5=$CA$83),$CB$82,AND(BM5=$BZ$83,BN5=$CA$84),$CB$83,AND(BM5=$BZ$83,BN5=$CA$85),$CB$84,AND(BM5=$BZ$83,BN5=$CA$86),$CB$85,AND(BM5=$BZ$84,BN5=$CA$82),$CB$82,AND(BM5=$BZ$84,BN5=$CA$83),$CB$83,AND(BM5=$BZ$84,BN5=$CA$84),$CB$84,AND(BM5=$BZ$84,BN5=$CA$85),$CB$85,AND(BM5=$BZ$84,BN5=$CA$86),$CB$85,AND(BM5=$BZ$85,BN5=$CA$82),$CB$83,AND(BM5=$BZ$85,BN5=$CA$83),$CB$84,AND(BM5=$BZ$85,BN5=$CA$84),$CB$84,AND(BM5=$BZ$85,BN5=$CA$85),$CB$85,AND(BM5=$BZ$85,BN5=$CA$86),$CB$85,AND(BM5=$BZ$86,BN5=$CA$82),$CB$84,AND(BM5=$BZ$86,BN5=$CA$83),$CB$84,AND(BM5=$BZ$86,BN5=$CA$84),$CB$85,AND(BM5=$BZ$86,BN5=$CA$85),$CB$85,AND(BM5=$BZ$86,BN5=$CA$86),$CB$85)</f>
        <v>Alto</v>
      </c>
      <c r="BP5" s="441" t="s">
        <v>92</v>
      </c>
      <c r="BQ5" s="143" t="str">
        <f t="shared" ref="BQ5:BQ11" si="10">AG5</f>
        <v xml:space="preserve">C1. Verificación cumplimiento de requisitos de la hoja de vida establecidos en el manual de funciones.
</v>
      </c>
      <c r="BR5" s="194" t="s">
        <v>392</v>
      </c>
      <c r="BS5" s="194" t="s">
        <v>393</v>
      </c>
      <c r="BT5" s="145" t="d">
        <v>2021-01-02</v>
      </c>
      <c r="BU5" s="145" t="d">
        <v>2021-12-31</v>
      </c>
      <c r="BV5" s="143" t="s">
        <v>394</v>
      </c>
      <c r="BW5" s="221" t="s">
        <v>817</v>
      </c>
      <c r="BX5" s="143" t="s">
        <v>818</v>
      </c>
      <c r="BY5" s="221" t="s">
        <v>819</v>
      </c>
      <c r="BZ5" s="143" t="s">
        <v>820</v>
      </c>
      <c r="CA5" s="143" t="s">
        <v>821</v>
      </c>
    </row>
    <row r="6" spans="2:79" ht="262.8" customHeight="1" thickTop="1" thickBot="1">
      <c r="B6" s="426"/>
      <c r="C6" s="420"/>
      <c r="D6" s="437"/>
      <c r="E6" s="437"/>
      <c r="F6" s="437"/>
      <c r="G6" s="420"/>
      <c r="H6" s="437"/>
      <c r="I6" s="437"/>
      <c r="J6" s="247"/>
      <c r="K6" s="247"/>
      <c r="L6" s="247"/>
      <c r="M6" s="247"/>
      <c r="N6" s="247"/>
      <c r="O6" s="247"/>
      <c r="P6" s="247"/>
      <c r="Q6" s="247"/>
      <c r="R6" s="247"/>
      <c r="S6" s="247"/>
      <c r="T6" s="247"/>
      <c r="U6" s="247"/>
      <c r="V6" s="247"/>
      <c r="W6" s="247"/>
      <c r="X6" s="247"/>
      <c r="Y6" s="247"/>
      <c r="Z6" s="247"/>
      <c r="AA6" s="247"/>
      <c r="AB6" s="247"/>
      <c r="AC6" s="247"/>
      <c r="AD6" s="312"/>
      <c r="AE6" s="439"/>
      <c r="AF6" s="379"/>
      <c r="AG6" s="10" t="s">
        <v>395</v>
      </c>
      <c r="AH6" s="11" t="s">
        <v>242</v>
      </c>
      <c r="AI6" s="247" t="s">
        <v>81</v>
      </c>
      <c r="AJ6" s="12">
        <f>IF(AI6=$CD$82,ASIGNADO,IF(AI6=$CD$83,NO_ASIGNADO,""))</f>
        <v>15</v>
      </c>
      <c r="AK6" s="247" t="s">
        <v>82</v>
      </c>
      <c r="AL6" s="12">
        <f>IF(AK6=$CG$82,ADECUADO,IF(AK6=$CG$83,INADECUADO,""))</f>
        <v>15</v>
      </c>
      <c r="AM6" s="247" t="s">
        <v>83</v>
      </c>
      <c r="AN6" s="12">
        <f>IF(AM6=$CJ$82,ASIGNADO,IF(AM6=$CJ$83,NO_ASIGNADO,""))</f>
        <v>15</v>
      </c>
      <c r="AO6" s="247" t="s">
        <v>84</v>
      </c>
      <c r="AP6" s="12">
        <f>IF(AO6=$CM$82,PREVENIR,IF(AO6=$CM$83,DETECTAR,IF(AO6=$CM$84,NO_ES_CONTROL,"")))</f>
        <v>15</v>
      </c>
      <c r="AQ6" s="247" t="s">
        <v>85</v>
      </c>
      <c r="AR6" s="12">
        <f>IF(AQ6=$CQ$82,CONFIABLE,IF(AQ6=$CQ$83,NO_CONFIABLE,""))</f>
        <v>15</v>
      </c>
      <c r="AS6" s="247" t="s">
        <v>86</v>
      </c>
      <c r="AT6" s="12">
        <f>IF(AS6=$CT$82,SE_INVESTIGAN,IF(AS6=$CT$83,NO_SE_INVESTIGAN,""))</f>
        <v>15</v>
      </c>
      <c r="AU6" s="247" t="s">
        <v>87</v>
      </c>
      <c r="AV6" s="12">
        <f>IF(AU6=$CW$82,COMPLETA,IF(AU6=$CW$83,INCOMPLETA,IF(AU6=$CW$84,NO_EXISTE,"")))</f>
        <v>10</v>
      </c>
      <c r="AW6" s="12">
        <f t="shared" si="1"/>
        <v>100</v>
      </c>
      <c r="AX6" s="13" t="str">
        <f t="shared" si="2"/>
        <v>FUERTE</v>
      </c>
      <c r="AY6" s="14" t="s">
        <v>88</v>
      </c>
      <c r="AZ6" s="13" t="str">
        <f t="shared" ref="AZ6:AZ27" si="11">IFERROR((_xlfn.IFS(AND(AX6=$DA$82,AY6=$DA$82),$DA$82,AND(AX6=$DA$82,AY6=$DA$83),$DA$83,AND(AX6=$DA$82,AY6=$DA$84),$DA$84,AND(AX6=$DA$83,AY6=$DA$82),$DA$83,AND(AX6=$DA$83,AY6=$DA$83),$DA$83,AND(AX6=$DA$83,AY6=$DA$84),$DA$84,AND(AX6=$DA$84,AY6=$DA$82),$DA$84,AND(AX6=$DA$84,AY6=$DA$83),$DA$84,AND(AX6=$DA$84,AY6=$DA$84),$DA$84)),"")</f>
        <v>FUERTE</v>
      </c>
      <c r="BA6" s="250">
        <f t="shared" si="3"/>
        <v>100</v>
      </c>
      <c r="BB6" s="245" t="str">
        <f t="shared" si="4"/>
        <v>NO</v>
      </c>
      <c r="BC6" s="249" t="str">
        <f>IF(AND(BD5&gt;=50,BD5&lt;=99),"MODERADO",IF(AND(BD5=100), "FUERTE",IF(AND(BD5&lt;50), "DEBIL")))</f>
        <v>FUERTE</v>
      </c>
      <c r="BD6" s="435"/>
      <c r="BE6" s="15" t="s">
        <v>89</v>
      </c>
      <c r="BF6" s="16">
        <f t="shared" ref="BF6:BF7" si="12">IF(BE6="Directamente",100/COUNTA($BE$5:$BE$5),0)</f>
        <v>100</v>
      </c>
      <c r="BG6" s="25" t="str">
        <f t="shared" si="6"/>
        <v>Directamente</v>
      </c>
      <c r="BH6" s="15" t="s">
        <v>89</v>
      </c>
      <c r="BI6" s="17">
        <f t="shared" si="7"/>
        <v>100</v>
      </c>
      <c r="BJ6" s="248" t="str">
        <f>_xlfn.IFS(AND((COUNTIF($BH$5:BH6,"Directamente"))&gt;=(COUNTIF(BH6:BH6,"Indirectamente")),(COUNTIF(BH6:BH6,"Directamente"))&gt;=(COUNTIF(BH6:BH6,"No Disminuye"))),"Directamente",AND((COUNTIF(BH6:BH6,"Indirectamente"))&gt;(COUNTIF(BH6:BH6,"Directamente")),(COUNTIF(BH6:BH6,"Indirectamente"))&gt;(COUNTIF(BH6:BH6,"No Disminuye"))),"Indirectamente",SUM(COUNTIF(BH6:BH6,"Directamente"),COUNTIF(BH6:BH6,"Indirectamente"))&gt;=COUNTIF(BH6:BH6,"No Disminuye"),"Directamente",AND((COUNTIF(BH6:BH6,"No Disminuye"))&gt;(COUNTIF(BH6:BH6,"Directamente")),(COUNTIF(BH6:BH6,"No Disminuye"))&gt;(COUNTIF(BH6:BH6,"Indirectamente"))),"No Disminuye")</f>
        <v>Directamente</v>
      </c>
      <c r="BK6" s="423"/>
      <c r="BL6" s="423"/>
      <c r="BM6" s="312"/>
      <c r="BN6" s="373"/>
      <c r="BO6" s="445"/>
      <c r="BP6" s="442"/>
      <c r="BQ6" s="143" t="str">
        <f t="shared" si="10"/>
        <v>C2. Verificación de los documentos del aspirante.</v>
      </c>
      <c r="BR6" s="194" t="s">
        <v>396</v>
      </c>
      <c r="BS6" s="194" t="s">
        <v>393</v>
      </c>
      <c r="BT6" s="145" t="d">
        <v>2021-01-02</v>
      </c>
      <c r="BU6" s="145" t="d">
        <v>2021-12-31</v>
      </c>
      <c r="BV6" s="143" t="s">
        <v>394</v>
      </c>
      <c r="BW6" s="221" t="s">
        <v>737</v>
      </c>
      <c r="BX6" s="143" t="s">
        <v>738</v>
      </c>
      <c r="BY6" s="221" t="s">
        <v>736</v>
      </c>
      <c r="BZ6" s="143" t="s">
        <v>739</v>
      </c>
      <c r="CA6" s="143" t="s">
        <v>740</v>
      </c>
    </row>
    <row r="7" spans="2:79" ht="339.6" customHeight="1" thickTop="1" thickBot="1">
      <c r="B7" s="427"/>
      <c r="C7" s="421"/>
      <c r="D7" s="432"/>
      <c r="E7" s="432"/>
      <c r="F7" s="432"/>
      <c r="G7" s="421"/>
      <c r="H7" s="432"/>
      <c r="I7" s="432"/>
      <c r="J7" s="247"/>
      <c r="K7" s="247"/>
      <c r="L7" s="247"/>
      <c r="M7" s="247"/>
      <c r="N7" s="247"/>
      <c r="O7" s="247"/>
      <c r="P7" s="247"/>
      <c r="Q7" s="247"/>
      <c r="R7" s="247"/>
      <c r="S7" s="247"/>
      <c r="T7" s="247"/>
      <c r="U7" s="247"/>
      <c r="V7" s="247"/>
      <c r="W7" s="247"/>
      <c r="X7" s="247"/>
      <c r="Y7" s="247"/>
      <c r="Z7" s="247"/>
      <c r="AA7" s="247"/>
      <c r="AB7" s="247"/>
      <c r="AC7" s="247"/>
      <c r="AD7" s="313"/>
      <c r="AE7" s="440"/>
      <c r="AF7" s="380"/>
      <c r="AG7" s="10" t="s">
        <v>397</v>
      </c>
      <c r="AH7" s="11" t="s">
        <v>242</v>
      </c>
      <c r="AI7" s="247" t="s">
        <v>81</v>
      </c>
      <c r="AJ7" s="12">
        <f>IF(AI7=$CD$82,ASIGNADO,IF(AI7=$CD$83,NO_ASIGNADO,""))</f>
        <v>15</v>
      </c>
      <c r="AK7" s="247" t="s">
        <v>82</v>
      </c>
      <c r="AL7" s="12">
        <f>IF(AK7=$CG$82,ADECUADO,IF(AK7=$CG$83,INADECUADO,""))</f>
        <v>15</v>
      </c>
      <c r="AM7" s="247" t="s">
        <v>83</v>
      </c>
      <c r="AN7" s="12">
        <f>IF(AM7=$CJ$82,ASIGNADO,IF(AM7=$CJ$83,NO_ASIGNADO,""))</f>
        <v>15</v>
      </c>
      <c r="AO7" s="247" t="s">
        <v>84</v>
      </c>
      <c r="AP7" s="12">
        <f>IF(AO7=$CM$82,PREVENIR,IF(AO7=$CM$83,DETECTAR,IF(AO7=$CM$84,NO_ES_CONTROL,"")))</f>
        <v>15</v>
      </c>
      <c r="AQ7" s="247" t="s">
        <v>85</v>
      </c>
      <c r="AR7" s="12">
        <f>IF(AQ7=$CQ$82,CONFIABLE,IF(AQ7=$CQ$83,NO_CONFIABLE,""))</f>
        <v>15</v>
      </c>
      <c r="AS7" s="247" t="s">
        <v>86</v>
      </c>
      <c r="AT7" s="12">
        <f>IF(AS7=$CT$82,SE_INVESTIGAN,IF(AS7=$CT$83,NO_SE_INVESTIGAN,""))</f>
        <v>15</v>
      </c>
      <c r="AU7" s="247" t="s">
        <v>87</v>
      </c>
      <c r="AV7" s="12">
        <f>IF(AU7=$CW$82,COMPLETA,IF(AU7=$CW$83,INCOMPLETA,IF(AU7=$CW$84,NO_EXISTE,"")))</f>
        <v>10</v>
      </c>
      <c r="AW7" s="12">
        <f t="shared" si="1"/>
        <v>100</v>
      </c>
      <c r="AX7" s="13" t="str">
        <f t="shared" si="2"/>
        <v>FUERTE</v>
      </c>
      <c r="AY7" s="14" t="s">
        <v>88</v>
      </c>
      <c r="AZ7" s="13" t="str">
        <f t="shared" si="11"/>
        <v>FUERTE</v>
      </c>
      <c r="BA7" s="250">
        <f t="shared" si="3"/>
        <v>100</v>
      </c>
      <c r="BB7" s="245" t="str">
        <f t="shared" si="4"/>
        <v>NO</v>
      </c>
      <c r="BC7" s="249" t="str">
        <f>IF(AND(BD5&gt;=50,BD5&lt;=99),"MODERADO",IF(AND(BD5=100), "FUERTE",IF(AND(BD5&lt;50), "DEBIL")))</f>
        <v>FUERTE</v>
      </c>
      <c r="BD7" s="436"/>
      <c r="BE7" s="15" t="s">
        <v>89</v>
      </c>
      <c r="BF7" s="16">
        <f t="shared" si="12"/>
        <v>100</v>
      </c>
      <c r="BG7" s="25" t="str">
        <f t="shared" si="6"/>
        <v>Directamente</v>
      </c>
      <c r="BH7" s="15" t="s">
        <v>89</v>
      </c>
      <c r="BI7" s="17">
        <f t="shared" si="7"/>
        <v>100</v>
      </c>
      <c r="BJ7" s="248" t="str">
        <f>_xlfn.IFS(AND((COUNTIF($BH$5:BH7,"Directamente"))&gt;=(COUNTIF(BH7:BH7,"Indirectamente")),(COUNTIF(BH7:BH7,"Directamente"))&gt;=(COUNTIF(BH7:BH7,"No Disminuye"))),"Directamente",AND((COUNTIF(BH7:BH7,"Indirectamente"))&gt;(COUNTIF(BH7:BH7,"Directamente")),(COUNTIF(BH7:BH7,"Indirectamente"))&gt;(COUNTIF(BH7:BH7,"No Disminuye"))),"Indirectamente",SUM(COUNTIF(BH7:BH7,"Directamente"),COUNTIF(BH7:BH7,"Indirectamente"))&gt;=COUNTIF(BH7:BH7,"No Disminuye"),"Directamente",AND((COUNTIF(BH7:BH7,"No Disminuye"))&gt;(COUNTIF(BH7:BH7,"Directamente")),(COUNTIF(BH7:BH7,"No Disminuye"))&gt;(COUNTIF(BH7:BH7,"Indirectamente"))),"No Disminuye")</f>
        <v>Directamente</v>
      </c>
      <c r="BK7" s="424"/>
      <c r="BL7" s="424"/>
      <c r="BM7" s="313"/>
      <c r="BN7" s="374"/>
      <c r="BO7" s="446"/>
      <c r="BP7" s="443"/>
      <c r="BQ7" s="143" t="str">
        <f t="shared" si="10"/>
        <v>C3: Verificación de antecedentes fiscales, disciplinarios, penales y registro de contravenciones</v>
      </c>
      <c r="BR7" s="194" t="s">
        <v>398</v>
      </c>
      <c r="BS7" s="194" t="s">
        <v>393</v>
      </c>
      <c r="BT7" s="145" t="d">
        <v>2021-01-02</v>
      </c>
      <c r="BU7" s="145" t="d">
        <v>2021-12-31</v>
      </c>
      <c r="BV7" s="143" t="s">
        <v>394</v>
      </c>
      <c r="BW7" s="221" t="s">
        <v>764</v>
      </c>
      <c r="BX7" s="143" t="s">
        <v>765</v>
      </c>
      <c r="BY7" s="221" t="s">
        <v>747</v>
      </c>
      <c r="BZ7" s="275" t="s">
        <v>766</v>
      </c>
      <c r="CA7" s="275" t="s">
        <v>767</v>
      </c>
    </row>
    <row r="8" spans="2:79" ht="84" hidden="1" customHeight="1" thickTop="1" thickBot="1">
      <c r="B8" s="425" t="s">
        <v>175</v>
      </c>
      <c r="C8" s="419" t="s">
        <v>182</v>
      </c>
      <c r="D8" s="431" t="s">
        <v>385</v>
      </c>
      <c r="E8" s="419" t="s">
        <v>399</v>
      </c>
      <c r="F8" s="433" t="s">
        <v>400</v>
      </c>
      <c r="G8" s="419" t="s">
        <v>177</v>
      </c>
      <c r="H8" s="419" t="s">
        <v>401</v>
      </c>
      <c r="I8" s="419" t="s">
        <v>402</v>
      </c>
      <c r="J8" s="15"/>
      <c r="K8" s="15"/>
      <c r="L8" s="15"/>
      <c r="M8" s="15"/>
      <c r="N8" s="15"/>
      <c r="O8" s="15"/>
      <c r="P8" s="15"/>
      <c r="Q8" s="15"/>
      <c r="R8" s="15"/>
      <c r="S8" s="15"/>
      <c r="T8" s="15"/>
      <c r="U8" s="15"/>
      <c r="V8" s="15"/>
      <c r="W8" s="15"/>
      <c r="X8" s="15"/>
      <c r="Y8" s="15"/>
      <c r="Z8" s="15"/>
      <c r="AA8" s="15"/>
      <c r="AB8" s="247"/>
      <c r="AC8" s="247">
        <f t="shared" si="0"/>
        <v>0</v>
      </c>
      <c r="AD8" s="311" t="s">
        <v>77</v>
      </c>
      <c r="AE8" s="372" t="s">
        <v>187</v>
      </c>
      <c r="AF8" s="378" t="str">
        <f>_xlfn.IFS(AND(AD8=$BZ$82,AE8=$CA$82),$CB$82,AND(AD8=$BZ$82,AE8=$CA$83),$CB$82,AND(AD8=$BZ$82,AE8=$CA$84),$CB$83,AND(AD8=$BZ$82,AE8=$CA$85),$CB$84,AND(AD8=$BZ$82,AE8=$CA$86),$CB$85,AND(AD8=$BZ$83,AE8=$CA$82),$CB$82,AND(AD8=$BZ$83,AE8=$CA$83),$CB$82,AND(AD8=$BZ$83,AE8=$CA$84),$CB$83,AND(AD8=$BZ$83,AE8=$CA$85),$CB$84,AND(AD8=$BZ$83,AE8=$CA$86),$CB$85,AND(AD8=$BZ$84,AE8=$CA$82),$CB$82,AND(AD8=$BZ$84,AE8=$CA$83),$CB$83,AND(AD8=$BZ$84,AE8=$CA$84),$CB$84,AND(AD8=$BZ$84,AE8=$CA$85),$CB$85,AND(AD8=$BZ$84,AE8=$CA$86),$CB$85,AND(AD8=$BZ$85,AE8=$CA$82),$CB$83,AND(AD8=$BZ$85,AE8=$CA$83),$CB$84,AND(AD8=$BZ$85,AE8=$CA$84),$CB$84,AND(AD8=$BZ$85,AE8=$CA$85),$CB$85,AND(AD8=$BZ$85,AE8=$CA$86),$CB$85,AND(AD8=$BZ$86,AE8=$CA$82),$CB$84,AND(AD8=$BZ$86,AE8=$CA$83),$CB$84,AND(AD8=$BZ$86,AE8=$CA$84),$CB$85,AND(AD8=$BZ$86,AE8=$CA$85),$CB$85,AND(AD8=$BZ$86,AE8=$CA$86),$CB$85)</f>
        <v>Extremo</v>
      </c>
      <c r="AG8" s="10" t="s">
        <v>403</v>
      </c>
      <c r="AH8" s="11" t="s">
        <v>80</v>
      </c>
      <c r="AI8" s="247" t="s">
        <v>81</v>
      </c>
      <c r="AJ8" s="12">
        <f t="shared" ref="AJ8:AJ11" si="13">IF(AI8=$CD$82,ASIGNADO,IF(AI8=$CD$83,NO_ASIGNADO,""))</f>
        <v>15</v>
      </c>
      <c r="AK8" s="247" t="s">
        <v>82</v>
      </c>
      <c r="AL8" s="12">
        <f t="shared" ref="AL8:AL11" si="14">IF(AK8=$CG$82,ADECUADO,IF(AK8=$CG$83,INADECUADO,""))</f>
        <v>15</v>
      </c>
      <c r="AM8" s="247" t="s">
        <v>83</v>
      </c>
      <c r="AN8" s="12">
        <f t="shared" ref="AN8:AN11" si="15">IF(AM8=$CJ$82,ASIGNADO,IF(AM8=$CJ$83,NO_ASIGNADO,""))</f>
        <v>15</v>
      </c>
      <c r="AO8" s="247" t="s">
        <v>84</v>
      </c>
      <c r="AP8" s="12">
        <f t="shared" ref="AP8:AP11" si="16">IF(AO8=$CM$82,PREVENIR,IF(AO8=$CM$83,DETECTAR,IF(AO8=$CM$84,NO_ES_CONTROL,"")))</f>
        <v>15</v>
      </c>
      <c r="AQ8" s="247" t="s">
        <v>85</v>
      </c>
      <c r="AR8" s="12">
        <f t="shared" ref="AR8:AR11" si="17">IF(AQ8=$CQ$82,CONFIABLE,IF(AQ8=$CQ$83,NO_CONFIABLE,""))</f>
        <v>15</v>
      </c>
      <c r="AS8" s="247" t="s">
        <v>86</v>
      </c>
      <c r="AT8" s="12">
        <f t="shared" ref="AT8:AT11" si="18">IF(AS8=$CT$82,SE_INVESTIGAN,IF(AS8=$CT$83,NO_SE_INVESTIGAN,""))</f>
        <v>15</v>
      </c>
      <c r="AU8" s="247" t="s">
        <v>87</v>
      </c>
      <c r="AV8" s="12">
        <f t="shared" ref="AV8:AV11" si="19">IF(AU8=$CW$82,COMPLETA,IF(AU8=$CW$83,INCOMPLETA,IF(AU8=$CW$84,NO_EXISTE,"")))</f>
        <v>10</v>
      </c>
      <c r="AW8" s="12">
        <f t="shared" si="1"/>
        <v>100</v>
      </c>
      <c r="AX8" s="13" t="str">
        <f t="shared" si="2"/>
        <v>FUERTE</v>
      </c>
      <c r="AY8" s="14" t="s">
        <v>88</v>
      </c>
      <c r="AZ8" s="13" t="str">
        <f t="shared" si="11"/>
        <v>FUERTE</v>
      </c>
      <c r="BA8" s="250">
        <f t="shared" si="3"/>
        <v>100</v>
      </c>
      <c r="BB8" s="245" t="str">
        <f t="shared" si="4"/>
        <v>NO</v>
      </c>
      <c r="BC8" s="249" t="str">
        <f t="shared" ref="BC8:BC27" si="20">IF(AND(BD8&gt;=50,BD8&lt;=99),"MODERADO",IF(AND(BD8=100), "FUERTE",IF(AND(BD8&lt;50), "DEBIL")))</f>
        <v>FUERTE</v>
      </c>
      <c r="BD8" s="24">
        <f t="shared" ref="BD8:BD27" si="21">+SUM(BA8:BA9)/(COUNT(BA8:BA9))</f>
        <v>100</v>
      </c>
      <c r="BE8" s="15" t="s">
        <v>89</v>
      </c>
      <c r="BF8" s="16">
        <f>IF(BE8="Directamente",100/COUNTA(#REF!),0)</f>
        <v>100</v>
      </c>
      <c r="BG8" s="25" t="str">
        <f t="shared" si="6"/>
        <v>Directamente</v>
      </c>
      <c r="BH8" s="15" t="s">
        <v>89</v>
      </c>
      <c r="BI8" s="17">
        <f t="shared" si="7"/>
        <v>100</v>
      </c>
      <c r="BJ8" s="248" t="str">
        <f>_xlfn.IFS(AND((COUNTIF($BH$5:BH8,"Directamente"))&gt;=(COUNTIF(BH8:BH8,"Indirectamente")),(COUNTIF(BH8:BH8,"Directamente"))&gt;=(COUNTIF(BH8:BH8,"No Disminuye"))),"Directamente",AND((COUNTIF(BH8:BH8,"Indirectamente"))&gt;(COUNTIF(BH8:BH8,"Directamente")),(COUNTIF(BH8:BH8,"Indirectamente"))&gt;(COUNTIF(BH8:BH8,"No Disminuye"))),"Indirectamente",SUM(COUNTIF(BH8:BH8,"Directamente"),COUNTIF(BH8:BH8,"Indirectamente"))&gt;=COUNTIF(BH8:BH8,"No Disminuye"),"Directamente",AND((COUNTIF(BH8:BH8,"No Disminuye"))&gt;(COUNTIF(BH8:BH8,"Directamente")),(COUNTIF(BH8:BH8,"No Disminuye"))&gt;(COUNTIF(BH8:BH8,"Indirectamente"))),"No Disminuye")</f>
        <v>Directamente</v>
      </c>
      <c r="BK8" s="422">
        <f t="shared" si="8"/>
        <v>2</v>
      </c>
      <c r="BL8" s="422">
        <f t="shared" si="9"/>
        <v>2</v>
      </c>
      <c r="BM8" s="311" t="s">
        <v>90</v>
      </c>
      <c r="BN8" s="372" t="s">
        <v>160</v>
      </c>
      <c r="BO8" s="311" t="str">
        <f>_xlfn.IFS(AND(BM8=$BZ$82,BN8=$CA$82),$CB$82,AND(BM8=$BZ$82,BN8=$CA$83),$CB$82,AND(BM8=$BZ$82,BN8=$CA$84),$CB$83,AND(BM8=$BZ$82,BN8=$CA$85),$CB$84,AND(BM8=$BZ$82,BN8=$CA$86),$CB$85,AND(BM8=$BZ$83,BN8=$CA$82),$CB$82,AND(BM8=$BZ$83,BN8=$CA$83),$CB$82,AND(BM8=$BZ$83,BN8=$CA$84),$CB$83,AND(BM8=$BZ$83,BN8=$CA$85),$CB$84,AND(BM8=$BZ$83,BN8=$CA$86),$CB$85,AND(BM8=$BZ$84,BN8=$CA$82),$CB$82,AND(BM8=$BZ$84,BN8=$CA$83),$CB$83,AND(BM8=$BZ$84,BN8=$CA$84),$CB$84,AND(BM8=$BZ$84,BN8=$CA$85),$CB$85,AND(BM8=$BZ$84,BN8=$CA$86),$CB$85,AND(BM8=$BZ$85,BN8=$CA$82),$CB$83,AND(BM8=$BZ$85,BN8=$CA$83),$CB$84,AND(BM8=$BZ$85,BN8=$CA$84),$CB$84,AND(BM8=$BZ$85,BN8=$CA$85),$CB$85,AND(BM8=$BZ$85,BN8=$CA$86),$CB$85,AND(BM8=$BZ$86,BN8=$CA$82),$CB$84,AND(BM8=$BZ$86,BN8=$CA$83),$CB$84,AND(BM8=$BZ$86,BN8=$CA$84),$CB$85,AND(BM8=$BZ$86,BN8=$CA$85),$CB$85,AND(BM8=$BZ$86,BN8=$CA$86),$CB$85)</f>
        <v>Moderado</v>
      </c>
      <c r="BP8" s="416" t="s">
        <v>92</v>
      </c>
      <c r="BQ8" s="10" t="str">
        <f t="shared" si="10"/>
        <v xml:space="preserve">
*Inventario de los expedientes laborales
</v>
      </c>
      <c r="BR8" s="10" t="s">
        <v>404</v>
      </c>
      <c r="BS8" s="194" t="s">
        <v>393</v>
      </c>
      <c r="BT8" s="145" t="d">
        <v>2021-01-02</v>
      </c>
      <c r="BU8" s="145" t="d">
        <v>2021-12-31</v>
      </c>
      <c r="BV8" s="191" t="s">
        <v>405</v>
      </c>
      <c r="BW8" s="192"/>
      <c r="BX8" s="190"/>
      <c r="BY8" s="20"/>
      <c r="BZ8" s="252"/>
      <c r="CA8" s="252"/>
    </row>
    <row r="9" spans="2:79" ht="84" hidden="1" customHeight="1" thickTop="1" thickBot="1">
      <c r="B9" s="427"/>
      <c r="C9" s="421"/>
      <c r="D9" s="432"/>
      <c r="E9" s="421"/>
      <c r="F9" s="421"/>
      <c r="G9" s="421"/>
      <c r="H9" s="421"/>
      <c r="I9" s="421"/>
      <c r="J9" s="15"/>
      <c r="K9" s="15"/>
      <c r="L9" s="15"/>
      <c r="M9" s="15"/>
      <c r="N9" s="15"/>
      <c r="O9" s="15"/>
      <c r="P9" s="15"/>
      <c r="Q9" s="15"/>
      <c r="R9" s="15"/>
      <c r="S9" s="15"/>
      <c r="T9" s="15"/>
      <c r="U9" s="15"/>
      <c r="V9" s="15"/>
      <c r="W9" s="15"/>
      <c r="X9" s="15"/>
      <c r="Y9" s="15"/>
      <c r="Z9" s="15"/>
      <c r="AA9" s="15"/>
      <c r="AB9" s="247"/>
      <c r="AC9" s="247">
        <f t="shared" si="0"/>
        <v>0</v>
      </c>
      <c r="AD9" s="313"/>
      <c r="AE9" s="374"/>
      <c r="AF9" s="380"/>
      <c r="AG9" s="10" t="s">
        <v>406</v>
      </c>
      <c r="AH9" s="11" t="s">
        <v>242</v>
      </c>
      <c r="AI9" s="247" t="s">
        <v>81</v>
      </c>
      <c r="AJ9" s="12">
        <f t="shared" si="13"/>
        <v>15</v>
      </c>
      <c r="AK9" s="247" t="s">
        <v>82</v>
      </c>
      <c r="AL9" s="12">
        <f t="shared" si="14"/>
        <v>15</v>
      </c>
      <c r="AM9" s="247" t="s">
        <v>83</v>
      </c>
      <c r="AN9" s="12">
        <f t="shared" si="15"/>
        <v>15</v>
      </c>
      <c r="AO9" s="247" t="s">
        <v>84</v>
      </c>
      <c r="AP9" s="12">
        <f t="shared" si="16"/>
        <v>15</v>
      </c>
      <c r="AQ9" s="247" t="s">
        <v>85</v>
      </c>
      <c r="AR9" s="12">
        <f t="shared" si="17"/>
        <v>15</v>
      </c>
      <c r="AS9" s="247" t="s">
        <v>86</v>
      </c>
      <c r="AT9" s="12">
        <f t="shared" si="18"/>
        <v>15</v>
      </c>
      <c r="AU9" s="247" t="s">
        <v>87</v>
      </c>
      <c r="AV9" s="12">
        <f t="shared" si="19"/>
        <v>10</v>
      </c>
      <c r="AW9" s="12">
        <f t="shared" si="1"/>
        <v>100</v>
      </c>
      <c r="AX9" s="13" t="str">
        <f t="shared" si="2"/>
        <v>FUERTE</v>
      </c>
      <c r="AY9" s="14" t="s">
        <v>88</v>
      </c>
      <c r="AZ9" s="13" t="str">
        <f t="shared" si="11"/>
        <v>FUERTE</v>
      </c>
      <c r="BA9" s="250">
        <f t="shared" si="3"/>
        <v>100</v>
      </c>
      <c r="BB9" s="245" t="str">
        <f t="shared" si="4"/>
        <v>NO</v>
      </c>
      <c r="BC9" s="249" t="str">
        <f t="shared" si="20"/>
        <v>FUERTE</v>
      </c>
      <c r="BD9" s="24">
        <f t="shared" si="21"/>
        <v>100</v>
      </c>
      <c r="BE9" s="15" t="s">
        <v>89</v>
      </c>
      <c r="BF9" s="16">
        <f>IF(BE9="Directamente",100/COUNTA(#REF!),0)</f>
        <v>100</v>
      </c>
      <c r="BG9" s="25" t="str">
        <f t="shared" si="6"/>
        <v>Directamente</v>
      </c>
      <c r="BH9" s="15" t="s">
        <v>89</v>
      </c>
      <c r="BI9" s="17">
        <f t="shared" si="7"/>
        <v>100</v>
      </c>
      <c r="BJ9" s="248" t="str">
        <f>_xlfn.IFS(AND((COUNTIF($BH$5:BH9,"Directamente"))&gt;=(COUNTIF(BH9:BH9,"Indirectamente")),(COUNTIF(BH9:BH9,"Directamente"))&gt;=(COUNTIF(BH9:BH9,"No Disminuye"))),"Directamente",AND((COUNTIF(BH9:BH9,"Indirectamente"))&gt;(COUNTIF(BH9:BH9,"Directamente")),(COUNTIF(BH9:BH9,"Indirectamente"))&gt;(COUNTIF(BH9:BH9,"No Disminuye"))),"Indirectamente",SUM(COUNTIF(BH9:BH9,"Directamente"),COUNTIF(BH9:BH9,"Indirectamente"))&gt;=COUNTIF(BH9:BH9,"No Disminuye"),"Directamente",AND((COUNTIF(BH9:BH9,"No Disminuye"))&gt;(COUNTIF(BH9:BH9,"Directamente")),(COUNTIF(BH9:BH9,"No Disminuye"))&gt;(COUNTIF(BH9:BH9,"Indirectamente"))),"No Disminuye")</f>
        <v>Directamente</v>
      </c>
      <c r="BK9" s="424"/>
      <c r="BL9" s="424"/>
      <c r="BM9" s="313"/>
      <c r="BN9" s="374"/>
      <c r="BO9" s="313"/>
      <c r="BP9" s="418"/>
      <c r="BQ9" s="10" t="str">
        <f t="shared" si="10"/>
        <v>*Expedientes virtuales (orfeo)</v>
      </c>
      <c r="BR9" s="10" t="s">
        <v>407</v>
      </c>
      <c r="BS9" s="194" t="s">
        <v>393</v>
      </c>
      <c r="BT9" s="145" t="d">
        <v>2021-01-02</v>
      </c>
      <c r="BU9" s="145" t="d">
        <v>2021-12-31</v>
      </c>
      <c r="BV9" s="191" t="s">
        <v>408</v>
      </c>
      <c r="BW9" s="192"/>
      <c r="BX9" s="190"/>
      <c r="BY9" s="20"/>
      <c r="BZ9" s="252"/>
      <c r="CA9" s="252"/>
    </row>
    <row r="10" spans="2:79" ht="84" hidden="1" customHeight="1" thickTop="1" thickBot="1">
      <c r="B10" s="425" t="s">
        <v>175</v>
      </c>
      <c r="C10" s="419" t="s">
        <v>182</v>
      </c>
      <c r="D10" s="431" t="s">
        <v>385</v>
      </c>
      <c r="E10" s="419" t="s">
        <v>409</v>
      </c>
      <c r="F10" s="433" t="s">
        <v>410</v>
      </c>
      <c r="G10" s="419" t="s">
        <v>177</v>
      </c>
      <c r="H10" s="419" t="s">
        <v>411</v>
      </c>
      <c r="I10" s="419" t="s">
        <v>412</v>
      </c>
      <c r="J10" s="15"/>
      <c r="K10" s="15"/>
      <c r="L10" s="15"/>
      <c r="M10" s="15"/>
      <c r="N10" s="15"/>
      <c r="O10" s="15"/>
      <c r="P10" s="15"/>
      <c r="Q10" s="15"/>
      <c r="R10" s="15"/>
      <c r="S10" s="15"/>
      <c r="T10" s="15"/>
      <c r="U10" s="15"/>
      <c r="V10" s="15"/>
      <c r="W10" s="15"/>
      <c r="X10" s="15"/>
      <c r="Y10" s="15"/>
      <c r="Z10" s="15"/>
      <c r="AA10" s="15"/>
      <c r="AB10" s="247"/>
      <c r="AC10" s="247">
        <f t="shared" si="0"/>
        <v>0</v>
      </c>
      <c r="AD10" s="311" t="s">
        <v>77</v>
      </c>
      <c r="AE10" s="372" t="s">
        <v>187</v>
      </c>
      <c r="AF10" s="378" t="str">
        <f>_xlfn.IFS(AND(AD10=$BZ$82,AE10=$CA$82),$CB$82,AND(AD10=$BZ$82,AE10=$CA$83),$CB$82,AND(AD10=$BZ$82,AE10=$CA$84),$CB$83,AND(AD10=$BZ$82,AE10=$CA$85),$CB$84,AND(AD10=$BZ$82,AE10=$CA$86),$CB$85,AND(AD10=$BZ$83,AE10=$CA$82),$CB$82,AND(AD10=$BZ$83,AE10=$CA$83),$CB$82,AND(AD10=$BZ$83,AE10=$CA$84),$CB$83,AND(AD10=$BZ$83,AE10=$CA$85),$CB$84,AND(AD10=$BZ$83,AE10=$CA$86),$CB$85,AND(AD10=$BZ$84,AE10=$CA$82),$CB$82,AND(AD10=$BZ$84,AE10=$CA$83),$CB$83,AND(AD10=$BZ$84,AE10=$CA$84),$CB$84,AND(AD10=$BZ$84,AE10=$CA$85),$CB$85,AND(AD10=$BZ$84,AE10=$CA$86),$CB$85,AND(AD10=$BZ$85,AE10=$CA$82),$CB$83,AND(AD10=$BZ$85,AE10=$CA$83),$CB$84,AND(AD10=$BZ$85,AE10=$CA$84),$CB$84,AND(AD10=$BZ$85,AE10=$CA$85),$CB$85,AND(AD10=$BZ$85,AE10=$CA$86),$CB$85,AND(AD10=$BZ$86,AE10=$CA$82),$CB$84,AND(AD10=$BZ$86,AE10=$CA$83),$CB$84,AND(AD10=$BZ$86,AE10=$CA$84),$CB$85,AND(AD10=$BZ$86,AE10=$CA$85),$CB$85,AND(AD10=$BZ$86,AE10=$CA$86),$CB$85)</f>
        <v>Extremo</v>
      </c>
      <c r="AG10" s="195" t="s">
        <v>413</v>
      </c>
      <c r="AH10" s="11" t="s">
        <v>242</v>
      </c>
      <c r="AI10" s="247" t="s">
        <v>81</v>
      </c>
      <c r="AJ10" s="12">
        <f t="shared" si="13"/>
        <v>15</v>
      </c>
      <c r="AK10" s="247" t="s">
        <v>82</v>
      </c>
      <c r="AL10" s="12">
        <f t="shared" si="14"/>
        <v>15</v>
      </c>
      <c r="AM10" s="247" t="s">
        <v>83</v>
      </c>
      <c r="AN10" s="12">
        <f t="shared" si="15"/>
        <v>15</v>
      </c>
      <c r="AO10" s="247" t="s">
        <v>84</v>
      </c>
      <c r="AP10" s="12">
        <f t="shared" si="16"/>
        <v>15</v>
      </c>
      <c r="AQ10" s="247" t="s">
        <v>85</v>
      </c>
      <c r="AR10" s="12">
        <f t="shared" si="17"/>
        <v>15</v>
      </c>
      <c r="AS10" s="247" t="s">
        <v>86</v>
      </c>
      <c r="AT10" s="12">
        <f t="shared" si="18"/>
        <v>15</v>
      </c>
      <c r="AU10" s="247" t="s">
        <v>87</v>
      </c>
      <c r="AV10" s="12">
        <f t="shared" si="19"/>
        <v>10</v>
      </c>
      <c r="AW10" s="12">
        <f t="shared" si="1"/>
        <v>100</v>
      </c>
      <c r="AX10" s="13" t="str">
        <f t="shared" si="2"/>
        <v>FUERTE</v>
      </c>
      <c r="AY10" s="14" t="s">
        <v>88</v>
      </c>
      <c r="AZ10" s="13" t="str">
        <f t="shared" si="11"/>
        <v>FUERTE</v>
      </c>
      <c r="BA10" s="250">
        <f t="shared" si="3"/>
        <v>100</v>
      </c>
      <c r="BB10" s="245" t="str">
        <f t="shared" si="4"/>
        <v>NO</v>
      </c>
      <c r="BC10" s="249" t="str">
        <f t="shared" si="20"/>
        <v>FUERTE</v>
      </c>
      <c r="BD10" s="24">
        <f t="shared" si="21"/>
        <v>100</v>
      </c>
      <c r="BE10" s="15" t="s">
        <v>89</v>
      </c>
      <c r="BF10" s="16">
        <f>IF(BE10="Directamente",100/COUNTA(#REF!),0)</f>
        <v>100</v>
      </c>
      <c r="BG10" s="25" t="str">
        <f t="shared" si="6"/>
        <v>Directamente</v>
      </c>
      <c r="BH10" s="15" t="s">
        <v>89</v>
      </c>
      <c r="BI10" s="17">
        <f t="shared" si="7"/>
        <v>100</v>
      </c>
      <c r="BJ10" s="248" t="str">
        <f>_xlfn.IFS(AND((COUNTIF($BH$5:BH10,"Directamente"))&gt;=(COUNTIF(BH10:BH10,"Indirectamente")),(COUNTIF(BH10:BH10,"Directamente"))&gt;=(COUNTIF(BH10:BH10,"No Disminuye"))),"Directamente",AND((COUNTIF(BH10:BH10,"Indirectamente"))&gt;(COUNTIF(BH10:BH10,"Directamente")),(COUNTIF(BH10:BH10,"Indirectamente"))&gt;(COUNTIF(BH10:BH10,"No Disminuye"))),"Indirectamente",SUM(COUNTIF(BH10:BH10,"Directamente"),COUNTIF(BH10:BH10,"Indirectamente"))&gt;=COUNTIF(BH10:BH10,"No Disminuye"),"Directamente",AND((COUNTIF(BH10:BH10,"No Disminuye"))&gt;(COUNTIF(BH10:BH10,"Directamente")),(COUNTIF(BH10:BH10,"No Disminuye"))&gt;(COUNTIF(BH10:BH10,"Indirectamente"))),"No Disminuye")</f>
        <v>Directamente</v>
      </c>
      <c r="BK10" s="422">
        <f t="shared" si="8"/>
        <v>2</v>
      </c>
      <c r="BL10" s="422">
        <f t="shared" si="9"/>
        <v>2</v>
      </c>
      <c r="BM10" s="311" t="s">
        <v>90</v>
      </c>
      <c r="BN10" s="372" t="s">
        <v>160</v>
      </c>
      <c r="BO10" s="311" t="str">
        <f>_xlfn.IFS(AND(BM10=$BZ$82,BN10=$CA$82),$CB$82,AND(BM10=$BZ$82,BN10=$CA$83),$CB$82,AND(BM10=$BZ$82,BN10=$CA$84),$CB$83,AND(BM10=$BZ$82,BN10=$CA$85),$CB$84,AND(BM10=$BZ$82,BN10=$CA$86),$CB$85,AND(BM10=$BZ$83,BN10=$CA$82),$CB$82,AND(BM10=$BZ$83,BN10=$CA$83),$CB$82,AND(BM10=$BZ$83,BN10=$CA$84),$CB$83,AND(BM10=$BZ$83,BN10=$CA$85),$CB$84,AND(BM10=$BZ$83,BN10=$CA$86),$CB$85,AND(BM10=$BZ$84,BN10=$CA$82),$CB$82,AND(BM10=$BZ$84,BN10=$CA$83),$CB$83,AND(BM10=$BZ$84,BN10=$CA$84),$CB$84,AND(BM10=$BZ$84,BN10=$CA$85),$CB$85,AND(BM10=$BZ$84,BN10=$CA$86),$CB$85,AND(BM10=$BZ$85,BN10=$CA$82),$CB$83,AND(BM10=$BZ$85,BN10=$CA$83),$CB$84,AND(BM10=$BZ$85,BN10=$CA$84),$CB$84,AND(BM10=$BZ$85,BN10=$CA$85),$CB$85,AND(BM10=$BZ$85,BN10=$CA$86),$CB$85,AND(BM10=$BZ$86,BN10=$CA$82),$CB$84,AND(BM10=$BZ$86,BN10=$CA$83),$CB$84,AND(BM10=$BZ$86,BN10=$CA$84),$CB$85,AND(BM10=$BZ$86,BN10=$CA$85),$CB$85,AND(BM10=$BZ$86,BN10=$CA$86),$CB$85)</f>
        <v>Moderado</v>
      </c>
      <c r="BP10" s="416" t="s">
        <v>92</v>
      </c>
      <c r="BQ10" s="10" t="str">
        <f t="shared" si="10"/>
        <v>Ejecución del Plan anual del Sistema de seguridad y salud en el trabajo conforme a la normatividad vigente.</v>
      </c>
      <c r="BR10" s="10" t="s">
        <v>414</v>
      </c>
      <c r="BS10" s="194" t="s">
        <v>393</v>
      </c>
      <c r="BT10" s="145" t="d">
        <v>2021-01-02</v>
      </c>
      <c r="BU10" s="145" t="d">
        <v>2021-12-31</v>
      </c>
      <c r="BV10" s="191" t="s">
        <v>415</v>
      </c>
      <c r="BW10" s="192"/>
      <c r="BX10" s="196"/>
      <c r="BY10" s="20"/>
      <c r="BZ10" s="252"/>
      <c r="CA10" s="252"/>
    </row>
    <row r="11" spans="2:79" ht="84" hidden="1" customHeight="1" thickTop="1" thickBot="1">
      <c r="B11" s="427"/>
      <c r="C11" s="421"/>
      <c r="D11" s="432"/>
      <c r="E11" s="421"/>
      <c r="F11" s="421"/>
      <c r="G11" s="421"/>
      <c r="H11" s="421"/>
      <c r="I11" s="421"/>
      <c r="J11" s="15"/>
      <c r="K11" s="15"/>
      <c r="L11" s="15"/>
      <c r="M11" s="15"/>
      <c r="N11" s="15"/>
      <c r="O11" s="15"/>
      <c r="P11" s="15"/>
      <c r="Q11" s="15"/>
      <c r="R11" s="15"/>
      <c r="S11" s="15"/>
      <c r="T11" s="15"/>
      <c r="U11" s="15"/>
      <c r="V11" s="15"/>
      <c r="W11" s="15"/>
      <c r="X11" s="15"/>
      <c r="Y11" s="15"/>
      <c r="Z11" s="15"/>
      <c r="AA11" s="15"/>
      <c r="AB11" s="247"/>
      <c r="AC11" s="247">
        <f t="shared" si="0"/>
        <v>0</v>
      </c>
      <c r="AD11" s="313"/>
      <c r="AE11" s="374"/>
      <c r="AF11" s="380"/>
      <c r="AG11" s="197" t="s">
        <v>416</v>
      </c>
      <c r="AH11" s="11" t="s">
        <v>242</v>
      </c>
      <c r="AI11" s="247" t="s">
        <v>81</v>
      </c>
      <c r="AJ11" s="12">
        <f t="shared" si="13"/>
        <v>15</v>
      </c>
      <c r="AK11" s="247" t="s">
        <v>82</v>
      </c>
      <c r="AL11" s="12">
        <f t="shared" si="14"/>
        <v>15</v>
      </c>
      <c r="AM11" s="247" t="s">
        <v>83</v>
      </c>
      <c r="AN11" s="12">
        <f t="shared" si="15"/>
        <v>15</v>
      </c>
      <c r="AO11" s="247" t="s">
        <v>84</v>
      </c>
      <c r="AP11" s="12">
        <f t="shared" si="16"/>
        <v>15</v>
      </c>
      <c r="AQ11" s="247" t="s">
        <v>85</v>
      </c>
      <c r="AR11" s="12">
        <f t="shared" si="17"/>
        <v>15</v>
      </c>
      <c r="AS11" s="247" t="s">
        <v>86</v>
      </c>
      <c r="AT11" s="12">
        <f t="shared" si="18"/>
        <v>15</v>
      </c>
      <c r="AU11" s="247" t="s">
        <v>87</v>
      </c>
      <c r="AV11" s="12">
        <f t="shared" si="19"/>
        <v>10</v>
      </c>
      <c r="AW11" s="12">
        <f t="shared" si="1"/>
        <v>100</v>
      </c>
      <c r="AX11" s="13" t="str">
        <f t="shared" si="2"/>
        <v>FUERTE</v>
      </c>
      <c r="AY11" s="14" t="s">
        <v>88</v>
      </c>
      <c r="AZ11" s="13" t="str">
        <f t="shared" si="11"/>
        <v>FUERTE</v>
      </c>
      <c r="BA11" s="250">
        <f t="shared" si="3"/>
        <v>100</v>
      </c>
      <c r="BB11" s="245" t="str">
        <f t="shared" si="4"/>
        <v>NO</v>
      </c>
      <c r="BC11" s="249" t="str">
        <f t="shared" si="20"/>
        <v>FUERTE</v>
      </c>
      <c r="BD11" s="24">
        <f t="shared" si="21"/>
        <v>100</v>
      </c>
      <c r="BE11" s="15" t="s">
        <v>89</v>
      </c>
      <c r="BF11" s="16">
        <f>IF(BE11="Directamente",100/COUNTA(#REF!),0)</f>
        <v>100</v>
      </c>
      <c r="BG11" s="25" t="str">
        <f t="shared" si="6"/>
        <v>Directamente</v>
      </c>
      <c r="BH11" s="15" t="s">
        <v>89</v>
      </c>
      <c r="BI11" s="17">
        <f t="shared" si="7"/>
        <v>100</v>
      </c>
      <c r="BJ11" s="248" t="str">
        <f>_xlfn.IFS(AND((COUNTIF($BH$5:BH11,"Directamente"))&gt;=(COUNTIF(BH11:BH11,"Indirectamente")),(COUNTIF(BH11:BH11,"Directamente"))&gt;=(COUNTIF(BH11:BH11,"No Disminuye"))),"Directamente",AND((COUNTIF(BH11:BH11,"Indirectamente"))&gt;(COUNTIF(BH11:BH11,"Directamente")),(COUNTIF(BH11:BH11,"Indirectamente"))&gt;(COUNTIF(BH11:BH11,"No Disminuye"))),"Indirectamente",SUM(COUNTIF(BH11:BH11,"Directamente"),COUNTIF(BH11:BH11,"Indirectamente"))&gt;=COUNTIF(BH11:BH11,"No Disminuye"),"Directamente",AND((COUNTIF(BH11:BH11,"No Disminuye"))&gt;(COUNTIF(BH11:BH11,"Directamente")),(COUNTIF(BH11:BH11,"No Disminuye"))&gt;(COUNTIF(BH11:BH11,"Indirectamente"))),"No Disminuye")</f>
        <v>Directamente</v>
      </c>
      <c r="BK11" s="424"/>
      <c r="BL11" s="424"/>
      <c r="BM11" s="313"/>
      <c r="BN11" s="374"/>
      <c r="BO11" s="313"/>
      <c r="BP11" s="418"/>
      <c r="BQ11" s="10" t="str">
        <f t="shared" si="10"/>
        <v>Ejecución del Plan anual de mantenimiento de infraestructura.</v>
      </c>
      <c r="BR11" s="10" t="s">
        <v>417</v>
      </c>
      <c r="BS11" s="194" t="s">
        <v>418</v>
      </c>
      <c r="BT11" s="145" t="d">
        <v>2021-01-02</v>
      </c>
      <c r="BU11" s="145" t="d">
        <v>2021-12-31</v>
      </c>
      <c r="BV11" s="191" t="s">
        <v>419</v>
      </c>
      <c r="BW11" s="192"/>
      <c r="BX11" s="196"/>
      <c r="BY11" s="20"/>
      <c r="BZ11" s="252"/>
      <c r="CA11" s="252"/>
    </row>
    <row r="12" spans="2:79" ht="75.900000000000006" hidden="1" thickTop="1" thickBot="1">
      <c r="B12" s="253"/>
      <c r="C12" s="10"/>
      <c r="D12" s="10"/>
      <c r="E12" s="10"/>
      <c r="F12" s="10"/>
      <c r="G12" s="10"/>
      <c r="H12" s="10"/>
      <c r="I12" s="10"/>
      <c r="J12" s="15"/>
      <c r="K12" s="15"/>
      <c r="L12" s="15"/>
      <c r="M12" s="15"/>
      <c r="N12" s="15"/>
      <c r="O12" s="15"/>
      <c r="P12" s="15"/>
      <c r="Q12" s="15"/>
      <c r="R12" s="15"/>
      <c r="S12" s="15"/>
      <c r="T12" s="15"/>
      <c r="U12" s="15"/>
      <c r="V12" s="15"/>
      <c r="W12" s="15"/>
      <c r="X12" s="15"/>
      <c r="Y12" s="15"/>
      <c r="Z12" s="15"/>
      <c r="AA12" s="15"/>
      <c r="AB12" s="247"/>
      <c r="AC12" s="247">
        <f t="shared" si="0"/>
        <v>0</v>
      </c>
      <c r="AD12" s="21" t="s">
        <v>118</v>
      </c>
      <c r="AE12" s="22" t="str">
        <f t="shared" ref="AE12:AE27" si="22">_xlfn.IFS(AC12&lt;=5,$CA$84,AND(AC12&gt;5,AC12&lt;=11),$CA$85,AC12&gt;11,$CA$86)</f>
        <v>Moderado</v>
      </c>
      <c r="AF12" s="23" t="str">
        <f t="shared" ref="AF12:AF27" si="23">_xlfn.IFS(AND(AD12=$BZ$82,AE12=$CA$82),$CB$82,AND(AD12=$BZ$82,AE12=$CA$83),$CB$82,AND(AD12=$BZ$82,AE12=$CA$84),$CB$83,AND(AD12=$BZ$82,AE12=$CA$85),$CB$84,AND(AD12=$BZ$82,AE12=$CA$86),$CB$85,AND(AD12=$BZ$83,AE12=$CA$82),$CB$82,AND(AD12=$BZ$83,AE12=$CA$83),$CB$82,AND(AD12=$BZ$83,AE12=$CA$84),$CB$83,AND(AD12=$BZ$83,AE12=$CA$85),$CB$84,AND(AD12=$BZ$83,AE12=$CA$86),$CB$85,AND(AD12=$BZ$84,AE12=$CA$82),$CB$82,AND(AD12=$BZ$84,AE12=$CA$83),$CB$83,AND(AD12=$BZ$84,AE12=$CA$84),$CB$84,AND(AD12=$BZ$84,AE12=$CA$85),$CB$85,AND(AD12=$BZ$84,AE12=$CA$86),$CB$85,AND(AD12=$BZ$85,AE12=$CA$82),$CB$83,AND(AD12=$BZ$85,AE12=$CA$83),$CB$84,AND(AD12=$BZ$85,AE12=$CA$84),$CB$84,AND(AD12=$BZ$85,AE12=$CA$85),$CB$85,AND(AD12=$BZ$85,AE12=$CA$86),$CB$85,AND(AD12=$BZ$86,AE12=$CA$82),$CB$84,AND(AD12=$BZ$86,AE12=$CA$83),$CB$84,AND(AD12=$BZ$86,AE12=$CA$84),$CB$85,AND(AD12=$BZ$86,AE12=$CA$85),$CB$85,AND(AD12=$BZ$86,AE12=$CA$86),$CB$85)</f>
        <v>Moderado</v>
      </c>
      <c r="AG12" s="10"/>
      <c r="AH12" s="11"/>
      <c r="AI12" s="247"/>
      <c r="AJ12" s="12" t="str">
        <f t="shared" ref="AJ12:AJ18" si="24">IF(AI12=$CD$82,ASIGNADO,IF(AI12=$CD$83,NO_ASIGNADO,""))</f>
        <v/>
      </c>
      <c r="AK12" s="247"/>
      <c r="AL12" s="12" t="str">
        <f t="shared" ref="AL12:AL18" si="25">IF(AK12=$CG$82,ADECUADO,IF(AK12=$CG$83,INADECUADO,""))</f>
        <v/>
      </c>
      <c r="AM12" s="247"/>
      <c r="AN12" s="12" t="str">
        <f t="shared" ref="AN12:AN18" si="26">IF(AM12=$CJ$82,ASIGNADO,IF(AM12=$CJ$83,NO_ASIGNADO,""))</f>
        <v/>
      </c>
      <c r="AO12" s="247"/>
      <c r="AP12" s="12" t="str">
        <f t="shared" ref="AP12:AP18" si="27">IF(AO12=$CM$82,PREVENIR,IF(AO12=$CM$83,DETECTAR,IF(AO12=$CM$84,NO_ES_CONTROL,"")))</f>
        <v/>
      </c>
      <c r="AQ12" s="247"/>
      <c r="AR12" s="12" t="str">
        <f t="shared" ref="AR12:AR18" si="28">IF(AQ12=$CQ$82,CONFIABLE,IF(AQ12=$CQ$83,NO_CONFIABLE,""))</f>
        <v/>
      </c>
      <c r="AS12" s="247"/>
      <c r="AT12" s="12" t="str">
        <f t="shared" ref="AT12:AT18" si="29">IF(AS12=$CT$82,SE_INVESTIGAN,IF(AS12=$CT$83,NO_SE_INVESTIGAN,""))</f>
        <v/>
      </c>
      <c r="AU12" s="247"/>
      <c r="AV12" s="12" t="str">
        <f t="shared" ref="AV12:AV18" si="30">IF(AU12=$CW$82,COMPLETA,IF(AU12=$CW$83,INCOMPLETA,IF(AU12=$CW$84,NO_EXISTE,"")))</f>
        <v/>
      </c>
      <c r="AW12" s="12" t="str">
        <f t="shared" si="1"/>
        <v xml:space="preserve"> </v>
      </c>
      <c r="AX12" s="13" t="str">
        <f t="shared" si="2"/>
        <v>FUERTE</v>
      </c>
      <c r="AY12" s="14" t="s">
        <v>88</v>
      </c>
      <c r="AZ12" s="13" t="str">
        <f t="shared" si="11"/>
        <v>FUERTE</v>
      </c>
      <c r="BA12" s="250">
        <f t="shared" si="3"/>
        <v>100</v>
      </c>
      <c r="BB12" s="245" t="str">
        <f t="shared" si="4"/>
        <v>NO</v>
      </c>
      <c r="BC12" s="249" t="str">
        <f t="shared" si="20"/>
        <v>FUERTE</v>
      </c>
      <c r="BD12" s="24">
        <f t="shared" si="21"/>
        <v>100</v>
      </c>
      <c r="BE12" s="15"/>
      <c r="BF12" s="16">
        <f>IF(BE12="Directamente",100/COUNTA(#REF!),0)</f>
        <v>0</v>
      </c>
      <c r="BG12" s="25" t="str">
        <f t="shared" si="6"/>
        <v>No Disminuye</v>
      </c>
      <c r="BH12" s="15"/>
      <c r="BI12" s="17" t="str">
        <f t="shared" si="7"/>
        <v xml:space="preserve"> </v>
      </c>
      <c r="BJ12" s="248" t="str">
        <f>_xlfn.IFS(AND((COUNTIF($BH$5:BH12,"Directamente"))&gt;=(COUNTIF(BH12:BH12,"Indirectamente")),(COUNTIF(BH12:BH12,"Directamente"))&gt;=(COUNTIF(BH12:BH12,"No Disminuye"))),"Directamente",AND((COUNTIF(BH12:BH12,"Indirectamente"))&gt;(COUNTIF(BH12:BH12,"Directamente")),(COUNTIF(BH12:BH12,"Indirectamente"))&gt;(COUNTIF(BH12:BH12,"No Disminuye"))),"Indirectamente",SUM(COUNTIF(BH12:BH12,"Directamente"),COUNTIF(BH12:BH12,"Indirectamente"))&gt;=COUNTIF(BH12:BH12,"No Disminuye"),"Directamente",AND((COUNTIF(BH12:BH12,"No Disminuye"))&gt;(COUNTIF(BH12:BH12,"Directamente")),(COUNTIF(BH12:BH12,"No Disminuye"))&gt;(COUNTIF(BH12:BH12,"Indirectamente"))),"No Disminuye")</f>
        <v>Directamente</v>
      </c>
      <c r="BK12" s="245" t="str">
        <f t="shared" si="8"/>
        <v>0</v>
      </c>
      <c r="BL12" s="245">
        <f t="shared" si="9"/>
        <v>2</v>
      </c>
      <c r="BM12" s="21" t="s">
        <v>119</v>
      </c>
      <c r="BN12" s="26" t="s">
        <v>91</v>
      </c>
      <c r="BO12" s="21" t="str">
        <f t="shared" ref="BO12:BO27" si="31">_xlfn.IFS(AND(BM12=$BZ$82,BN12=$CA$82),$CB$82,AND(BM12=$BZ$82,BN12=$CA$83),$CB$82,AND(BM12=$BZ$82,BN12=$CA$84),$CB$83,AND(BM12=$BZ$82,BN12=$CA$85),$CB$84,AND(BM12=$BZ$82,BN12=$CA$86),$CB$85,AND(BM12=$BZ$83,BN12=$CA$82),$CB$82,AND(BM12=$BZ$83,BN12=$CA$83),$CB$82,AND(BM12=$BZ$83,BN12=$CA$84),$CB$83,AND(BM12=$BZ$83,BN12=$CA$85),$CB$84,AND(BM12=$BZ$83,BN12=$CA$86),$CB$85,AND(BM12=$BZ$84,BN12=$CA$82),$CB$82,AND(BM12=$BZ$84,BN12=$CA$83),$CB$83,AND(BM12=$BZ$84,BN12=$CA$84),$CB$84,AND(BM12=$BZ$84,BN12=$CA$85),$CB$85,AND(BM12=$BZ$84,BN12=$CA$86),$CB$85,AND(BM12=$BZ$85,BN12=$CA$82),$CB$83,AND(BM12=$BZ$85,BN12=$CA$83),$CB$84,AND(BM12=$BZ$85,BN12=$CA$84),$CB$84,AND(BM12=$BZ$85,BN12=$CA$85),$CB$85,AND(BM12=$BZ$85,BN12=$CA$86),$CB$85,AND(BM12=$BZ$86,BN12=$CA$82),$CB$84,AND(BM12=$BZ$86,BN12=$CA$83),$CB$84,AND(BM12=$BZ$86,BN12=$CA$84),$CB$85,AND(BM12=$BZ$86,BN12=$CA$85),$CB$85,AND(BM12=$BZ$86,BN12=$CA$86),$CB$85)</f>
        <v>Moderado</v>
      </c>
      <c r="BP12" s="254"/>
      <c r="BQ12" s="10"/>
      <c r="BR12" s="10"/>
      <c r="BS12" s="252"/>
      <c r="BT12" s="20"/>
      <c r="BU12" s="20"/>
      <c r="BV12" s="252"/>
      <c r="BW12" s="20"/>
      <c r="BX12" s="252"/>
      <c r="BY12" s="20"/>
      <c r="BZ12" s="252"/>
      <c r="CA12" s="252"/>
    </row>
    <row r="13" spans="2:79" ht="75.900000000000006" hidden="1" thickTop="1" thickBot="1">
      <c r="B13" s="253"/>
      <c r="C13" s="10"/>
      <c r="D13" s="10"/>
      <c r="E13" s="10"/>
      <c r="F13" s="10"/>
      <c r="G13" s="10"/>
      <c r="H13" s="10"/>
      <c r="I13" s="10"/>
      <c r="J13" s="15"/>
      <c r="K13" s="15"/>
      <c r="L13" s="15"/>
      <c r="M13" s="15"/>
      <c r="N13" s="15"/>
      <c r="O13" s="15"/>
      <c r="P13" s="15"/>
      <c r="Q13" s="15"/>
      <c r="R13" s="15"/>
      <c r="S13" s="15"/>
      <c r="T13" s="15"/>
      <c r="U13" s="15"/>
      <c r="V13" s="15"/>
      <c r="W13" s="15"/>
      <c r="X13" s="15"/>
      <c r="Y13" s="15"/>
      <c r="Z13" s="15"/>
      <c r="AA13" s="15"/>
      <c r="AB13" s="247"/>
      <c r="AC13" s="247">
        <f t="shared" si="0"/>
        <v>0</v>
      </c>
      <c r="AD13" s="21" t="s">
        <v>118</v>
      </c>
      <c r="AE13" s="22" t="str">
        <f t="shared" si="22"/>
        <v>Moderado</v>
      </c>
      <c r="AF13" s="23" t="str">
        <f t="shared" si="23"/>
        <v>Moderado</v>
      </c>
      <c r="AG13" s="10"/>
      <c r="AH13" s="11"/>
      <c r="AI13" s="247"/>
      <c r="AJ13" s="12" t="str">
        <f t="shared" si="24"/>
        <v/>
      </c>
      <c r="AK13" s="247"/>
      <c r="AL13" s="12" t="str">
        <f t="shared" si="25"/>
        <v/>
      </c>
      <c r="AM13" s="247"/>
      <c r="AN13" s="12" t="str">
        <f t="shared" si="26"/>
        <v/>
      </c>
      <c r="AO13" s="247"/>
      <c r="AP13" s="12" t="str">
        <f t="shared" si="27"/>
        <v/>
      </c>
      <c r="AQ13" s="247"/>
      <c r="AR13" s="12" t="str">
        <f t="shared" si="28"/>
        <v/>
      </c>
      <c r="AS13" s="247"/>
      <c r="AT13" s="12" t="str">
        <f t="shared" si="29"/>
        <v/>
      </c>
      <c r="AU13" s="247"/>
      <c r="AV13" s="12" t="str">
        <f t="shared" si="30"/>
        <v/>
      </c>
      <c r="AW13" s="12" t="str">
        <f t="shared" si="1"/>
        <v xml:space="preserve"> </v>
      </c>
      <c r="AX13" s="13" t="str">
        <f t="shared" si="2"/>
        <v>FUERTE</v>
      </c>
      <c r="AY13" s="14" t="s">
        <v>88</v>
      </c>
      <c r="AZ13" s="13" t="str">
        <f t="shared" si="11"/>
        <v>FUERTE</v>
      </c>
      <c r="BA13" s="250">
        <f t="shared" si="3"/>
        <v>100</v>
      </c>
      <c r="BB13" s="245" t="str">
        <f t="shared" si="4"/>
        <v>NO</v>
      </c>
      <c r="BC13" s="249" t="str">
        <f t="shared" si="20"/>
        <v>FUERTE</v>
      </c>
      <c r="BD13" s="24">
        <f t="shared" si="21"/>
        <v>100</v>
      </c>
      <c r="BE13" s="15"/>
      <c r="BF13" s="16">
        <f>IF(BE13="Directamente",100/COUNTA(#REF!),0)</f>
        <v>0</v>
      </c>
      <c r="BG13" s="25" t="str">
        <f t="shared" si="6"/>
        <v>No Disminuye</v>
      </c>
      <c r="BH13" s="15"/>
      <c r="BI13" s="17" t="str">
        <f t="shared" si="7"/>
        <v xml:space="preserve"> </v>
      </c>
      <c r="BJ13" s="248" t="str">
        <f>_xlfn.IFS(AND((COUNTIF($BH$5:BH13,"Directamente"))&gt;=(COUNTIF(BH13:BH13,"Indirectamente")),(COUNTIF(BH13:BH13,"Directamente"))&gt;=(COUNTIF(BH13:BH13,"No Disminuye"))),"Directamente",AND((COUNTIF(BH13:BH13,"Indirectamente"))&gt;(COUNTIF(BH13:BH13,"Directamente")),(COUNTIF(BH13:BH13,"Indirectamente"))&gt;(COUNTIF(BH13:BH13,"No Disminuye"))),"Indirectamente",SUM(COUNTIF(BH13:BH13,"Directamente"),COUNTIF(BH13:BH13,"Indirectamente"))&gt;=COUNTIF(BH13:BH13,"No Disminuye"),"Directamente",AND((COUNTIF(BH13:BH13,"No Disminuye"))&gt;(COUNTIF(BH13:BH13,"Directamente")),(COUNTIF(BH13:BH13,"No Disminuye"))&gt;(COUNTIF(BH13:BH13,"Indirectamente"))),"No Disminuye")</f>
        <v>Directamente</v>
      </c>
      <c r="BK13" s="245" t="str">
        <f t="shared" si="8"/>
        <v>0</v>
      </c>
      <c r="BL13" s="245">
        <f t="shared" si="9"/>
        <v>2</v>
      </c>
      <c r="BM13" s="21" t="s">
        <v>119</v>
      </c>
      <c r="BN13" s="26" t="s">
        <v>91</v>
      </c>
      <c r="BO13" s="21" t="str">
        <f t="shared" si="31"/>
        <v>Moderado</v>
      </c>
      <c r="BP13" s="254"/>
      <c r="BQ13" s="10"/>
      <c r="BR13" s="10"/>
      <c r="BS13" s="252"/>
      <c r="BT13" s="20"/>
      <c r="BU13" s="20"/>
      <c r="BV13" s="252"/>
      <c r="BW13" s="20"/>
      <c r="BX13" s="252"/>
      <c r="BY13" s="20"/>
      <c r="BZ13" s="252"/>
      <c r="CA13" s="252"/>
    </row>
    <row r="14" spans="2:79" ht="75.900000000000006" hidden="1" thickTop="1" thickBot="1">
      <c r="B14" s="253"/>
      <c r="C14" s="10"/>
      <c r="D14" s="10"/>
      <c r="E14" s="10"/>
      <c r="F14" s="10"/>
      <c r="G14" s="10"/>
      <c r="H14" s="10"/>
      <c r="I14" s="10"/>
      <c r="J14" s="15"/>
      <c r="K14" s="15"/>
      <c r="L14" s="15"/>
      <c r="M14" s="15"/>
      <c r="N14" s="15"/>
      <c r="O14" s="15"/>
      <c r="P14" s="15"/>
      <c r="Q14" s="15"/>
      <c r="R14" s="15"/>
      <c r="S14" s="15"/>
      <c r="T14" s="15"/>
      <c r="U14" s="15"/>
      <c r="V14" s="15"/>
      <c r="W14" s="15"/>
      <c r="X14" s="15"/>
      <c r="Y14" s="15"/>
      <c r="Z14" s="15"/>
      <c r="AA14" s="15"/>
      <c r="AB14" s="247"/>
      <c r="AC14" s="247">
        <f t="shared" si="0"/>
        <v>0</v>
      </c>
      <c r="AD14" s="21" t="s">
        <v>118</v>
      </c>
      <c r="AE14" s="22" t="str">
        <f t="shared" si="22"/>
        <v>Moderado</v>
      </c>
      <c r="AF14" s="23" t="str">
        <f t="shared" si="23"/>
        <v>Moderado</v>
      </c>
      <c r="AG14" s="10"/>
      <c r="AH14" s="11"/>
      <c r="AI14" s="247"/>
      <c r="AJ14" s="12" t="str">
        <f t="shared" si="24"/>
        <v/>
      </c>
      <c r="AK14" s="247"/>
      <c r="AL14" s="12" t="str">
        <f t="shared" si="25"/>
        <v/>
      </c>
      <c r="AM14" s="247"/>
      <c r="AN14" s="12" t="str">
        <f t="shared" si="26"/>
        <v/>
      </c>
      <c r="AO14" s="247"/>
      <c r="AP14" s="12" t="str">
        <f t="shared" si="27"/>
        <v/>
      </c>
      <c r="AQ14" s="247"/>
      <c r="AR14" s="12" t="str">
        <f t="shared" si="28"/>
        <v/>
      </c>
      <c r="AS14" s="247"/>
      <c r="AT14" s="12" t="str">
        <f t="shared" si="29"/>
        <v/>
      </c>
      <c r="AU14" s="247"/>
      <c r="AV14" s="12" t="str">
        <f t="shared" si="30"/>
        <v/>
      </c>
      <c r="AW14" s="12" t="str">
        <f t="shared" si="1"/>
        <v xml:space="preserve"> </v>
      </c>
      <c r="AX14" s="13" t="str">
        <f t="shared" si="2"/>
        <v>FUERTE</v>
      </c>
      <c r="AY14" s="14" t="s">
        <v>88</v>
      </c>
      <c r="AZ14" s="13" t="str">
        <f t="shared" si="11"/>
        <v>FUERTE</v>
      </c>
      <c r="BA14" s="250">
        <f t="shared" si="3"/>
        <v>100</v>
      </c>
      <c r="BB14" s="245" t="str">
        <f t="shared" si="4"/>
        <v>NO</v>
      </c>
      <c r="BC14" s="249" t="str">
        <f t="shared" si="20"/>
        <v>FUERTE</v>
      </c>
      <c r="BD14" s="24">
        <f t="shared" si="21"/>
        <v>100</v>
      </c>
      <c r="BE14" s="15"/>
      <c r="BF14" s="16">
        <f>IF(BE14="Directamente",100/COUNTA(#REF!),0)</f>
        <v>0</v>
      </c>
      <c r="BG14" s="25" t="str">
        <f t="shared" si="6"/>
        <v>No Disminuye</v>
      </c>
      <c r="BH14" s="15"/>
      <c r="BI14" s="17" t="str">
        <f t="shared" si="7"/>
        <v xml:space="preserve"> </v>
      </c>
      <c r="BJ14" s="248" t="str">
        <f>_xlfn.IFS(AND((COUNTIF($BH$5:BH14,"Directamente"))&gt;=(COUNTIF(BH14:BH14,"Indirectamente")),(COUNTIF(BH14:BH14,"Directamente"))&gt;=(COUNTIF(BH14:BH14,"No Disminuye"))),"Directamente",AND((COUNTIF(BH14:BH14,"Indirectamente"))&gt;(COUNTIF(BH14:BH14,"Directamente")),(COUNTIF(BH14:BH14,"Indirectamente"))&gt;(COUNTIF(BH14:BH14,"No Disminuye"))),"Indirectamente",SUM(COUNTIF(BH14:BH14,"Directamente"),COUNTIF(BH14:BH14,"Indirectamente"))&gt;=COUNTIF(BH14:BH14,"No Disminuye"),"Directamente",AND((COUNTIF(BH14:BH14,"No Disminuye"))&gt;(COUNTIF(BH14:BH14,"Directamente")),(COUNTIF(BH14:BH14,"No Disminuye"))&gt;(COUNTIF(BH14:BH14,"Indirectamente"))),"No Disminuye")</f>
        <v>Directamente</v>
      </c>
      <c r="BK14" s="245" t="str">
        <f t="shared" si="8"/>
        <v>0</v>
      </c>
      <c r="BL14" s="245">
        <f t="shared" si="9"/>
        <v>2</v>
      </c>
      <c r="BM14" s="21" t="s">
        <v>119</v>
      </c>
      <c r="BN14" s="26" t="s">
        <v>91</v>
      </c>
      <c r="BO14" s="21" t="str">
        <f t="shared" si="31"/>
        <v>Moderado</v>
      </c>
      <c r="BP14" s="254"/>
      <c r="BQ14" s="10"/>
      <c r="BR14" s="10"/>
      <c r="BS14" s="252"/>
      <c r="BT14" s="20"/>
      <c r="BU14" s="20"/>
      <c r="BV14" s="252"/>
      <c r="BW14" s="20"/>
      <c r="BX14" s="252"/>
      <c r="BY14" s="20"/>
      <c r="BZ14" s="252"/>
      <c r="CA14" s="252"/>
    </row>
    <row r="15" spans="2:79" ht="75.900000000000006" hidden="1" thickTop="1" thickBot="1">
      <c r="B15" s="253"/>
      <c r="C15" s="10"/>
      <c r="D15" s="10"/>
      <c r="E15" s="10"/>
      <c r="F15" s="10"/>
      <c r="G15" s="10"/>
      <c r="H15" s="10"/>
      <c r="I15" s="10"/>
      <c r="J15" s="15"/>
      <c r="K15" s="15"/>
      <c r="L15" s="15"/>
      <c r="M15" s="15"/>
      <c r="N15" s="15"/>
      <c r="O15" s="15"/>
      <c r="P15" s="15"/>
      <c r="Q15" s="15"/>
      <c r="R15" s="15"/>
      <c r="S15" s="15"/>
      <c r="T15" s="15"/>
      <c r="U15" s="15"/>
      <c r="V15" s="15"/>
      <c r="W15" s="15"/>
      <c r="X15" s="15"/>
      <c r="Y15" s="15"/>
      <c r="Z15" s="15"/>
      <c r="AA15" s="15"/>
      <c r="AB15" s="247"/>
      <c r="AC15" s="247">
        <f t="shared" si="0"/>
        <v>0</v>
      </c>
      <c r="AD15" s="21" t="s">
        <v>118</v>
      </c>
      <c r="AE15" s="22" t="str">
        <f t="shared" si="22"/>
        <v>Moderado</v>
      </c>
      <c r="AF15" s="23" t="str">
        <f t="shared" si="23"/>
        <v>Moderado</v>
      </c>
      <c r="AG15" s="10"/>
      <c r="AH15" s="11"/>
      <c r="AI15" s="247"/>
      <c r="AJ15" s="12" t="str">
        <f t="shared" si="24"/>
        <v/>
      </c>
      <c r="AK15" s="247"/>
      <c r="AL15" s="12" t="str">
        <f t="shared" si="25"/>
        <v/>
      </c>
      <c r="AM15" s="247"/>
      <c r="AN15" s="12" t="str">
        <f t="shared" si="26"/>
        <v/>
      </c>
      <c r="AO15" s="247"/>
      <c r="AP15" s="12" t="str">
        <f t="shared" si="27"/>
        <v/>
      </c>
      <c r="AQ15" s="247"/>
      <c r="AR15" s="12" t="str">
        <f t="shared" si="28"/>
        <v/>
      </c>
      <c r="AS15" s="247"/>
      <c r="AT15" s="12" t="str">
        <f t="shared" si="29"/>
        <v/>
      </c>
      <c r="AU15" s="247"/>
      <c r="AV15" s="12" t="str">
        <f t="shared" si="30"/>
        <v/>
      </c>
      <c r="AW15" s="12" t="str">
        <f t="shared" si="1"/>
        <v xml:space="preserve"> </v>
      </c>
      <c r="AX15" s="13" t="str">
        <f t="shared" si="2"/>
        <v>FUERTE</v>
      </c>
      <c r="AY15" s="14" t="s">
        <v>88</v>
      </c>
      <c r="AZ15" s="13" t="str">
        <f t="shared" si="11"/>
        <v>FUERTE</v>
      </c>
      <c r="BA15" s="250">
        <f t="shared" si="3"/>
        <v>100</v>
      </c>
      <c r="BB15" s="245" t="str">
        <f t="shared" si="4"/>
        <v>NO</v>
      </c>
      <c r="BC15" s="249" t="str">
        <f t="shared" si="20"/>
        <v>FUERTE</v>
      </c>
      <c r="BD15" s="24">
        <f t="shared" si="21"/>
        <v>100</v>
      </c>
      <c r="BE15" s="15"/>
      <c r="BF15" s="16">
        <f>IF(BE15="Directamente",100/COUNTA(#REF!),0)</f>
        <v>0</v>
      </c>
      <c r="BG15" s="25" t="str">
        <f t="shared" si="6"/>
        <v>No Disminuye</v>
      </c>
      <c r="BH15" s="15"/>
      <c r="BI15" s="17" t="str">
        <f t="shared" si="7"/>
        <v xml:space="preserve"> </v>
      </c>
      <c r="BJ15" s="248" t="str">
        <f>_xlfn.IFS(AND((COUNTIF($BH$5:BH15,"Directamente"))&gt;=(COUNTIF(BH15:BH15,"Indirectamente")),(COUNTIF(BH15:BH15,"Directamente"))&gt;=(COUNTIF(BH15:BH15,"No Disminuye"))),"Directamente",AND((COUNTIF(BH15:BH15,"Indirectamente"))&gt;(COUNTIF(BH15:BH15,"Directamente")),(COUNTIF(BH15:BH15,"Indirectamente"))&gt;(COUNTIF(BH15:BH15,"No Disminuye"))),"Indirectamente",SUM(COUNTIF(BH15:BH15,"Directamente"),COUNTIF(BH15:BH15,"Indirectamente"))&gt;=COUNTIF(BH15:BH15,"No Disminuye"),"Directamente",AND((COUNTIF(BH15:BH15,"No Disminuye"))&gt;(COUNTIF(BH15:BH15,"Directamente")),(COUNTIF(BH15:BH15,"No Disminuye"))&gt;(COUNTIF(BH15:BH15,"Indirectamente"))),"No Disminuye")</f>
        <v>Directamente</v>
      </c>
      <c r="BK15" s="245" t="str">
        <f t="shared" si="8"/>
        <v>0</v>
      </c>
      <c r="BL15" s="245">
        <f t="shared" si="9"/>
        <v>2</v>
      </c>
      <c r="BM15" s="21" t="s">
        <v>119</v>
      </c>
      <c r="BN15" s="26" t="s">
        <v>91</v>
      </c>
      <c r="BO15" s="21" t="str">
        <f t="shared" si="31"/>
        <v>Moderado</v>
      </c>
      <c r="BP15" s="254"/>
      <c r="BQ15" s="10"/>
      <c r="BR15" s="10"/>
      <c r="BS15" s="252"/>
      <c r="BT15" s="20"/>
      <c r="BU15" s="20"/>
      <c r="BV15" s="252"/>
      <c r="BW15" s="20"/>
      <c r="BX15" s="252"/>
      <c r="BY15" s="20"/>
      <c r="BZ15" s="252"/>
      <c r="CA15" s="252"/>
    </row>
    <row r="16" spans="2:79" ht="75.900000000000006" hidden="1" thickTop="1" thickBot="1">
      <c r="B16" s="253"/>
      <c r="C16" s="10"/>
      <c r="D16" s="10"/>
      <c r="E16" s="10"/>
      <c r="F16" s="10"/>
      <c r="G16" s="10"/>
      <c r="H16" s="10"/>
      <c r="I16" s="10"/>
      <c r="J16" s="15"/>
      <c r="K16" s="15"/>
      <c r="L16" s="15"/>
      <c r="M16" s="15"/>
      <c r="N16" s="15"/>
      <c r="O16" s="15"/>
      <c r="P16" s="15"/>
      <c r="Q16" s="15"/>
      <c r="R16" s="15"/>
      <c r="S16" s="15"/>
      <c r="T16" s="15"/>
      <c r="U16" s="15"/>
      <c r="V16" s="15"/>
      <c r="W16" s="15"/>
      <c r="X16" s="15"/>
      <c r="Y16" s="15"/>
      <c r="Z16" s="15"/>
      <c r="AA16" s="15"/>
      <c r="AB16" s="247"/>
      <c r="AC16" s="247">
        <f t="shared" si="0"/>
        <v>0</v>
      </c>
      <c r="AD16" s="21" t="s">
        <v>118</v>
      </c>
      <c r="AE16" s="22" t="str">
        <f t="shared" si="22"/>
        <v>Moderado</v>
      </c>
      <c r="AF16" s="23" t="str">
        <f t="shared" si="23"/>
        <v>Moderado</v>
      </c>
      <c r="AG16" s="10"/>
      <c r="AH16" s="11"/>
      <c r="AI16" s="247"/>
      <c r="AJ16" s="12" t="str">
        <f t="shared" si="24"/>
        <v/>
      </c>
      <c r="AK16" s="247"/>
      <c r="AL16" s="12" t="str">
        <f t="shared" si="25"/>
        <v/>
      </c>
      <c r="AM16" s="247"/>
      <c r="AN16" s="12" t="str">
        <f t="shared" si="26"/>
        <v/>
      </c>
      <c r="AO16" s="247"/>
      <c r="AP16" s="12" t="str">
        <f t="shared" si="27"/>
        <v/>
      </c>
      <c r="AQ16" s="247"/>
      <c r="AR16" s="12" t="str">
        <f t="shared" si="28"/>
        <v/>
      </c>
      <c r="AS16" s="247"/>
      <c r="AT16" s="12" t="str">
        <f t="shared" si="29"/>
        <v/>
      </c>
      <c r="AU16" s="247"/>
      <c r="AV16" s="12" t="str">
        <f t="shared" si="30"/>
        <v/>
      </c>
      <c r="AW16" s="12" t="str">
        <f t="shared" si="1"/>
        <v xml:space="preserve"> </v>
      </c>
      <c r="AX16" s="13" t="str">
        <f t="shared" si="2"/>
        <v>FUERTE</v>
      </c>
      <c r="AY16" s="14" t="s">
        <v>88</v>
      </c>
      <c r="AZ16" s="13" t="str">
        <f t="shared" si="11"/>
        <v>FUERTE</v>
      </c>
      <c r="BA16" s="250">
        <f t="shared" si="3"/>
        <v>100</v>
      </c>
      <c r="BB16" s="245" t="str">
        <f t="shared" si="4"/>
        <v>NO</v>
      </c>
      <c r="BC16" s="249" t="str">
        <f t="shared" si="20"/>
        <v>FUERTE</v>
      </c>
      <c r="BD16" s="24">
        <f t="shared" si="21"/>
        <v>100</v>
      </c>
      <c r="BE16" s="15"/>
      <c r="BF16" s="16">
        <f>IF(BE16="Directamente",100/COUNTA(#REF!),0)</f>
        <v>0</v>
      </c>
      <c r="BG16" s="25" t="str">
        <f t="shared" si="6"/>
        <v>No Disminuye</v>
      </c>
      <c r="BH16" s="15"/>
      <c r="BI16" s="17" t="str">
        <f t="shared" si="7"/>
        <v xml:space="preserve"> </v>
      </c>
      <c r="BJ16" s="248" t="str">
        <f>_xlfn.IFS(AND((COUNTIF($BH$5:BH16,"Directamente"))&gt;=(COUNTIF(BH16:BH16,"Indirectamente")),(COUNTIF(BH16:BH16,"Directamente"))&gt;=(COUNTIF(BH16:BH16,"No Disminuye"))),"Directamente",AND((COUNTIF(BH16:BH16,"Indirectamente"))&gt;(COUNTIF(BH16:BH16,"Directamente")),(COUNTIF(BH16:BH16,"Indirectamente"))&gt;(COUNTIF(BH16:BH16,"No Disminuye"))),"Indirectamente",SUM(COUNTIF(BH16:BH16,"Directamente"),COUNTIF(BH16:BH16,"Indirectamente"))&gt;=COUNTIF(BH16:BH16,"No Disminuye"),"Directamente",AND((COUNTIF(BH16:BH16,"No Disminuye"))&gt;(COUNTIF(BH16:BH16,"Directamente")),(COUNTIF(BH16:BH16,"No Disminuye"))&gt;(COUNTIF(BH16:BH16,"Indirectamente"))),"No Disminuye")</f>
        <v>Directamente</v>
      </c>
      <c r="BK16" s="245" t="str">
        <f t="shared" si="8"/>
        <v>0</v>
      </c>
      <c r="BL16" s="245">
        <f t="shared" si="9"/>
        <v>2</v>
      </c>
      <c r="BM16" s="21" t="s">
        <v>119</v>
      </c>
      <c r="BN16" s="26" t="s">
        <v>91</v>
      </c>
      <c r="BO16" s="21" t="str">
        <f t="shared" si="31"/>
        <v>Moderado</v>
      </c>
      <c r="BP16" s="254"/>
      <c r="BQ16" s="10"/>
      <c r="BR16" s="10"/>
      <c r="BS16" s="252"/>
      <c r="BT16" s="20"/>
      <c r="BU16" s="20"/>
      <c r="BV16" s="252"/>
      <c r="BW16" s="20"/>
      <c r="BX16" s="252"/>
      <c r="BY16" s="20"/>
      <c r="BZ16" s="252"/>
      <c r="CA16" s="252"/>
    </row>
    <row r="17" spans="2:79" ht="75.900000000000006" hidden="1" thickTop="1" thickBot="1">
      <c r="B17" s="253"/>
      <c r="C17" s="10"/>
      <c r="D17" s="10"/>
      <c r="E17" s="10"/>
      <c r="F17" s="10"/>
      <c r="G17" s="10"/>
      <c r="H17" s="10"/>
      <c r="I17" s="10"/>
      <c r="J17" s="15"/>
      <c r="K17" s="15"/>
      <c r="L17" s="15"/>
      <c r="M17" s="15"/>
      <c r="N17" s="15"/>
      <c r="O17" s="15"/>
      <c r="P17" s="15"/>
      <c r="Q17" s="15"/>
      <c r="R17" s="15"/>
      <c r="S17" s="15"/>
      <c r="T17" s="15"/>
      <c r="U17" s="15"/>
      <c r="V17" s="15"/>
      <c r="W17" s="15"/>
      <c r="X17" s="15"/>
      <c r="Y17" s="15"/>
      <c r="Z17" s="15"/>
      <c r="AA17" s="15"/>
      <c r="AB17" s="247"/>
      <c r="AC17" s="247">
        <f t="shared" si="0"/>
        <v>0</v>
      </c>
      <c r="AD17" s="21" t="s">
        <v>118</v>
      </c>
      <c r="AE17" s="22" t="str">
        <f t="shared" si="22"/>
        <v>Moderado</v>
      </c>
      <c r="AF17" s="23" t="str">
        <f t="shared" si="23"/>
        <v>Moderado</v>
      </c>
      <c r="AG17" s="10"/>
      <c r="AH17" s="11"/>
      <c r="AI17" s="247"/>
      <c r="AJ17" s="12" t="str">
        <f t="shared" si="24"/>
        <v/>
      </c>
      <c r="AK17" s="247"/>
      <c r="AL17" s="12" t="str">
        <f t="shared" si="25"/>
        <v/>
      </c>
      <c r="AM17" s="247"/>
      <c r="AN17" s="12" t="str">
        <f t="shared" si="26"/>
        <v/>
      </c>
      <c r="AO17" s="247"/>
      <c r="AP17" s="12" t="str">
        <f t="shared" si="27"/>
        <v/>
      </c>
      <c r="AQ17" s="247"/>
      <c r="AR17" s="12" t="str">
        <f t="shared" si="28"/>
        <v/>
      </c>
      <c r="AS17" s="247"/>
      <c r="AT17" s="12" t="str">
        <f t="shared" si="29"/>
        <v/>
      </c>
      <c r="AU17" s="247"/>
      <c r="AV17" s="12" t="str">
        <f t="shared" si="30"/>
        <v/>
      </c>
      <c r="AW17" s="12" t="str">
        <f t="shared" si="1"/>
        <v xml:space="preserve"> </v>
      </c>
      <c r="AX17" s="13" t="str">
        <f t="shared" si="2"/>
        <v>FUERTE</v>
      </c>
      <c r="AY17" s="14" t="s">
        <v>88</v>
      </c>
      <c r="AZ17" s="13" t="str">
        <f t="shared" si="11"/>
        <v>FUERTE</v>
      </c>
      <c r="BA17" s="250">
        <f t="shared" si="3"/>
        <v>100</v>
      </c>
      <c r="BB17" s="245" t="str">
        <f t="shared" si="4"/>
        <v>NO</v>
      </c>
      <c r="BC17" s="249" t="str">
        <f t="shared" si="20"/>
        <v>FUERTE</v>
      </c>
      <c r="BD17" s="24">
        <f t="shared" si="21"/>
        <v>100</v>
      </c>
      <c r="BE17" s="15"/>
      <c r="BF17" s="16">
        <f>IF(BE17="Directamente",100/COUNTA(#REF!),0)</f>
        <v>0</v>
      </c>
      <c r="BG17" s="25" t="str">
        <f t="shared" si="6"/>
        <v>No Disminuye</v>
      </c>
      <c r="BH17" s="15"/>
      <c r="BI17" s="17" t="str">
        <f t="shared" si="7"/>
        <v xml:space="preserve"> </v>
      </c>
      <c r="BJ17" s="248" t="str">
        <f>_xlfn.IFS(AND((COUNTIF($BH$5:BH17,"Directamente"))&gt;=(COUNTIF(BH17:BH17,"Indirectamente")),(COUNTIF(BH17:BH17,"Directamente"))&gt;=(COUNTIF(BH17:BH17,"No Disminuye"))),"Directamente",AND((COUNTIF(BH17:BH17,"Indirectamente"))&gt;(COUNTIF(BH17:BH17,"Directamente")),(COUNTIF(BH17:BH17,"Indirectamente"))&gt;(COUNTIF(BH17:BH17,"No Disminuye"))),"Indirectamente",SUM(COUNTIF(BH17:BH17,"Directamente"),COUNTIF(BH17:BH17,"Indirectamente"))&gt;=COUNTIF(BH17:BH17,"No Disminuye"),"Directamente",AND((COUNTIF(BH17:BH17,"No Disminuye"))&gt;(COUNTIF(BH17:BH17,"Directamente")),(COUNTIF(BH17:BH17,"No Disminuye"))&gt;(COUNTIF(BH17:BH17,"Indirectamente"))),"No Disminuye")</f>
        <v>Directamente</v>
      </c>
      <c r="BK17" s="245" t="str">
        <f t="shared" si="8"/>
        <v>0</v>
      </c>
      <c r="BL17" s="245">
        <f t="shared" si="9"/>
        <v>2</v>
      </c>
      <c r="BM17" s="21" t="s">
        <v>119</v>
      </c>
      <c r="BN17" s="26" t="s">
        <v>91</v>
      </c>
      <c r="BO17" s="21" t="str">
        <f t="shared" si="31"/>
        <v>Moderado</v>
      </c>
      <c r="BP17" s="254"/>
      <c r="BQ17" s="10"/>
      <c r="BR17" s="10"/>
      <c r="BS17" s="252"/>
      <c r="BT17" s="20"/>
      <c r="BU17" s="20"/>
      <c r="BV17" s="252"/>
      <c r="BW17" s="20"/>
      <c r="BX17" s="252"/>
      <c r="BY17" s="20"/>
      <c r="BZ17" s="252"/>
      <c r="CA17" s="252"/>
    </row>
    <row r="18" spans="2:79" ht="75.900000000000006" hidden="1" thickTop="1" thickBot="1">
      <c r="B18" s="253"/>
      <c r="C18" s="10"/>
      <c r="D18" s="10"/>
      <c r="E18" s="10"/>
      <c r="F18" s="10"/>
      <c r="G18" s="10"/>
      <c r="H18" s="10"/>
      <c r="I18" s="10"/>
      <c r="J18" s="15"/>
      <c r="K18" s="15"/>
      <c r="L18" s="15"/>
      <c r="M18" s="15"/>
      <c r="N18" s="15"/>
      <c r="O18" s="15"/>
      <c r="P18" s="15"/>
      <c r="Q18" s="15"/>
      <c r="R18" s="15"/>
      <c r="S18" s="15"/>
      <c r="T18" s="15"/>
      <c r="U18" s="15"/>
      <c r="V18" s="15"/>
      <c r="W18" s="15"/>
      <c r="X18" s="15"/>
      <c r="Y18" s="15"/>
      <c r="Z18" s="15"/>
      <c r="AA18" s="15"/>
      <c r="AB18" s="247"/>
      <c r="AC18" s="247">
        <f t="shared" si="0"/>
        <v>0</v>
      </c>
      <c r="AD18" s="21" t="s">
        <v>118</v>
      </c>
      <c r="AE18" s="22" t="str">
        <f t="shared" si="22"/>
        <v>Moderado</v>
      </c>
      <c r="AF18" s="23" t="str">
        <f t="shared" si="23"/>
        <v>Moderado</v>
      </c>
      <c r="AG18" s="10"/>
      <c r="AH18" s="11"/>
      <c r="AI18" s="247"/>
      <c r="AJ18" s="12" t="str">
        <f t="shared" si="24"/>
        <v/>
      </c>
      <c r="AK18" s="247"/>
      <c r="AL18" s="12" t="str">
        <f t="shared" si="25"/>
        <v/>
      </c>
      <c r="AM18" s="247"/>
      <c r="AN18" s="12" t="str">
        <f t="shared" si="26"/>
        <v/>
      </c>
      <c r="AO18" s="247"/>
      <c r="AP18" s="12" t="str">
        <f t="shared" si="27"/>
        <v/>
      </c>
      <c r="AQ18" s="247"/>
      <c r="AR18" s="12" t="str">
        <f t="shared" si="28"/>
        <v/>
      </c>
      <c r="AS18" s="247"/>
      <c r="AT18" s="12" t="str">
        <f t="shared" si="29"/>
        <v/>
      </c>
      <c r="AU18" s="247"/>
      <c r="AV18" s="12" t="str">
        <f t="shared" si="30"/>
        <v/>
      </c>
      <c r="AW18" s="12" t="str">
        <f t="shared" si="1"/>
        <v xml:space="preserve"> </v>
      </c>
      <c r="AX18" s="13" t="str">
        <f t="shared" si="2"/>
        <v>FUERTE</v>
      </c>
      <c r="AY18" s="14" t="s">
        <v>88</v>
      </c>
      <c r="AZ18" s="13" t="str">
        <f t="shared" si="11"/>
        <v>FUERTE</v>
      </c>
      <c r="BA18" s="250">
        <f t="shared" si="3"/>
        <v>100</v>
      </c>
      <c r="BB18" s="245" t="str">
        <f t="shared" si="4"/>
        <v>NO</v>
      </c>
      <c r="BC18" s="249" t="str">
        <f t="shared" si="20"/>
        <v>FUERTE</v>
      </c>
      <c r="BD18" s="24">
        <f t="shared" si="21"/>
        <v>100</v>
      </c>
      <c r="BE18" s="15"/>
      <c r="BF18" s="16">
        <f>IF(BE18="Directamente",100/COUNTA(#REF!),0)</f>
        <v>0</v>
      </c>
      <c r="BG18" s="25" t="str">
        <f t="shared" si="6"/>
        <v>No Disminuye</v>
      </c>
      <c r="BH18" s="15"/>
      <c r="BI18" s="17" t="str">
        <f t="shared" si="7"/>
        <v xml:space="preserve"> </v>
      </c>
      <c r="BJ18" s="248" t="str">
        <f>_xlfn.IFS(AND((COUNTIF($BH$5:BH18,"Directamente"))&gt;=(COUNTIF(BH18:BH18,"Indirectamente")),(COUNTIF(BH18:BH18,"Directamente"))&gt;=(COUNTIF(BH18:BH18,"No Disminuye"))),"Directamente",AND((COUNTIF(BH18:BH18,"Indirectamente"))&gt;(COUNTIF(BH18:BH18,"Directamente")),(COUNTIF(BH18:BH18,"Indirectamente"))&gt;(COUNTIF(BH18:BH18,"No Disminuye"))),"Indirectamente",SUM(COUNTIF(BH18:BH18,"Directamente"),COUNTIF(BH18:BH18,"Indirectamente"))&gt;=COUNTIF(BH18:BH18,"No Disminuye"),"Directamente",AND((COUNTIF(BH18:BH18,"No Disminuye"))&gt;(COUNTIF(BH18:BH18,"Directamente")),(COUNTIF(BH18:BH18,"No Disminuye"))&gt;(COUNTIF(BH18:BH18,"Indirectamente"))),"No Disminuye")</f>
        <v>Directamente</v>
      </c>
      <c r="BK18" s="245" t="str">
        <f t="shared" si="8"/>
        <v>0</v>
      </c>
      <c r="BL18" s="245">
        <f t="shared" si="9"/>
        <v>2</v>
      </c>
      <c r="BM18" s="21" t="s">
        <v>119</v>
      </c>
      <c r="BN18" s="26" t="s">
        <v>91</v>
      </c>
      <c r="BO18" s="21" t="str">
        <f t="shared" si="31"/>
        <v>Moderado</v>
      </c>
      <c r="BP18" s="254"/>
      <c r="BQ18" s="10"/>
      <c r="BR18" s="10"/>
      <c r="BS18" s="252"/>
      <c r="BT18" s="20"/>
      <c r="BU18" s="20"/>
      <c r="BV18" s="252"/>
      <c r="BW18" s="20"/>
      <c r="BX18" s="252"/>
      <c r="BY18" s="20"/>
      <c r="BZ18" s="252"/>
      <c r="CA18" s="252"/>
    </row>
    <row r="19" spans="2:79" ht="75.900000000000006" hidden="1" thickTop="1" thickBot="1">
      <c r="B19" s="253"/>
      <c r="C19" s="10"/>
      <c r="D19" s="10"/>
      <c r="E19" s="10"/>
      <c r="F19" s="10"/>
      <c r="G19" s="10"/>
      <c r="H19" s="10"/>
      <c r="I19" s="10"/>
      <c r="J19" s="15"/>
      <c r="K19" s="15"/>
      <c r="L19" s="15"/>
      <c r="M19" s="15"/>
      <c r="N19" s="15"/>
      <c r="O19" s="15"/>
      <c r="P19" s="15"/>
      <c r="Q19" s="15"/>
      <c r="R19" s="15"/>
      <c r="S19" s="15"/>
      <c r="T19" s="15"/>
      <c r="U19" s="15"/>
      <c r="V19" s="15"/>
      <c r="W19" s="15"/>
      <c r="X19" s="15"/>
      <c r="Y19" s="15"/>
      <c r="Z19" s="15"/>
      <c r="AA19" s="15"/>
      <c r="AB19" s="247"/>
      <c r="AC19" s="247">
        <f t="shared" si="0"/>
        <v>0</v>
      </c>
      <c r="AD19" s="21" t="s">
        <v>118</v>
      </c>
      <c r="AE19" s="22" t="str">
        <f t="shared" si="22"/>
        <v>Moderado</v>
      </c>
      <c r="AF19" s="23" t="str">
        <f t="shared" si="23"/>
        <v>Moderado</v>
      </c>
      <c r="AG19" s="10"/>
      <c r="AH19" s="11"/>
      <c r="AI19" s="247"/>
      <c r="AJ19" s="12" t="str">
        <f t="shared" ref="AJ19:AJ27" si="32">IF(AI19=$CD$82,ASIGNADO,IF(AI19=$CD$83,NO_ASIGNADO,""))</f>
        <v/>
      </c>
      <c r="AK19" s="247"/>
      <c r="AL19" s="12" t="str">
        <f t="shared" ref="AL19:AL27" si="33">IF(AK19=$CG$82,ADECUADO,IF(AK19=$CG$83,INADECUADO,""))</f>
        <v/>
      </c>
      <c r="AM19" s="247"/>
      <c r="AN19" s="12" t="str">
        <f t="shared" ref="AN19:AN27" si="34">IF(AM19=$CJ$82,ASIGNADO,IF(AM19=$CJ$83,NO_ASIGNADO,""))</f>
        <v/>
      </c>
      <c r="AO19" s="247"/>
      <c r="AP19" s="12" t="str">
        <f t="shared" ref="AP19:AP27" si="35">IF(AO19=$CM$82,PREVENIR,IF(AO19=$CM$83,DETECTAR,IF(AO19=$CM$84,NO_ES_CONTROL,"")))</f>
        <v/>
      </c>
      <c r="AQ19" s="247"/>
      <c r="AR19" s="12" t="str">
        <f t="shared" ref="AR19:AR27" si="36">IF(AQ19=$CQ$82,CONFIABLE,IF(AQ19=$CQ$83,NO_CONFIABLE,""))</f>
        <v/>
      </c>
      <c r="AS19" s="247"/>
      <c r="AT19" s="12" t="str">
        <f t="shared" ref="AT19:AT27" si="37">IF(AS19=$CT$82,SE_INVESTIGAN,IF(AS19=$CT$83,NO_SE_INVESTIGAN,""))</f>
        <v/>
      </c>
      <c r="AU19" s="247"/>
      <c r="AV19" s="12" t="str">
        <f t="shared" ref="AV19:AV27" si="38">IF(AU19=$CW$82,COMPLETA,IF(AU19=$CW$83,INCOMPLETA,IF(AU19=$CW$84,NO_EXISTE,"")))</f>
        <v/>
      </c>
      <c r="AW19" s="12" t="str">
        <f t="shared" si="1"/>
        <v xml:space="preserve"> </v>
      </c>
      <c r="AX19" s="13" t="str">
        <f t="shared" si="2"/>
        <v>FUERTE</v>
      </c>
      <c r="AY19" s="14" t="s">
        <v>88</v>
      </c>
      <c r="AZ19" s="13" t="str">
        <f t="shared" si="11"/>
        <v>FUERTE</v>
      </c>
      <c r="BA19" s="250">
        <f t="shared" ref="BA19:BA27" si="39">_xlfn.IFS(AZ19=$DB$82,FUERTE,AZ19=$DB$83,MODERADO,AZ19=$DB$84,DEBIL)</f>
        <v>100</v>
      </c>
      <c r="BB19" s="245" t="str">
        <f t="shared" si="4"/>
        <v>NO</v>
      </c>
      <c r="BC19" s="249" t="str">
        <f t="shared" si="20"/>
        <v>FUERTE</v>
      </c>
      <c r="BD19" s="24">
        <f t="shared" si="21"/>
        <v>100</v>
      </c>
      <c r="BE19" s="15"/>
      <c r="BF19" s="16">
        <f>IF(BE19="Directamente",100/COUNTA(#REF!),0)</f>
        <v>0</v>
      </c>
      <c r="BG19" s="25" t="str">
        <f t="shared" si="6"/>
        <v>No Disminuye</v>
      </c>
      <c r="BH19" s="15"/>
      <c r="BI19" s="17" t="str">
        <f t="shared" si="7"/>
        <v xml:space="preserve"> </v>
      </c>
      <c r="BJ19" s="248" t="str">
        <f>_xlfn.IFS(AND((COUNTIF($BH$5:BH19,"Directamente"))&gt;=(COUNTIF(BH19:BH19,"Indirectamente")),(COUNTIF(BH19:BH19,"Directamente"))&gt;=(COUNTIF(BH19:BH19,"No Disminuye"))),"Directamente",AND((COUNTIF(BH19:BH19,"Indirectamente"))&gt;(COUNTIF(BH19:BH19,"Directamente")),(COUNTIF(BH19:BH19,"Indirectamente"))&gt;(COUNTIF(BH19:BH19,"No Disminuye"))),"Indirectamente",SUM(COUNTIF(BH19:BH19,"Directamente"),COUNTIF(BH19:BH19,"Indirectamente"))&gt;=COUNTIF(BH19:BH19,"No Disminuye"),"Directamente",AND((COUNTIF(BH19:BH19,"No Disminuye"))&gt;(COUNTIF(BH19:BH19,"Directamente")),(COUNTIF(BH19:BH19,"No Disminuye"))&gt;(COUNTIF(BH19:BH19,"Indirectamente"))),"No Disminuye")</f>
        <v>Directamente</v>
      </c>
      <c r="BK19" s="245" t="str">
        <f t="shared" si="8"/>
        <v>0</v>
      </c>
      <c r="BL19" s="245">
        <f t="shared" si="9"/>
        <v>2</v>
      </c>
      <c r="BM19" s="21" t="s">
        <v>119</v>
      </c>
      <c r="BN19" s="26" t="s">
        <v>91</v>
      </c>
      <c r="BO19" s="21" t="str">
        <f t="shared" si="31"/>
        <v>Moderado</v>
      </c>
      <c r="BP19" s="254"/>
      <c r="BQ19" s="10"/>
      <c r="BR19" s="10"/>
      <c r="BS19" s="252"/>
      <c r="BT19" s="20"/>
      <c r="BU19" s="20"/>
      <c r="BV19" s="252"/>
      <c r="BW19" s="20"/>
      <c r="BX19" s="252"/>
      <c r="BY19" s="20"/>
      <c r="BZ19" s="252"/>
      <c r="CA19" s="252"/>
    </row>
    <row r="20" spans="2:79" ht="75.900000000000006" hidden="1" thickTop="1" thickBot="1">
      <c r="B20" s="253"/>
      <c r="C20" s="10"/>
      <c r="D20" s="10"/>
      <c r="E20" s="10"/>
      <c r="F20" s="10"/>
      <c r="G20" s="10"/>
      <c r="H20" s="10"/>
      <c r="I20" s="10"/>
      <c r="J20" s="15"/>
      <c r="K20" s="15"/>
      <c r="L20" s="15"/>
      <c r="M20" s="15"/>
      <c r="N20" s="15"/>
      <c r="O20" s="15"/>
      <c r="P20" s="15"/>
      <c r="Q20" s="15"/>
      <c r="R20" s="15"/>
      <c r="S20" s="15"/>
      <c r="T20" s="15"/>
      <c r="U20" s="15"/>
      <c r="V20" s="15"/>
      <c r="W20" s="15"/>
      <c r="X20" s="15"/>
      <c r="Y20" s="15"/>
      <c r="Z20" s="15"/>
      <c r="AA20" s="15"/>
      <c r="AB20" s="247"/>
      <c r="AC20" s="247">
        <f t="shared" si="0"/>
        <v>0</v>
      </c>
      <c r="AD20" s="21" t="s">
        <v>118</v>
      </c>
      <c r="AE20" s="22" t="str">
        <f t="shared" si="22"/>
        <v>Moderado</v>
      </c>
      <c r="AF20" s="23" t="str">
        <f t="shared" si="23"/>
        <v>Moderado</v>
      </c>
      <c r="AG20" s="10"/>
      <c r="AH20" s="11"/>
      <c r="AI20" s="247"/>
      <c r="AJ20" s="12" t="str">
        <f t="shared" si="32"/>
        <v/>
      </c>
      <c r="AK20" s="247"/>
      <c r="AL20" s="12" t="str">
        <f t="shared" si="33"/>
        <v/>
      </c>
      <c r="AM20" s="247"/>
      <c r="AN20" s="12" t="str">
        <f t="shared" si="34"/>
        <v/>
      </c>
      <c r="AO20" s="247"/>
      <c r="AP20" s="12" t="str">
        <f t="shared" si="35"/>
        <v/>
      </c>
      <c r="AQ20" s="247"/>
      <c r="AR20" s="12" t="str">
        <f t="shared" si="36"/>
        <v/>
      </c>
      <c r="AS20" s="247"/>
      <c r="AT20" s="12" t="str">
        <f t="shared" si="37"/>
        <v/>
      </c>
      <c r="AU20" s="247"/>
      <c r="AV20" s="12" t="str">
        <f t="shared" si="38"/>
        <v/>
      </c>
      <c r="AW20" s="12" t="str">
        <f t="shared" si="1"/>
        <v xml:space="preserve"> </v>
      </c>
      <c r="AX20" s="13" t="str">
        <f t="shared" si="2"/>
        <v>FUERTE</v>
      </c>
      <c r="AY20" s="14" t="s">
        <v>88</v>
      </c>
      <c r="AZ20" s="13" t="str">
        <f t="shared" si="11"/>
        <v>FUERTE</v>
      </c>
      <c r="BA20" s="250">
        <f t="shared" si="39"/>
        <v>100</v>
      </c>
      <c r="BB20" s="245" t="str">
        <f t="shared" si="4"/>
        <v>NO</v>
      </c>
      <c r="BC20" s="249" t="str">
        <f t="shared" si="20"/>
        <v>FUERTE</v>
      </c>
      <c r="BD20" s="24">
        <f t="shared" si="21"/>
        <v>100</v>
      </c>
      <c r="BE20" s="15"/>
      <c r="BF20" s="16">
        <f>IF(BE20="Directamente",100/COUNTA(#REF!),0)</f>
        <v>0</v>
      </c>
      <c r="BG20" s="25" t="str">
        <f t="shared" si="6"/>
        <v>No Disminuye</v>
      </c>
      <c r="BH20" s="15"/>
      <c r="BI20" s="17" t="str">
        <f t="shared" si="7"/>
        <v xml:space="preserve"> </v>
      </c>
      <c r="BJ20" s="248" t="str">
        <f>_xlfn.IFS(AND((COUNTIF($BH$5:BH20,"Directamente"))&gt;=(COUNTIF(BH20:BH20,"Indirectamente")),(COUNTIF(BH20:BH20,"Directamente"))&gt;=(COUNTIF(BH20:BH20,"No Disminuye"))),"Directamente",AND((COUNTIF(BH20:BH20,"Indirectamente"))&gt;(COUNTIF(BH20:BH20,"Directamente")),(COUNTIF(BH20:BH20,"Indirectamente"))&gt;(COUNTIF(BH20:BH20,"No Disminuye"))),"Indirectamente",SUM(COUNTIF(BH20:BH20,"Directamente"),COUNTIF(BH20:BH20,"Indirectamente"))&gt;=COUNTIF(BH20:BH20,"No Disminuye"),"Directamente",AND((COUNTIF(BH20:BH20,"No Disminuye"))&gt;(COUNTIF(BH20:BH20,"Directamente")),(COUNTIF(BH20:BH20,"No Disminuye"))&gt;(COUNTIF(BH20:BH20,"Indirectamente"))),"No Disminuye")</f>
        <v>Directamente</v>
      </c>
      <c r="BK20" s="245" t="str">
        <f t="shared" si="8"/>
        <v>0</v>
      </c>
      <c r="BL20" s="245">
        <f t="shared" si="9"/>
        <v>2</v>
      </c>
      <c r="BM20" s="21" t="s">
        <v>119</v>
      </c>
      <c r="BN20" s="26" t="s">
        <v>91</v>
      </c>
      <c r="BO20" s="21" t="str">
        <f t="shared" si="31"/>
        <v>Moderado</v>
      </c>
      <c r="BP20" s="254"/>
      <c r="BQ20" s="10"/>
      <c r="BR20" s="10"/>
      <c r="BS20" s="252"/>
      <c r="BT20" s="20"/>
      <c r="BU20" s="20"/>
      <c r="BV20" s="252"/>
      <c r="BW20" s="20"/>
      <c r="BX20" s="252"/>
      <c r="BY20" s="20"/>
      <c r="BZ20" s="252"/>
      <c r="CA20" s="252"/>
    </row>
    <row r="21" spans="2:79" ht="75.900000000000006" hidden="1" thickTop="1" thickBot="1">
      <c r="B21" s="253"/>
      <c r="C21" s="10"/>
      <c r="D21" s="10"/>
      <c r="E21" s="10"/>
      <c r="F21" s="10"/>
      <c r="G21" s="10"/>
      <c r="H21" s="10"/>
      <c r="I21" s="10"/>
      <c r="J21" s="15"/>
      <c r="K21" s="15"/>
      <c r="L21" s="15"/>
      <c r="M21" s="15"/>
      <c r="N21" s="15"/>
      <c r="O21" s="15"/>
      <c r="P21" s="15"/>
      <c r="Q21" s="15"/>
      <c r="R21" s="15"/>
      <c r="S21" s="15"/>
      <c r="T21" s="15"/>
      <c r="U21" s="15"/>
      <c r="V21" s="15"/>
      <c r="W21" s="15"/>
      <c r="X21" s="15"/>
      <c r="Y21" s="15"/>
      <c r="Z21" s="15"/>
      <c r="AA21" s="15"/>
      <c r="AB21" s="247"/>
      <c r="AC21" s="247">
        <f t="shared" si="0"/>
        <v>0</v>
      </c>
      <c r="AD21" s="21" t="s">
        <v>118</v>
      </c>
      <c r="AE21" s="22" t="str">
        <f t="shared" si="22"/>
        <v>Moderado</v>
      </c>
      <c r="AF21" s="23" t="str">
        <f t="shared" si="23"/>
        <v>Moderado</v>
      </c>
      <c r="AG21" s="10"/>
      <c r="AH21" s="11"/>
      <c r="AI21" s="247"/>
      <c r="AJ21" s="12" t="str">
        <f t="shared" si="32"/>
        <v/>
      </c>
      <c r="AK21" s="247"/>
      <c r="AL21" s="12" t="str">
        <f t="shared" si="33"/>
        <v/>
      </c>
      <c r="AM21" s="247"/>
      <c r="AN21" s="12" t="str">
        <f t="shared" si="34"/>
        <v/>
      </c>
      <c r="AO21" s="247"/>
      <c r="AP21" s="12" t="str">
        <f t="shared" si="35"/>
        <v/>
      </c>
      <c r="AQ21" s="247"/>
      <c r="AR21" s="12" t="str">
        <f t="shared" si="36"/>
        <v/>
      </c>
      <c r="AS21" s="247"/>
      <c r="AT21" s="12" t="str">
        <f t="shared" si="37"/>
        <v/>
      </c>
      <c r="AU21" s="247"/>
      <c r="AV21" s="12" t="str">
        <f t="shared" si="38"/>
        <v/>
      </c>
      <c r="AW21" s="12" t="str">
        <f t="shared" si="1"/>
        <v xml:space="preserve"> </v>
      </c>
      <c r="AX21" s="13" t="str">
        <f t="shared" si="2"/>
        <v>FUERTE</v>
      </c>
      <c r="AY21" s="14" t="s">
        <v>88</v>
      </c>
      <c r="AZ21" s="13" t="str">
        <f t="shared" si="11"/>
        <v>FUERTE</v>
      </c>
      <c r="BA21" s="250">
        <f t="shared" si="39"/>
        <v>100</v>
      </c>
      <c r="BB21" s="245" t="str">
        <f t="shared" si="4"/>
        <v>NO</v>
      </c>
      <c r="BC21" s="249" t="str">
        <f t="shared" si="20"/>
        <v>FUERTE</v>
      </c>
      <c r="BD21" s="24">
        <f t="shared" si="21"/>
        <v>100</v>
      </c>
      <c r="BE21" s="15"/>
      <c r="BF21" s="16">
        <f>IF(BE21="Directamente",100/COUNTA(#REF!),0)</f>
        <v>0</v>
      </c>
      <c r="BG21" s="25" t="str">
        <f t="shared" si="6"/>
        <v>No Disminuye</v>
      </c>
      <c r="BH21" s="15"/>
      <c r="BI21" s="17" t="str">
        <f t="shared" si="7"/>
        <v xml:space="preserve"> </v>
      </c>
      <c r="BJ21" s="248" t="str">
        <f>_xlfn.IFS(AND((COUNTIF($BH$5:BH21,"Directamente"))&gt;=(COUNTIF(BH21:BH21,"Indirectamente")),(COUNTIF(BH21:BH21,"Directamente"))&gt;=(COUNTIF(BH21:BH21,"No Disminuye"))),"Directamente",AND((COUNTIF(BH21:BH21,"Indirectamente"))&gt;(COUNTIF(BH21:BH21,"Directamente")),(COUNTIF(BH21:BH21,"Indirectamente"))&gt;(COUNTIF(BH21:BH21,"No Disminuye"))),"Indirectamente",SUM(COUNTIF(BH21:BH21,"Directamente"),COUNTIF(BH21:BH21,"Indirectamente"))&gt;=COUNTIF(BH21:BH21,"No Disminuye"),"Directamente",AND((COUNTIF(BH21:BH21,"No Disminuye"))&gt;(COUNTIF(BH21:BH21,"Directamente")),(COUNTIF(BH21:BH21,"No Disminuye"))&gt;(COUNTIF(BH21:BH21,"Indirectamente"))),"No Disminuye")</f>
        <v>Directamente</v>
      </c>
      <c r="BK21" s="245" t="str">
        <f t="shared" si="8"/>
        <v>0</v>
      </c>
      <c r="BL21" s="245">
        <f t="shared" si="9"/>
        <v>2</v>
      </c>
      <c r="BM21" s="21" t="s">
        <v>119</v>
      </c>
      <c r="BN21" s="26" t="s">
        <v>91</v>
      </c>
      <c r="BO21" s="21" t="str">
        <f t="shared" si="31"/>
        <v>Moderado</v>
      </c>
      <c r="BP21" s="254"/>
      <c r="BQ21" s="10"/>
      <c r="BR21" s="10"/>
      <c r="BS21" s="252"/>
      <c r="BT21" s="20"/>
      <c r="BU21" s="20"/>
      <c r="BV21" s="252"/>
      <c r="BW21" s="20"/>
      <c r="BX21" s="252"/>
      <c r="BY21" s="20"/>
      <c r="BZ21" s="252"/>
      <c r="CA21" s="252"/>
    </row>
    <row r="22" spans="2:79" ht="75.900000000000006" hidden="1" thickTop="1" thickBot="1">
      <c r="B22" s="253"/>
      <c r="C22" s="10"/>
      <c r="D22" s="10"/>
      <c r="E22" s="10"/>
      <c r="F22" s="10"/>
      <c r="G22" s="10"/>
      <c r="H22" s="10"/>
      <c r="I22" s="10"/>
      <c r="J22" s="15"/>
      <c r="K22" s="15"/>
      <c r="L22" s="15"/>
      <c r="M22" s="15"/>
      <c r="N22" s="15"/>
      <c r="O22" s="15"/>
      <c r="P22" s="15"/>
      <c r="Q22" s="15"/>
      <c r="R22" s="15"/>
      <c r="S22" s="15"/>
      <c r="T22" s="15"/>
      <c r="U22" s="15"/>
      <c r="V22" s="15"/>
      <c r="W22" s="15"/>
      <c r="X22" s="15"/>
      <c r="Y22" s="15"/>
      <c r="Z22" s="15"/>
      <c r="AA22" s="15"/>
      <c r="AB22" s="247"/>
      <c r="AC22" s="247">
        <f t="shared" si="0"/>
        <v>0</v>
      </c>
      <c r="AD22" s="21" t="s">
        <v>118</v>
      </c>
      <c r="AE22" s="22" t="str">
        <f t="shared" si="22"/>
        <v>Moderado</v>
      </c>
      <c r="AF22" s="23" t="str">
        <f t="shared" si="23"/>
        <v>Moderado</v>
      </c>
      <c r="AG22" s="10"/>
      <c r="AH22" s="11"/>
      <c r="AI22" s="247"/>
      <c r="AJ22" s="12" t="str">
        <f t="shared" si="32"/>
        <v/>
      </c>
      <c r="AK22" s="247"/>
      <c r="AL22" s="12" t="str">
        <f t="shared" si="33"/>
        <v/>
      </c>
      <c r="AM22" s="247"/>
      <c r="AN22" s="12" t="str">
        <f t="shared" si="34"/>
        <v/>
      </c>
      <c r="AO22" s="247"/>
      <c r="AP22" s="12" t="str">
        <f t="shared" si="35"/>
        <v/>
      </c>
      <c r="AQ22" s="247"/>
      <c r="AR22" s="12" t="str">
        <f t="shared" si="36"/>
        <v/>
      </c>
      <c r="AS22" s="247"/>
      <c r="AT22" s="12" t="str">
        <f t="shared" si="37"/>
        <v/>
      </c>
      <c r="AU22" s="247"/>
      <c r="AV22" s="12" t="str">
        <f t="shared" si="38"/>
        <v/>
      </c>
      <c r="AW22" s="12" t="str">
        <f t="shared" si="1"/>
        <v xml:space="preserve"> </v>
      </c>
      <c r="AX22" s="13" t="str">
        <f t="shared" si="2"/>
        <v>FUERTE</v>
      </c>
      <c r="AY22" s="14" t="s">
        <v>88</v>
      </c>
      <c r="AZ22" s="13" t="str">
        <f t="shared" si="11"/>
        <v>FUERTE</v>
      </c>
      <c r="BA22" s="250">
        <f t="shared" si="39"/>
        <v>100</v>
      </c>
      <c r="BB22" s="245" t="str">
        <f t="shared" si="4"/>
        <v>NO</v>
      </c>
      <c r="BC22" s="249" t="str">
        <f t="shared" si="20"/>
        <v>FUERTE</v>
      </c>
      <c r="BD22" s="24">
        <f t="shared" si="21"/>
        <v>100</v>
      </c>
      <c r="BE22" s="15"/>
      <c r="BF22" s="16">
        <f>IF(BE22="Directamente",100/COUNTA(#REF!),0)</f>
        <v>0</v>
      </c>
      <c r="BG22" s="25" t="str">
        <f t="shared" si="6"/>
        <v>No Disminuye</v>
      </c>
      <c r="BH22" s="15"/>
      <c r="BI22" s="17" t="str">
        <f t="shared" si="7"/>
        <v xml:space="preserve"> </v>
      </c>
      <c r="BJ22" s="248" t="str">
        <f>_xlfn.IFS(AND((COUNTIF($BH$5:BH22,"Directamente"))&gt;=(COUNTIF(BH22:BH22,"Indirectamente")),(COUNTIF(BH22:BH22,"Directamente"))&gt;=(COUNTIF(BH22:BH22,"No Disminuye"))),"Directamente",AND((COUNTIF(BH22:BH22,"Indirectamente"))&gt;(COUNTIF(BH22:BH22,"Directamente")),(COUNTIF(BH22:BH22,"Indirectamente"))&gt;(COUNTIF(BH22:BH22,"No Disminuye"))),"Indirectamente",SUM(COUNTIF(BH22:BH22,"Directamente"),COUNTIF(BH22:BH22,"Indirectamente"))&gt;=COUNTIF(BH22:BH22,"No Disminuye"),"Directamente",AND((COUNTIF(BH22:BH22,"No Disminuye"))&gt;(COUNTIF(BH22:BH22,"Directamente")),(COUNTIF(BH22:BH22,"No Disminuye"))&gt;(COUNTIF(BH22:BH22,"Indirectamente"))),"No Disminuye")</f>
        <v>Directamente</v>
      </c>
      <c r="BK22" s="245" t="str">
        <f t="shared" si="8"/>
        <v>0</v>
      </c>
      <c r="BL22" s="245">
        <f t="shared" si="9"/>
        <v>2</v>
      </c>
      <c r="BM22" s="21" t="s">
        <v>119</v>
      </c>
      <c r="BN22" s="26" t="s">
        <v>91</v>
      </c>
      <c r="BO22" s="21" t="str">
        <f t="shared" si="31"/>
        <v>Moderado</v>
      </c>
      <c r="BP22" s="254"/>
      <c r="BQ22" s="10"/>
      <c r="BR22" s="10"/>
      <c r="BS22" s="252"/>
      <c r="BT22" s="20"/>
      <c r="BU22" s="20"/>
      <c r="BV22" s="252"/>
      <c r="BW22" s="20"/>
      <c r="BX22" s="252"/>
      <c r="BY22" s="20"/>
      <c r="BZ22" s="252"/>
      <c r="CA22" s="252"/>
    </row>
    <row r="23" spans="2:79" ht="75.900000000000006" hidden="1" thickTop="1" thickBot="1">
      <c r="B23" s="253"/>
      <c r="C23" s="10"/>
      <c r="D23" s="10"/>
      <c r="E23" s="10"/>
      <c r="F23" s="10"/>
      <c r="G23" s="10"/>
      <c r="H23" s="10"/>
      <c r="I23" s="10"/>
      <c r="J23" s="15"/>
      <c r="K23" s="15"/>
      <c r="L23" s="15"/>
      <c r="M23" s="15"/>
      <c r="N23" s="15"/>
      <c r="O23" s="15"/>
      <c r="P23" s="15"/>
      <c r="Q23" s="15"/>
      <c r="R23" s="15"/>
      <c r="S23" s="15"/>
      <c r="T23" s="15"/>
      <c r="U23" s="15"/>
      <c r="V23" s="15"/>
      <c r="W23" s="15"/>
      <c r="X23" s="15"/>
      <c r="Y23" s="15"/>
      <c r="Z23" s="15"/>
      <c r="AA23" s="15"/>
      <c r="AB23" s="247"/>
      <c r="AC23" s="247">
        <f t="shared" si="0"/>
        <v>0</v>
      </c>
      <c r="AD23" s="21" t="s">
        <v>118</v>
      </c>
      <c r="AE23" s="22" t="str">
        <f t="shared" si="22"/>
        <v>Moderado</v>
      </c>
      <c r="AF23" s="23" t="str">
        <f t="shared" si="23"/>
        <v>Moderado</v>
      </c>
      <c r="AG23" s="10"/>
      <c r="AH23" s="11"/>
      <c r="AI23" s="247"/>
      <c r="AJ23" s="12" t="str">
        <f t="shared" si="32"/>
        <v/>
      </c>
      <c r="AK23" s="247"/>
      <c r="AL23" s="12" t="str">
        <f t="shared" si="33"/>
        <v/>
      </c>
      <c r="AM23" s="247"/>
      <c r="AN23" s="12" t="str">
        <f t="shared" si="34"/>
        <v/>
      </c>
      <c r="AO23" s="247"/>
      <c r="AP23" s="12" t="str">
        <f t="shared" si="35"/>
        <v/>
      </c>
      <c r="AQ23" s="247"/>
      <c r="AR23" s="12" t="str">
        <f t="shared" si="36"/>
        <v/>
      </c>
      <c r="AS23" s="247"/>
      <c r="AT23" s="12" t="str">
        <f t="shared" si="37"/>
        <v/>
      </c>
      <c r="AU23" s="247"/>
      <c r="AV23" s="12" t="str">
        <f t="shared" si="38"/>
        <v/>
      </c>
      <c r="AW23" s="12" t="str">
        <f t="shared" si="1"/>
        <v xml:space="preserve"> </v>
      </c>
      <c r="AX23" s="13" t="str">
        <f t="shared" si="2"/>
        <v>FUERTE</v>
      </c>
      <c r="AY23" s="14" t="s">
        <v>88</v>
      </c>
      <c r="AZ23" s="13" t="str">
        <f t="shared" si="11"/>
        <v>FUERTE</v>
      </c>
      <c r="BA23" s="250">
        <f t="shared" si="39"/>
        <v>100</v>
      </c>
      <c r="BB23" s="245" t="str">
        <f t="shared" si="4"/>
        <v>NO</v>
      </c>
      <c r="BC23" s="249" t="str">
        <f t="shared" si="20"/>
        <v>FUERTE</v>
      </c>
      <c r="BD23" s="24">
        <f t="shared" si="21"/>
        <v>100</v>
      </c>
      <c r="BE23" s="15"/>
      <c r="BF23" s="16">
        <f>IF(BE23="Directamente",100/COUNTA(#REF!),0)</f>
        <v>0</v>
      </c>
      <c r="BG23" s="25" t="str">
        <f t="shared" si="6"/>
        <v>No Disminuye</v>
      </c>
      <c r="BH23" s="15"/>
      <c r="BI23" s="17" t="str">
        <f t="shared" si="7"/>
        <v xml:space="preserve"> </v>
      </c>
      <c r="BJ23" s="248" t="str">
        <f>_xlfn.IFS(AND((COUNTIF($BH$5:BH23,"Directamente"))&gt;=(COUNTIF(BH23:BH23,"Indirectamente")),(COUNTIF(BH23:BH23,"Directamente"))&gt;=(COUNTIF(BH23:BH23,"No Disminuye"))),"Directamente",AND((COUNTIF(BH23:BH23,"Indirectamente"))&gt;(COUNTIF(BH23:BH23,"Directamente")),(COUNTIF(BH23:BH23,"Indirectamente"))&gt;(COUNTIF(BH23:BH23,"No Disminuye"))),"Indirectamente",SUM(COUNTIF(BH23:BH23,"Directamente"),COUNTIF(BH23:BH23,"Indirectamente"))&gt;=COUNTIF(BH23:BH23,"No Disminuye"),"Directamente",AND((COUNTIF(BH23:BH23,"No Disminuye"))&gt;(COUNTIF(BH23:BH23,"Directamente")),(COUNTIF(BH23:BH23,"No Disminuye"))&gt;(COUNTIF(BH23:BH23,"Indirectamente"))),"No Disminuye")</f>
        <v>Directamente</v>
      </c>
      <c r="BK23" s="245" t="str">
        <f t="shared" si="8"/>
        <v>0</v>
      </c>
      <c r="BL23" s="245">
        <f t="shared" si="9"/>
        <v>2</v>
      </c>
      <c r="BM23" s="21" t="s">
        <v>119</v>
      </c>
      <c r="BN23" s="26" t="s">
        <v>91</v>
      </c>
      <c r="BO23" s="21" t="str">
        <f t="shared" si="31"/>
        <v>Moderado</v>
      </c>
      <c r="BP23" s="254"/>
      <c r="BQ23" s="10"/>
      <c r="BR23" s="10"/>
      <c r="BS23" s="252"/>
      <c r="BT23" s="20"/>
      <c r="BU23" s="20"/>
      <c r="BV23" s="252"/>
      <c r="BW23" s="20"/>
      <c r="BX23" s="252"/>
      <c r="BY23" s="20"/>
      <c r="BZ23" s="252"/>
      <c r="CA23" s="252"/>
    </row>
    <row r="24" spans="2:79" ht="75.900000000000006" hidden="1" thickTop="1" thickBot="1">
      <c r="B24" s="253"/>
      <c r="C24" s="10"/>
      <c r="D24" s="10"/>
      <c r="E24" s="10"/>
      <c r="F24" s="10"/>
      <c r="G24" s="10"/>
      <c r="H24" s="10"/>
      <c r="I24" s="10"/>
      <c r="J24" s="15"/>
      <c r="K24" s="15"/>
      <c r="L24" s="15"/>
      <c r="M24" s="15"/>
      <c r="N24" s="15"/>
      <c r="O24" s="15"/>
      <c r="P24" s="15"/>
      <c r="Q24" s="15"/>
      <c r="R24" s="15"/>
      <c r="S24" s="15"/>
      <c r="T24" s="15"/>
      <c r="U24" s="15"/>
      <c r="V24" s="15"/>
      <c r="W24" s="15"/>
      <c r="X24" s="15"/>
      <c r="Y24" s="15"/>
      <c r="Z24" s="15"/>
      <c r="AA24" s="15"/>
      <c r="AB24" s="247"/>
      <c r="AC24" s="247">
        <f t="shared" si="0"/>
        <v>0</v>
      </c>
      <c r="AD24" s="21" t="s">
        <v>118</v>
      </c>
      <c r="AE24" s="22" t="str">
        <f t="shared" si="22"/>
        <v>Moderado</v>
      </c>
      <c r="AF24" s="23" t="str">
        <f t="shared" si="23"/>
        <v>Moderado</v>
      </c>
      <c r="AG24" s="10"/>
      <c r="AH24" s="11"/>
      <c r="AI24" s="247"/>
      <c r="AJ24" s="12" t="str">
        <f t="shared" si="32"/>
        <v/>
      </c>
      <c r="AK24" s="247"/>
      <c r="AL24" s="12" t="str">
        <f t="shared" si="33"/>
        <v/>
      </c>
      <c r="AM24" s="247"/>
      <c r="AN24" s="12" t="str">
        <f t="shared" si="34"/>
        <v/>
      </c>
      <c r="AO24" s="247"/>
      <c r="AP24" s="12" t="str">
        <f t="shared" si="35"/>
        <v/>
      </c>
      <c r="AQ24" s="247"/>
      <c r="AR24" s="12" t="str">
        <f t="shared" si="36"/>
        <v/>
      </c>
      <c r="AS24" s="247"/>
      <c r="AT24" s="12" t="str">
        <f t="shared" si="37"/>
        <v/>
      </c>
      <c r="AU24" s="247"/>
      <c r="AV24" s="12" t="str">
        <f t="shared" si="38"/>
        <v/>
      </c>
      <c r="AW24" s="12" t="str">
        <f t="shared" si="1"/>
        <v xml:space="preserve"> </v>
      </c>
      <c r="AX24" s="13" t="str">
        <f t="shared" si="2"/>
        <v>FUERTE</v>
      </c>
      <c r="AY24" s="14" t="s">
        <v>88</v>
      </c>
      <c r="AZ24" s="13" t="str">
        <f t="shared" si="11"/>
        <v>FUERTE</v>
      </c>
      <c r="BA24" s="250">
        <f t="shared" si="39"/>
        <v>100</v>
      </c>
      <c r="BB24" s="245" t="str">
        <f t="shared" si="4"/>
        <v>NO</v>
      </c>
      <c r="BC24" s="249" t="str">
        <f t="shared" si="20"/>
        <v>FUERTE</v>
      </c>
      <c r="BD24" s="24">
        <f t="shared" si="21"/>
        <v>100</v>
      </c>
      <c r="BE24" s="15"/>
      <c r="BF24" s="16">
        <f>IF(BE24="Directamente",100/COUNTA(#REF!),0)</f>
        <v>0</v>
      </c>
      <c r="BG24" s="25" t="str">
        <f t="shared" si="6"/>
        <v>No Disminuye</v>
      </c>
      <c r="BH24" s="15"/>
      <c r="BI24" s="17" t="str">
        <f t="shared" si="7"/>
        <v xml:space="preserve"> </v>
      </c>
      <c r="BJ24" s="248" t="str">
        <f>_xlfn.IFS(AND((COUNTIF($BH$5:BH24,"Directamente"))&gt;=(COUNTIF(BH24:BH24,"Indirectamente")),(COUNTIF(BH24:BH24,"Directamente"))&gt;=(COUNTIF(BH24:BH24,"No Disminuye"))),"Directamente",AND((COUNTIF(BH24:BH24,"Indirectamente"))&gt;(COUNTIF(BH24:BH24,"Directamente")),(COUNTIF(BH24:BH24,"Indirectamente"))&gt;(COUNTIF(BH24:BH24,"No Disminuye"))),"Indirectamente",SUM(COUNTIF(BH24:BH24,"Directamente"),COUNTIF(BH24:BH24,"Indirectamente"))&gt;=COUNTIF(BH24:BH24,"No Disminuye"),"Directamente",AND((COUNTIF(BH24:BH24,"No Disminuye"))&gt;(COUNTIF(BH24:BH24,"Directamente")),(COUNTIF(BH24:BH24,"No Disminuye"))&gt;(COUNTIF(BH24:BH24,"Indirectamente"))),"No Disminuye")</f>
        <v>Directamente</v>
      </c>
      <c r="BK24" s="245" t="str">
        <f t="shared" si="8"/>
        <v>0</v>
      </c>
      <c r="BL24" s="245">
        <f t="shared" si="9"/>
        <v>2</v>
      </c>
      <c r="BM24" s="21" t="s">
        <v>119</v>
      </c>
      <c r="BN24" s="26" t="s">
        <v>91</v>
      </c>
      <c r="BO24" s="21" t="str">
        <f t="shared" si="31"/>
        <v>Moderado</v>
      </c>
      <c r="BP24" s="254"/>
      <c r="BQ24" s="10"/>
      <c r="BR24" s="10"/>
      <c r="BS24" s="252"/>
      <c r="BT24" s="20"/>
      <c r="BU24" s="20"/>
      <c r="BV24" s="252"/>
      <c r="BW24" s="20"/>
      <c r="BX24" s="252"/>
      <c r="BY24" s="20"/>
      <c r="BZ24" s="252"/>
      <c r="CA24" s="252"/>
    </row>
    <row r="25" spans="2:79" ht="75.900000000000006" hidden="1" thickTop="1" thickBot="1">
      <c r="B25" s="253"/>
      <c r="C25" s="10"/>
      <c r="D25" s="10"/>
      <c r="E25" s="10"/>
      <c r="F25" s="10"/>
      <c r="G25" s="10"/>
      <c r="H25" s="10"/>
      <c r="I25" s="10"/>
      <c r="J25" s="15"/>
      <c r="K25" s="15"/>
      <c r="L25" s="15"/>
      <c r="M25" s="15"/>
      <c r="N25" s="15"/>
      <c r="O25" s="15"/>
      <c r="P25" s="15"/>
      <c r="Q25" s="15"/>
      <c r="R25" s="15"/>
      <c r="S25" s="15"/>
      <c r="T25" s="15"/>
      <c r="U25" s="15"/>
      <c r="V25" s="15"/>
      <c r="W25" s="15"/>
      <c r="X25" s="15"/>
      <c r="Y25" s="15"/>
      <c r="Z25" s="15"/>
      <c r="AA25" s="15"/>
      <c r="AB25" s="247"/>
      <c r="AC25" s="247">
        <f t="shared" si="0"/>
        <v>0</v>
      </c>
      <c r="AD25" s="21" t="s">
        <v>118</v>
      </c>
      <c r="AE25" s="22" t="str">
        <f t="shared" si="22"/>
        <v>Moderado</v>
      </c>
      <c r="AF25" s="23" t="str">
        <f t="shared" si="23"/>
        <v>Moderado</v>
      </c>
      <c r="AG25" s="10"/>
      <c r="AH25" s="11"/>
      <c r="AI25" s="247"/>
      <c r="AJ25" s="12" t="str">
        <f t="shared" si="32"/>
        <v/>
      </c>
      <c r="AK25" s="247"/>
      <c r="AL25" s="12" t="str">
        <f t="shared" si="33"/>
        <v/>
      </c>
      <c r="AM25" s="247"/>
      <c r="AN25" s="12" t="str">
        <f t="shared" si="34"/>
        <v/>
      </c>
      <c r="AO25" s="247"/>
      <c r="AP25" s="12" t="str">
        <f t="shared" si="35"/>
        <v/>
      </c>
      <c r="AQ25" s="247"/>
      <c r="AR25" s="12" t="str">
        <f t="shared" si="36"/>
        <v/>
      </c>
      <c r="AS25" s="247"/>
      <c r="AT25" s="12" t="str">
        <f t="shared" si="37"/>
        <v/>
      </c>
      <c r="AU25" s="247"/>
      <c r="AV25" s="12" t="str">
        <f t="shared" si="38"/>
        <v/>
      </c>
      <c r="AW25" s="12" t="str">
        <f t="shared" si="1"/>
        <v xml:space="preserve"> </v>
      </c>
      <c r="AX25" s="13" t="str">
        <f t="shared" si="2"/>
        <v>FUERTE</v>
      </c>
      <c r="AY25" s="14" t="s">
        <v>88</v>
      </c>
      <c r="AZ25" s="13" t="str">
        <f t="shared" si="11"/>
        <v>FUERTE</v>
      </c>
      <c r="BA25" s="250">
        <f t="shared" si="39"/>
        <v>100</v>
      </c>
      <c r="BB25" s="245" t="str">
        <f t="shared" si="4"/>
        <v>NO</v>
      </c>
      <c r="BC25" s="249" t="str">
        <f t="shared" si="20"/>
        <v>FUERTE</v>
      </c>
      <c r="BD25" s="24">
        <f t="shared" si="21"/>
        <v>100</v>
      </c>
      <c r="BE25" s="15"/>
      <c r="BF25" s="16">
        <f>IF(BE25="Directamente",100/COUNTA(#REF!),0)</f>
        <v>0</v>
      </c>
      <c r="BG25" s="25" t="str">
        <f t="shared" si="6"/>
        <v>No Disminuye</v>
      </c>
      <c r="BH25" s="15"/>
      <c r="BI25" s="17" t="str">
        <f t="shared" si="7"/>
        <v xml:space="preserve"> </v>
      </c>
      <c r="BJ25" s="248" t="str">
        <f>_xlfn.IFS(AND((COUNTIF($BH$5:BH25,"Directamente"))&gt;=(COUNTIF(BH25:BH25,"Indirectamente")),(COUNTIF(BH25:BH25,"Directamente"))&gt;=(COUNTIF(BH25:BH25,"No Disminuye"))),"Directamente",AND((COUNTIF(BH25:BH25,"Indirectamente"))&gt;(COUNTIF(BH25:BH25,"Directamente")),(COUNTIF(BH25:BH25,"Indirectamente"))&gt;(COUNTIF(BH25:BH25,"No Disminuye"))),"Indirectamente",SUM(COUNTIF(BH25:BH25,"Directamente"),COUNTIF(BH25:BH25,"Indirectamente"))&gt;=COUNTIF(BH25:BH25,"No Disminuye"),"Directamente",AND((COUNTIF(BH25:BH25,"No Disminuye"))&gt;(COUNTIF(BH25:BH25,"Directamente")),(COUNTIF(BH25:BH25,"No Disminuye"))&gt;(COUNTIF(BH25:BH25,"Indirectamente"))),"No Disminuye")</f>
        <v>Directamente</v>
      </c>
      <c r="BK25" s="245" t="str">
        <f t="shared" si="8"/>
        <v>0</v>
      </c>
      <c r="BL25" s="245">
        <f t="shared" si="9"/>
        <v>2</v>
      </c>
      <c r="BM25" s="21" t="s">
        <v>119</v>
      </c>
      <c r="BN25" s="26" t="s">
        <v>91</v>
      </c>
      <c r="BO25" s="21" t="str">
        <f t="shared" si="31"/>
        <v>Moderado</v>
      </c>
      <c r="BP25" s="254"/>
      <c r="BQ25" s="10"/>
      <c r="BR25" s="10"/>
      <c r="BS25" s="252"/>
      <c r="BT25" s="20"/>
      <c r="BU25" s="20"/>
      <c r="BV25" s="252"/>
      <c r="BW25" s="20"/>
      <c r="BX25" s="252"/>
      <c r="BY25" s="20"/>
      <c r="BZ25" s="252"/>
      <c r="CA25" s="252"/>
    </row>
    <row r="26" spans="2:79" ht="75.900000000000006" hidden="1" thickTop="1" thickBot="1">
      <c r="B26" s="253"/>
      <c r="C26" s="10"/>
      <c r="D26" s="10"/>
      <c r="E26" s="10"/>
      <c r="F26" s="10"/>
      <c r="G26" s="10"/>
      <c r="H26" s="10"/>
      <c r="I26" s="10"/>
      <c r="J26" s="15"/>
      <c r="K26" s="15"/>
      <c r="L26" s="15"/>
      <c r="M26" s="15"/>
      <c r="N26" s="15"/>
      <c r="O26" s="15"/>
      <c r="P26" s="15"/>
      <c r="Q26" s="15"/>
      <c r="R26" s="15"/>
      <c r="S26" s="15"/>
      <c r="T26" s="15"/>
      <c r="U26" s="15"/>
      <c r="V26" s="15"/>
      <c r="W26" s="15"/>
      <c r="X26" s="15"/>
      <c r="Y26" s="15"/>
      <c r="Z26" s="15"/>
      <c r="AA26" s="15"/>
      <c r="AB26" s="247"/>
      <c r="AC26" s="247">
        <f t="shared" si="0"/>
        <v>0</v>
      </c>
      <c r="AD26" s="21" t="s">
        <v>118</v>
      </c>
      <c r="AE26" s="22" t="str">
        <f t="shared" si="22"/>
        <v>Moderado</v>
      </c>
      <c r="AF26" s="23" t="str">
        <f t="shared" si="23"/>
        <v>Moderado</v>
      </c>
      <c r="AG26" s="10"/>
      <c r="AH26" s="11"/>
      <c r="AI26" s="247"/>
      <c r="AJ26" s="12" t="str">
        <f t="shared" si="32"/>
        <v/>
      </c>
      <c r="AK26" s="247"/>
      <c r="AL26" s="12" t="str">
        <f t="shared" si="33"/>
        <v/>
      </c>
      <c r="AM26" s="247"/>
      <c r="AN26" s="12" t="str">
        <f t="shared" si="34"/>
        <v/>
      </c>
      <c r="AO26" s="247"/>
      <c r="AP26" s="12" t="str">
        <f t="shared" si="35"/>
        <v/>
      </c>
      <c r="AQ26" s="247"/>
      <c r="AR26" s="12" t="str">
        <f t="shared" si="36"/>
        <v/>
      </c>
      <c r="AS26" s="247"/>
      <c r="AT26" s="12" t="str">
        <f t="shared" si="37"/>
        <v/>
      </c>
      <c r="AU26" s="247"/>
      <c r="AV26" s="12" t="str">
        <f t="shared" si="38"/>
        <v/>
      </c>
      <c r="AW26" s="12" t="str">
        <f t="shared" si="1"/>
        <v xml:space="preserve"> </v>
      </c>
      <c r="AX26" s="13" t="str">
        <f t="shared" si="2"/>
        <v>FUERTE</v>
      </c>
      <c r="AY26" s="14" t="s">
        <v>88</v>
      </c>
      <c r="AZ26" s="13" t="str">
        <f t="shared" si="11"/>
        <v>FUERTE</v>
      </c>
      <c r="BA26" s="250">
        <f t="shared" si="39"/>
        <v>100</v>
      </c>
      <c r="BB26" s="245" t="str">
        <f t="shared" si="4"/>
        <v>NO</v>
      </c>
      <c r="BC26" s="249" t="str">
        <f t="shared" si="20"/>
        <v>FUERTE</v>
      </c>
      <c r="BD26" s="24">
        <f t="shared" si="21"/>
        <v>100</v>
      </c>
      <c r="BE26" s="15"/>
      <c r="BF26" s="16">
        <f>IF(BE26="Directamente",100/COUNTA(#REF!),0)</f>
        <v>0</v>
      </c>
      <c r="BG26" s="25" t="str">
        <f t="shared" si="6"/>
        <v>No Disminuye</v>
      </c>
      <c r="BH26" s="15"/>
      <c r="BI26" s="17" t="str">
        <f t="shared" si="7"/>
        <v xml:space="preserve"> </v>
      </c>
      <c r="BJ26" s="248" t="str">
        <f>_xlfn.IFS(AND((COUNTIF($BH$5:BH26,"Directamente"))&gt;=(COUNTIF(BH26:BH26,"Indirectamente")),(COUNTIF(BH26:BH26,"Directamente"))&gt;=(COUNTIF(BH26:BH26,"No Disminuye"))),"Directamente",AND((COUNTIF(BH26:BH26,"Indirectamente"))&gt;(COUNTIF(BH26:BH26,"Directamente")),(COUNTIF(BH26:BH26,"Indirectamente"))&gt;(COUNTIF(BH26:BH26,"No Disminuye"))),"Indirectamente",SUM(COUNTIF(BH26:BH26,"Directamente"),COUNTIF(BH26:BH26,"Indirectamente"))&gt;=COUNTIF(BH26:BH26,"No Disminuye"),"Directamente",AND((COUNTIF(BH26:BH26,"No Disminuye"))&gt;(COUNTIF(BH26:BH26,"Directamente")),(COUNTIF(BH26:BH26,"No Disminuye"))&gt;(COUNTIF(BH26:BH26,"Indirectamente"))),"No Disminuye")</f>
        <v>Directamente</v>
      </c>
      <c r="BK26" s="245" t="str">
        <f t="shared" si="8"/>
        <v>0</v>
      </c>
      <c r="BL26" s="245">
        <f t="shared" si="9"/>
        <v>2</v>
      </c>
      <c r="BM26" s="21" t="s">
        <v>119</v>
      </c>
      <c r="BN26" s="26" t="s">
        <v>91</v>
      </c>
      <c r="BO26" s="21" t="str">
        <f t="shared" si="31"/>
        <v>Moderado</v>
      </c>
      <c r="BP26" s="254"/>
      <c r="BQ26" s="10"/>
      <c r="BR26" s="10"/>
      <c r="BS26" s="252"/>
      <c r="BT26" s="20"/>
      <c r="BU26" s="20"/>
      <c r="BV26" s="252"/>
      <c r="BW26" s="20"/>
      <c r="BX26" s="252"/>
      <c r="BY26" s="20"/>
      <c r="BZ26" s="252"/>
      <c r="CA26" s="252"/>
    </row>
    <row r="27" spans="2:79" ht="75.900000000000006" hidden="1" thickTop="1" thickBot="1">
      <c r="B27" s="253"/>
      <c r="C27" s="10"/>
      <c r="D27" s="10"/>
      <c r="E27" s="10"/>
      <c r="F27" s="10"/>
      <c r="G27" s="10"/>
      <c r="H27" s="10"/>
      <c r="I27" s="10"/>
      <c r="J27" s="15"/>
      <c r="K27" s="15"/>
      <c r="L27" s="15"/>
      <c r="M27" s="15"/>
      <c r="N27" s="15"/>
      <c r="O27" s="15"/>
      <c r="P27" s="15"/>
      <c r="Q27" s="15"/>
      <c r="R27" s="15"/>
      <c r="S27" s="15"/>
      <c r="T27" s="15"/>
      <c r="U27" s="15"/>
      <c r="V27" s="15"/>
      <c r="W27" s="15"/>
      <c r="X27" s="15"/>
      <c r="Y27" s="15"/>
      <c r="Z27" s="15"/>
      <c r="AA27" s="15"/>
      <c r="AB27" s="247"/>
      <c r="AC27" s="247">
        <f t="shared" si="0"/>
        <v>0</v>
      </c>
      <c r="AD27" s="21" t="s">
        <v>118</v>
      </c>
      <c r="AE27" s="22" t="str">
        <f t="shared" si="22"/>
        <v>Moderado</v>
      </c>
      <c r="AF27" s="23" t="str">
        <f t="shared" si="23"/>
        <v>Moderado</v>
      </c>
      <c r="AG27" s="10"/>
      <c r="AH27" s="11"/>
      <c r="AI27" s="247"/>
      <c r="AJ27" s="12" t="str">
        <f t="shared" si="32"/>
        <v/>
      </c>
      <c r="AK27" s="247"/>
      <c r="AL27" s="12" t="str">
        <f t="shared" si="33"/>
        <v/>
      </c>
      <c r="AM27" s="247"/>
      <c r="AN27" s="12" t="str">
        <f t="shared" si="34"/>
        <v/>
      </c>
      <c r="AO27" s="247"/>
      <c r="AP27" s="12" t="str">
        <f t="shared" si="35"/>
        <v/>
      </c>
      <c r="AQ27" s="247"/>
      <c r="AR27" s="12" t="str">
        <f t="shared" si="36"/>
        <v/>
      </c>
      <c r="AS27" s="247"/>
      <c r="AT27" s="12" t="str">
        <f t="shared" si="37"/>
        <v/>
      </c>
      <c r="AU27" s="247"/>
      <c r="AV27" s="12" t="str">
        <f t="shared" si="38"/>
        <v/>
      </c>
      <c r="AW27" s="12" t="str">
        <f t="shared" si="1"/>
        <v xml:space="preserve"> </v>
      </c>
      <c r="AX27" s="13" t="str">
        <f t="shared" si="2"/>
        <v>FUERTE</v>
      </c>
      <c r="AY27" s="14" t="s">
        <v>88</v>
      </c>
      <c r="AZ27" s="13" t="str">
        <f t="shared" si="11"/>
        <v>FUERTE</v>
      </c>
      <c r="BA27" s="250">
        <f t="shared" si="39"/>
        <v>100</v>
      </c>
      <c r="BB27" s="245" t="str">
        <f t="shared" si="4"/>
        <v>NO</v>
      </c>
      <c r="BC27" s="249" t="str">
        <f t="shared" si="20"/>
        <v>FUERTE</v>
      </c>
      <c r="BD27" s="24">
        <f t="shared" si="21"/>
        <v>100</v>
      </c>
      <c r="BE27" s="15"/>
      <c r="BF27" s="16">
        <f>IF(BE27="Directamente",100/COUNTA(#REF!),0)</f>
        <v>0</v>
      </c>
      <c r="BG27" s="25" t="str">
        <f t="shared" si="6"/>
        <v>No Disminuye</v>
      </c>
      <c r="BH27" s="15"/>
      <c r="BI27" s="17" t="str">
        <f t="shared" si="7"/>
        <v xml:space="preserve"> </v>
      </c>
      <c r="BJ27" s="248" t="str">
        <f>_xlfn.IFS(AND((COUNTIF($BH$5:BH27,"Directamente"))&gt;=(COUNTIF(BH27:BH27,"Indirectamente")),(COUNTIF(BH27:BH27,"Directamente"))&gt;=(COUNTIF(BH27:BH27,"No Disminuye"))),"Directamente",AND((COUNTIF(BH27:BH27,"Indirectamente"))&gt;(COUNTIF(BH27:BH27,"Directamente")),(COUNTIF(BH27:BH27,"Indirectamente"))&gt;(COUNTIF(BH27:BH27,"No Disminuye"))),"Indirectamente",SUM(COUNTIF(BH27:BH27,"Directamente"),COUNTIF(BH27:BH27,"Indirectamente"))&gt;=COUNTIF(BH27:BH27,"No Disminuye"),"Directamente",AND((COUNTIF(BH27:BH27,"No Disminuye"))&gt;(COUNTIF(BH27:BH27,"Directamente")),(COUNTIF(BH27:BH27,"No Disminuye"))&gt;(COUNTIF(BH27:BH27,"Indirectamente"))),"No Disminuye")</f>
        <v>Directamente</v>
      </c>
      <c r="BK27" s="245" t="str">
        <f t="shared" si="8"/>
        <v>0</v>
      </c>
      <c r="BL27" s="245">
        <f t="shared" si="9"/>
        <v>2</v>
      </c>
      <c r="BM27" s="21" t="s">
        <v>119</v>
      </c>
      <c r="BN27" s="26" t="s">
        <v>91</v>
      </c>
      <c r="BO27" s="21" t="str">
        <f t="shared" si="31"/>
        <v>Moderado</v>
      </c>
      <c r="BP27" s="254"/>
      <c r="BQ27" s="10"/>
      <c r="BR27" s="10"/>
      <c r="BS27" s="252"/>
      <c r="BT27" s="20"/>
      <c r="BU27" s="20"/>
      <c r="BV27" s="252"/>
      <c r="BW27" s="20"/>
      <c r="BX27" s="252"/>
      <c r="BY27" s="20"/>
      <c r="BZ27" s="252"/>
      <c r="CA27" s="252"/>
    </row>
    <row r="28" spans="2:79" hidden="1" thickTop="1" thickBot="1">
      <c r="AD28" s="246"/>
      <c r="BG28" s="28"/>
      <c r="BN28" s="29"/>
      <c r="BP28" s="30"/>
    </row>
    <row r="29" spans="2:79" hidden="1" thickTop="1" thickBot="1">
      <c r="AD29" s="246"/>
      <c r="BG29" s="28"/>
      <c r="BN29" s="29"/>
      <c r="BP29" s="30"/>
    </row>
    <row r="30" spans="2:79" hidden="1" thickTop="1" thickBot="1">
      <c r="AD30" s="246"/>
      <c r="BG30" s="28"/>
      <c r="BN30" s="29"/>
      <c r="BP30" s="30"/>
    </row>
    <row r="31" spans="2:79" hidden="1" thickTop="1" thickBot="1">
      <c r="AD31" s="246"/>
      <c r="BG31" s="28"/>
      <c r="BN31" s="29"/>
      <c r="BP31" s="30"/>
    </row>
    <row r="32" spans="2:79" hidden="1" thickTop="1" thickBot="1">
      <c r="AD32" s="246"/>
      <c r="BG32" s="28"/>
      <c r="BN32" s="29"/>
      <c r="BP32" s="30"/>
    </row>
    <row r="33" spans="30:68" hidden="1" thickTop="1" thickBot="1">
      <c r="AD33" s="246"/>
      <c r="BG33" s="28"/>
      <c r="BN33" s="29"/>
      <c r="BP33" s="30"/>
    </row>
    <row r="34" spans="30:68" hidden="1" thickTop="1" thickBot="1">
      <c r="AD34" s="246"/>
      <c r="BG34" s="28"/>
      <c r="BN34" s="29"/>
      <c r="BP34" s="30"/>
    </row>
    <row r="35" spans="30:68" hidden="1" thickTop="1" thickBot="1">
      <c r="AD35" s="246"/>
      <c r="BG35" s="28"/>
      <c r="BN35" s="29"/>
      <c r="BP35" s="30"/>
    </row>
    <row r="36" spans="30:68" hidden="1" thickTop="1" thickBot="1">
      <c r="AD36" s="246"/>
      <c r="BG36" s="28"/>
      <c r="BN36" s="29"/>
      <c r="BP36" s="30"/>
    </row>
    <row r="37" spans="30:68" hidden="1" thickTop="1" thickBot="1">
      <c r="AD37" s="246"/>
      <c r="BG37" s="28"/>
      <c r="BN37" s="29"/>
      <c r="BP37" s="30"/>
    </row>
    <row r="38" spans="30:68" hidden="1" thickTop="1" thickBot="1">
      <c r="AD38" s="246"/>
      <c r="BG38" s="28"/>
      <c r="BN38" s="29"/>
      <c r="BP38" s="30"/>
    </row>
    <row r="39" spans="30:68" hidden="1" thickTop="1" thickBot="1">
      <c r="AD39" s="246"/>
      <c r="BG39" s="28"/>
      <c r="BN39" s="29"/>
      <c r="BP39" s="30"/>
    </row>
    <row r="40" spans="30:68" hidden="1" thickTop="1" thickBot="1">
      <c r="AD40" s="246"/>
      <c r="BG40" s="28"/>
      <c r="BN40" s="29"/>
      <c r="BP40" s="30"/>
    </row>
    <row r="41" spans="30:68" hidden="1" thickTop="1" thickBot="1">
      <c r="AD41" s="246"/>
      <c r="BG41" s="28"/>
      <c r="BN41" s="29"/>
      <c r="BP41" s="30"/>
    </row>
    <row r="42" spans="30:68" hidden="1" thickTop="1" thickBot="1">
      <c r="AD42" s="246"/>
      <c r="BG42" s="28"/>
      <c r="BN42" s="29"/>
      <c r="BP42" s="30"/>
    </row>
    <row r="43" spans="30:68" hidden="1" thickTop="1" thickBot="1">
      <c r="AD43" s="246"/>
      <c r="BG43" s="28"/>
      <c r="BN43" s="29"/>
      <c r="BP43" s="30"/>
    </row>
    <row r="44" spans="30:68" hidden="1" thickTop="1" thickBot="1">
      <c r="AD44" s="246"/>
      <c r="BG44" s="28"/>
      <c r="BN44" s="29"/>
      <c r="BP44" s="30"/>
    </row>
    <row r="45" spans="30:68" hidden="1" thickTop="1" thickBot="1">
      <c r="AD45" s="246"/>
      <c r="BG45" s="28"/>
      <c r="BN45" s="29"/>
      <c r="BP45" s="30"/>
    </row>
    <row r="46" spans="30:68" hidden="1" thickTop="1" thickBot="1">
      <c r="AD46" s="246"/>
      <c r="BG46" s="28"/>
      <c r="BN46" s="29"/>
      <c r="BP46" s="30"/>
    </row>
    <row r="47" spans="30:68" hidden="1" thickTop="1" thickBot="1">
      <c r="AD47" s="246"/>
      <c r="BG47" s="28"/>
      <c r="BN47" s="29"/>
      <c r="BP47" s="30"/>
    </row>
    <row r="48" spans="30:68" hidden="1" thickTop="1" thickBot="1">
      <c r="AD48" s="246"/>
      <c r="BG48" s="28"/>
      <c r="BN48" s="29"/>
      <c r="BP48" s="30"/>
    </row>
    <row r="49" spans="30:68" hidden="1" thickTop="1" thickBot="1">
      <c r="AD49" s="246"/>
      <c r="BG49" s="28"/>
      <c r="BN49" s="29"/>
      <c r="BP49" s="30"/>
    </row>
    <row r="50" spans="30:68" hidden="1" thickTop="1" thickBot="1">
      <c r="AD50" s="246"/>
      <c r="BG50" s="28"/>
      <c r="BN50" s="29"/>
      <c r="BP50" s="30"/>
    </row>
    <row r="51" spans="30:68" hidden="1" thickTop="1" thickBot="1">
      <c r="AD51" s="246"/>
      <c r="BG51" s="28"/>
      <c r="BN51" s="29"/>
      <c r="BP51" s="30"/>
    </row>
    <row r="52" spans="30:68" hidden="1" thickTop="1" thickBot="1">
      <c r="AD52" s="246"/>
      <c r="BG52" s="28"/>
      <c r="BN52" s="29"/>
      <c r="BP52" s="30"/>
    </row>
    <row r="53" spans="30:68" hidden="1" thickTop="1" thickBot="1">
      <c r="AD53" s="246"/>
      <c r="BG53" s="28"/>
      <c r="BN53" s="29"/>
      <c r="BP53" s="30"/>
    </row>
    <row r="54" spans="30:68" hidden="1" thickTop="1" thickBot="1">
      <c r="AD54" s="246"/>
      <c r="BG54" s="28"/>
      <c r="BN54" s="29"/>
      <c r="BP54" s="30"/>
    </row>
    <row r="55" spans="30:68" hidden="1" thickTop="1" thickBot="1">
      <c r="AD55" s="246"/>
      <c r="BG55" s="28"/>
      <c r="BN55" s="29"/>
      <c r="BP55" s="30"/>
    </row>
    <row r="56" spans="30:68" hidden="1" thickTop="1" thickBot="1">
      <c r="AD56" s="246"/>
      <c r="BG56" s="28"/>
      <c r="BN56" s="29"/>
      <c r="BP56" s="30"/>
    </row>
    <row r="57" spans="30:68" hidden="1" thickTop="1" thickBot="1">
      <c r="AD57" s="246"/>
      <c r="BG57" s="28"/>
      <c r="BN57" s="29"/>
      <c r="BP57" s="30"/>
    </row>
    <row r="58" spans="30:68" hidden="1" thickTop="1" thickBot="1">
      <c r="AD58" s="246"/>
      <c r="BG58" s="28"/>
      <c r="BN58" s="29"/>
      <c r="BP58" s="30"/>
    </row>
    <row r="59" spans="30:68" hidden="1" thickTop="1" thickBot="1">
      <c r="AD59" s="246"/>
      <c r="BG59" s="28"/>
      <c r="BN59" s="29"/>
      <c r="BP59" s="30"/>
    </row>
    <row r="60" spans="30:68" hidden="1" thickTop="1" thickBot="1">
      <c r="AD60" s="246"/>
      <c r="BG60" s="28"/>
      <c r="BN60" s="29"/>
      <c r="BP60" s="30"/>
    </row>
    <row r="61" spans="30:68" hidden="1" thickTop="1" thickBot="1">
      <c r="AD61" s="246"/>
      <c r="BG61" s="28"/>
      <c r="BN61" s="29"/>
      <c r="BP61" s="30"/>
    </row>
    <row r="62" spans="30:68" hidden="1" thickTop="1" thickBot="1">
      <c r="AD62" s="246"/>
      <c r="BG62" s="28"/>
      <c r="BN62" s="29"/>
      <c r="BP62" s="30"/>
    </row>
    <row r="63" spans="30:68" hidden="1" thickTop="1" thickBot="1">
      <c r="AD63" s="246"/>
      <c r="BG63" s="28"/>
      <c r="BN63" s="29"/>
      <c r="BP63" s="30"/>
    </row>
    <row r="64" spans="30:68" hidden="1" thickTop="1" thickBot="1">
      <c r="AD64" s="246"/>
      <c r="BG64" s="28"/>
      <c r="BN64" s="29"/>
      <c r="BP64" s="30"/>
    </row>
    <row r="65" spans="30:68" hidden="1" thickTop="1" thickBot="1">
      <c r="AD65" s="246"/>
      <c r="BG65" s="28"/>
      <c r="BN65" s="29"/>
      <c r="BP65" s="30"/>
    </row>
    <row r="66" spans="30:68" hidden="1" thickTop="1" thickBot="1">
      <c r="AD66" s="246"/>
      <c r="BG66" s="28"/>
      <c r="BN66" s="29"/>
      <c r="BP66" s="30"/>
    </row>
    <row r="67" spans="30:68" hidden="1" thickTop="1" thickBot="1">
      <c r="AD67" s="246"/>
      <c r="BG67" s="28"/>
      <c r="BN67" s="29"/>
      <c r="BP67" s="30"/>
    </row>
    <row r="68" spans="30:68" hidden="1" thickTop="1" thickBot="1">
      <c r="AD68" s="246"/>
      <c r="BG68" s="28"/>
      <c r="BN68" s="29"/>
      <c r="BP68" s="30"/>
    </row>
    <row r="69" spans="30:68" hidden="1" thickTop="1" thickBot="1">
      <c r="AD69" s="246"/>
      <c r="BG69" s="28"/>
      <c r="BN69" s="29"/>
      <c r="BP69" s="30"/>
    </row>
    <row r="70" spans="30:68" hidden="1" thickTop="1" thickBot="1">
      <c r="AD70" s="246"/>
      <c r="BG70" s="28"/>
      <c r="BN70" s="29"/>
      <c r="BP70" s="30"/>
    </row>
    <row r="71" spans="30:68" hidden="1" thickTop="1" thickBot="1">
      <c r="AD71" s="246"/>
      <c r="BG71" s="28"/>
      <c r="BN71" s="29"/>
      <c r="BP71" s="30"/>
    </row>
    <row r="72" spans="30:68" hidden="1" thickTop="1" thickBot="1">
      <c r="AD72" s="246"/>
      <c r="BG72" s="28"/>
      <c r="BN72" s="29"/>
      <c r="BP72" s="30"/>
    </row>
    <row r="73" spans="30:68" hidden="1" thickTop="1" thickBot="1">
      <c r="AD73" s="246"/>
      <c r="BG73" s="28"/>
      <c r="BN73" s="29"/>
      <c r="BP73" s="30"/>
    </row>
    <row r="74" spans="30:68" hidden="1" thickTop="1" thickBot="1">
      <c r="AD74" s="246"/>
      <c r="BG74" s="28"/>
      <c r="BN74" s="29"/>
      <c r="BP74" s="30"/>
    </row>
    <row r="75" spans="30:68" hidden="1" thickTop="1" thickBot="1">
      <c r="AD75" s="246"/>
      <c r="BG75" s="28"/>
      <c r="BN75" s="29"/>
      <c r="BP75" s="30"/>
    </row>
    <row r="76" spans="30:68" hidden="1" thickTop="1" thickBot="1"/>
    <row r="77" spans="30:68" hidden="1" thickTop="1" thickBot="1"/>
    <row r="78" spans="30:68" hidden="1" thickTop="1" thickBot="1"/>
    <row r="79" spans="30:68" hidden="1" thickTop="1" thickBot="1"/>
    <row r="80" spans="30:68" hidden="1" thickTop="1" thickBot="1"/>
    <row r="81" spans="69:113" ht="47.1" hidden="1" customHeight="1" thickTop="1" thickBot="1">
      <c r="BQ81" s="31" t="s">
        <v>10</v>
      </c>
      <c r="BR81" s="31" t="s">
        <v>120</v>
      </c>
      <c r="BS81" s="31" t="s">
        <v>14</v>
      </c>
      <c r="BT81" s="32" t="s">
        <v>37</v>
      </c>
      <c r="BU81" s="32" t="s">
        <v>38</v>
      </c>
      <c r="BV81" s="31" t="s">
        <v>121</v>
      </c>
      <c r="BW81" s="31" t="s">
        <v>10</v>
      </c>
      <c r="BX81" s="31" t="s">
        <v>120</v>
      </c>
      <c r="BY81" s="31" t="s">
        <v>14</v>
      </c>
      <c r="BZ81" s="32" t="s">
        <v>37</v>
      </c>
      <c r="CA81" s="32" t="s">
        <v>38</v>
      </c>
      <c r="CB81" s="32" t="s">
        <v>122</v>
      </c>
      <c r="CC81" s="32" t="s">
        <v>123</v>
      </c>
      <c r="CD81" s="32" t="s">
        <v>62</v>
      </c>
      <c r="CE81" s="32" t="s">
        <v>124</v>
      </c>
      <c r="CF81" s="32" t="s">
        <v>125</v>
      </c>
      <c r="CG81" s="32" t="s">
        <v>126</v>
      </c>
      <c r="CH81" s="32" t="s">
        <v>127</v>
      </c>
      <c r="CI81" s="32" t="s">
        <v>128</v>
      </c>
      <c r="CJ81" s="32" t="s">
        <v>129</v>
      </c>
      <c r="CK81" s="32" t="s">
        <v>130</v>
      </c>
      <c r="CL81" s="32" t="s">
        <v>131</v>
      </c>
      <c r="CM81" s="32" t="s">
        <v>132</v>
      </c>
      <c r="CN81" s="32" t="s">
        <v>133</v>
      </c>
      <c r="CO81" s="32" t="s">
        <v>134</v>
      </c>
      <c r="CP81" s="32" t="s">
        <v>135</v>
      </c>
      <c r="CQ81" s="32" t="s">
        <v>136</v>
      </c>
      <c r="CR81" s="32" t="s">
        <v>137</v>
      </c>
      <c r="CS81" s="32" t="s">
        <v>138</v>
      </c>
      <c r="CT81" s="32" t="s">
        <v>139</v>
      </c>
      <c r="CU81" s="32" t="s">
        <v>140</v>
      </c>
      <c r="CV81" s="32" t="s">
        <v>141</v>
      </c>
      <c r="CW81" s="32" t="s">
        <v>142</v>
      </c>
      <c r="CX81" s="32" t="s">
        <v>143</v>
      </c>
      <c r="CY81" s="32" t="s">
        <v>144</v>
      </c>
      <c r="CZ81" s="32" t="s">
        <v>145</v>
      </c>
      <c r="DA81" s="32" t="s">
        <v>146</v>
      </c>
      <c r="DB81" s="32" t="s">
        <v>147</v>
      </c>
      <c r="DC81" s="32" t="s">
        <v>88</v>
      </c>
      <c r="DD81" s="32" t="s">
        <v>148</v>
      </c>
      <c r="DE81" s="32" t="s">
        <v>149</v>
      </c>
      <c r="DF81" s="32" t="s">
        <v>150</v>
      </c>
      <c r="DG81" s="32" t="s">
        <v>151</v>
      </c>
      <c r="DH81" s="32" t="s">
        <v>152</v>
      </c>
      <c r="DI81" s="32" t="s">
        <v>153</v>
      </c>
    </row>
    <row r="82" spans="69:113" ht="27" hidden="1" customHeight="1" thickTop="1" thickBot="1">
      <c r="BQ82" s="33" t="s">
        <v>154</v>
      </c>
      <c r="BR82" s="33" t="s">
        <v>70</v>
      </c>
      <c r="BS82" s="33" t="s">
        <v>74</v>
      </c>
      <c r="BT82" s="34" t="s">
        <v>119</v>
      </c>
      <c r="BU82" s="34" t="s">
        <v>155</v>
      </c>
      <c r="BV82" s="33" t="s">
        <v>113</v>
      </c>
      <c r="BW82" s="33" t="s">
        <v>69</v>
      </c>
      <c r="BX82" s="33" t="s">
        <v>70</v>
      </c>
      <c r="BY82" s="33" t="s">
        <v>74</v>
      </c>
      <c r="BZ82" s="34" t="s">
        <v>119</v>
      </c>
      <c r="CA82" s="34" t="s">
        <v>155</v>
      </c>
      <c r="CB82" s="34" t="s">
        <v>156</v>
      </c>
      <c r="CC82" s="33" t="s">
        <v>80</v>
      </c>
      <c r="CD82" s="33" t="s">
        <v>81</v>
      </c>
      <c r="CE82" s="33">
        <v>15</v>
      </c>
      <c r="CF82" s="33">
        <v>0</v>
      </c>
      <c r="CG82" s="33" t="s">
        <v>82</v>
      </c>
      <c r="CH82" s="33">
        <v>15</v>
      </c>
      <c r="CI82" s="33">
        <v>0</v>
      </c>
      <c r="CJ82" s="33" t="s">
        <v>83</v>
      </c>
      <c r="CK82" s="33">
        <v>15</v>
      </c>
      <c r="CL82" s="33">
        <v>0</v>
      </c>
      <c r="CM82" s="33" t="s">
        <v>84</v>
      </c>
      <c r="CN82" s="33">
        <v>15</v>
      </c>
      <c r="CO82" s="33">
        <v>10</v>
      </c>
      <c r="CP82" s="33">
        <v>0</v>
      </c>
      <c r="CQ82" s="33" t="s">
        <v>85</v>
      </c>
      <c r="CR82" s="33">
        <v>15</v>
      </c>
      <c r="CS82" s="33">
        <v>0</v>
      </c>
      <c r="CT82" s="33" t="s">
        <v>86</v>
      </c>
      <c r="CU82" s="33">
        <v>15</v>
      </c>
      <c r="CV82" s="33">
        <v>0</v>
      </c>
      <c r="CW82" s="33" t="s">
        <v>87</v>
      </c>
      <c r="CX82" s="33">
        <v>10</v>
      </c>
      <c r="CY82" s="33">
        <v>5</v>
      </c>
      <c r="CZ82" s="33">
        <v>0</v>
      </c>
      <c r="DA82" s="33" t="s">
        <v>88</v>
      </c>
      <c r="DB82" s="33" t="s">
        <v>88</v>
      </c>
      <c r="DC82" s="33">
        <v>100</v>
      </c>
      <c r="DD82" s="33">
        <v>50</v>
      </c>
      <c r="DE82" s="33">
        <v>0</v>
      </c>
      <c r="DF82" s="33" t="s">
        <v>89</v>
      </c>
      <c r="DG82" s="33" t="s">
        <v>89</v>
      </c>
      <c r="DH82" s="33">
        <v>0</v>
      </c>
      <c r="DI82" s="33">
        <v>0</v>
      </c>
    </row>
    <row r="83" spans="69:113" ht="27" hidden="1" customHeight="1" thickTop="1" thickBot="1">
      <c r="BQ83" s="33" t="s">
        <v>157</v>
      </c>
      <c r="BR83" s="33" t="s">
        <v>158</v>
      </c>
      <c r="BS83" s="33" t="s">
        <v>159</v>
      </c>
      <c r="BT83" s="237" t="s">
        <v>118</v>
      </c>
      <c r="BU83" s="237" t="s">
        <v>160</v>
      </c>
      <c r="BV83" s="33" t="s">
        <v>114</v>
      </c>
      <c r="BW83" s="33" t="s">
        <v>161</v>
      </c>
      <c r="BX83" s="33" t="s">
        <v>158</v>
      </c>
      <c r="BY83" s="33" t="s">
        <v>159</v>
      </c>
      <c r="BZ83" s="237" t="s">
        <v>118</v>
      </c>
      <c r="CA83" s="237" t="s">
        <v>160</v>
      </c>
      <c r="CB83" s="238" t="s">
        <v>91</v>
      </c>
      <c r="CC83" s="239" t="s">
        <v>162</v>
      </c>
      <c r="CD83" s="239" t="s">
        <v>163</v>
      </c>
      <c r="CE83" s="239"/>
      <c r="CF83" s="239"/>
      <c r="CG83" s="239" t="s">
        <v>164</v>
      </c>
      <c r="CH83" s="239"/>
      <c r="CI83" s="239"/>
      <c r="CJ83" s="239" t="s">
        <v>165</v>
      </c>
      <c r="CK83" s="239"/>
      <c r="CL83" s="239"/>
      <c r="CM83" s="239" t="s">
        <v>166</v>
      </c>
      <c r="CN83" s="239"/>
      <c r="CO83" s="239"/>
      <c r="CP83" s="239"/>
      <c r="CQ83" s="239" t="s">
        <v>167</v>
      </c>
      <c r="CR83" s="239"/>
      <c r="CS83" s="239"/>
      <c r="CT83" s="239" t="s">
        <v>168</v>
      </c>
      <c r="CU83" s="239"/>
      <c r="CV83" s="239"/>
      <c r="CW83" s="239" t="s">
        <v>169</v>
      </c>
      <c r="CX83" s="239"/>
      <c r="CY83" s="239"/>
      <c r="CZ83" s="239"/>
      <c r="DA83" s="239" t="s">
        <v>148</v>
      </c>
      <c r="DB83" s="239" t="s">
        <v>148</v>
      </c>
      <c r="DC83" s="239"/>
      <c r="DD83" s="239"/>
      <c r="DE83" s="239"/>
      <c r="DF83" s="239" t="s">
        <v>170</v>
      </c>
      <c r="DG83" s="239" t="s">
        <v>171</v>
      </c>
      <c r="DH83" s="239">
        <v>1</v>
      </c>
      <c r="DI83" s="239">
        <v>1</v>
      </c>
    </row>
    <row r="84" spans="69:113" ht="27" hidden="1" customHeight="1" thickTop="1" thickBot="1">
      <c r="BQ84" s="33" t="s">
        <v>172</v>
      </c>
      <c r="BR84" s="33" t="s">
        <v>173</v>
      </c>
      <c r="BS84" s="33" t="s">
        <v>174</v>
      </c>
      <c r="BT84" s="239"/>
      <c r="BU84" s="239"/>
      <c r="BW84" s="33" t="s">
        <v>175</v>
      </c>
      <c r="BX84" s="33" t="s">
        <v>176</v>
      </c>
      <c r="BY84" s="33" t="s">
        <v>177</v>
      </c>
      <c r="BZ84" s="237" t="s">
        <v>90</v>
      </c>
      <c r="CA84" s="238" t="s">
        <v>91</v>
      </c>
      <c r="CB84" s="240" t="s">
        <v>178</v>
      </c>
      <c r="CC84" s="239"/>
      <c r="CD84" s="239"/>
      <c r="CE84" s="239"/>
      <c r="CF84" s="239"/>
      <c r="CG84" s="239"/>
      <c r="CH84" s="239"/>
      <c r="CI84" s="239"/>
      <c r="CJ84" s="239"/>
      <c r="CK84" s="239"/>
      <c r="CL84" s="239"/>
      <c r="CM84" s="239" t="s">
        <v>179</v>
      </c>
      <c r="CN84" s="239"/>
      <c r="CO84" s="239"/>
      <c r="CP84" s="239"/>
      <c r="CQ84" s="239"/>
      <c r="CR84" s="239"/>
      <c r="CS84" s="239"/>
      <c r="CT84" s="239"/>
      <c r="CU84" s="239"/>
      <c r="CV84" s="239"/>
      <c r="CW84" s="239" t="s">
        <v>180</v>
      </c>
      <c r="CX84" s="239"/>
      <c r="CY84" s="239"/>
      <c r="CZ84" s="239"/>
      <c r="DA84" s="239" t="s">
        <v>149</v>
      </c>
      <c r="DB84" s="239" t="s">
        <v>149</v>
      </c>
      <c r="DC84" s="239"/>
      <c r="DD84" s="239"/>
      <c r="DE84" s="239"/>
      <c r="DF84" s="239"/>
      <c r="DG84" s="239" t="s">
        <v>170</v>
      </c>
      <c r="DH84" s="239">
        <v>2</v>
      </c>
      <c r="DI84" s="239">
        <v>2</v>
      </c>
    </row>
    <row r="85" spans="69:113" ht="27" hidden="1" customHeight="1" thickTop="1" thickBot="1">
      <c r="BQ85" s="33" t="s">
        <v>181</v>
      </c>
      <c r="BR85" s="33" t="s">
        <v>182</v>
      </c>
      <c r="BS85" s="33" t="s">
        <v>110</v>
      </c>
      <c r="BT85" s="239"/>
      <c r="BU85" s="239"/>
      <c r="BW85" s="33" t="s">
        <v>183</v>
      </c>
      <c r="BX85" s="33" t="s">
        <v>184</v>
      </c>
      <c r="BY85" s="33" t="s">
        <v>185</v>
      </c>
      <c r="BZ85" s="238" t="s">
        <v>186</v>
      </c>
      <c r="CA85" s="240" t="s">
        <v>187</v>
      </c>
      <c r="CB85" s="35" t="s">
        <v>188</v>
      </c>
      <c r="CC85" s="239"/>
      <c r="CD85" s="239"/>
      <c r="CE85" s="239"/>
      <c r="CF85" s="239"/>
      <c r="CG85" s="239"/>
      <c r="CH85" s="239"/>
      <c r="CI85" s="239"/>
      <c r="CJ85" s="239"/>
      <c r="CK85" s="239"/>
      <c r="CL85" s="239"/>
      <c r="CM85" s="239"/>
      <c r="CN85" s="239"/>
      <c r="CO85" s="239"/>
      <c r="CP85" s="239"/>
      <c r="CQ85" s="239"/>
      <c r="CR85" s="239"/>
      <c r="CS85" s="239"/>
      <c r="CT85" s="239"/>
      <c r="CU85" s="239"/>
      <c r="CV85" s="239"/>
      <c r="CW85" s="239"/>
      <c r="CX85" s="239"/>
      <c r="CY85" s="239"/>
      <c r="CZ85" s="239"/>
      <c r="DA85" s="239"/>
      <c r="DB85" s="239"/>
      <c r="DC85" s="239"/>
      <c r="DD85" s="239"/>
      <c r="DE85" s="239"/>
      <c r="DF85" s="239"/>
      <c r="DG85" s="239"/>
      <c r="DH85" s="239"/>
      <c r="DI85" s="239"/>
    </row>
    <row r="86" spans="69:113" ht="27" hidden="1" customHeight="1" thickTop="1" thickBot="1">
      <c r="BQ86" s="33"/>
      <c r="BR86" s="33" t="s">
        <v>189</v>
      </c>
      <c r="BS86" s="33" t="s">
        <v>190</v>
      </c>
      <c r="BT86" s="239"/>
      <c r="BU86" s="239"/>
      <c r="BW86" s="33"/>
      <c r="BX86" s="33" t="s">
        <v>191</v>
      </c>
      <c r="BY86" s="33" t="s">
        <v>192</v>
      </c>
      <c r="BZ86" s="240" t="s">
        <v>77</v>
      </c>
      <c r="CA86" s="35" t="s">
        <v>78</v>
      </c>
      <c r="CB86" s="239"/>
      <c r="CC86" s="239"/>
      <c r="CD86" s="239"/>
      <c r="CE86" s="239"/>
      <c r="CF86" s="239"/>
      <c r="CG86" s="239"/>
      <c r="CH86" s="239"/>
      <c r="CI86" s="239"/>
      <c r="CJ86" s="239"/>
      <c r="CK86" s="239"/>
      <c r="CL86" s="239"/>
      <c r="CM86" s="239"/>
      <c r="CN86" s="239"/>
      <c r="CO86" s="239"/>
      <c r="CP86" s="239"/>
      <c r="CQ86" s="239"/>
      <c r="CR86" s="239"/>
      <c r="CS86" s="239"/>
      <c r="CT86" s="239"/>
      <c r="CU86" s="239"/>
      <c r="CV86" s="239"/>
      <c r="CW86" s="239"/>
      <c r="CX86" s="239"/>
      <c r="CY86" s="239"/>
      <c r="CZ86" s="239"/>
      <c r="DA86" s="239"/>
      <c r="DB86" s="239"/>
      <c r="DC86" s="239"/>
      <c r="DD86" s="239"/>
      <c r="DE86" s="239"/>
      <c r="DF86" s="239"/>
      <c r="DG86" s="239"/>
      <c r="DH86" s="239"/>
      <c r="DI86" s="239"/>
    </row>
    <row r="87" spans="69:113" ht="27" hidden="1" customHeight="1" thickTop="1" thickBot="1">
      <c r="BQ87" s="33"/>
      <c r="BR87" s="33" t="s">
        <v>193</v>
      </c>
      <c r="BS87" s="33"/>
      <c r="BT87" s="239"/>
      <c r="BU87" s="239"/>
      <c r="BW87" s="33"/>
      <c r="BX87" s="33" t="s">
        <v>194</v>
      </c>
      <c r="BY87" s="33" t="s">
        <v>195</v>
      </c>
      <c r="BZ87" s="239"/>
      <c r="CA87" s="239"/>
      <c r="CB87" s="239"/>
      <c r="CC87" s="239"/>
      <c r="CD87" s="239"/>
      <c r="CE87" s="239"/>
      <c r="CF87" s="239"/>
      <c r="CG87" s="239"/>
      <c r="CH87" s="239"/>
      <c r="CI87" s="239"/>
      <c r="CJ87" s="239"/>
      <c r="CK87" s="239"/>
      <c r="CL87" s="239"/>
      <c r="CM87" s="239"/>
      <c r="CN87" s="239"/>
      <c r="CO87" s="239"/>
      <c r="CP87" s="239"/>
      <c r="CQ87" s="239"/>
      <c r="CR87" s="239"/>
      <c r="CS87" s="239"/>
      <c r="CT87" s="239"/>
      <c r="CU87" s="239"/>
      <c r="CV87" s="239"/>
      <c r="CW87" s="239"/>
      <c r="CX87" s="239"/>
      <c r="CY87" s="239"/>
      <c r="CZ87" s="239"/>
      <c r="DA87" s="239"/>
      <c r="DB87" s="239"/>
      <c r="DC87" s="239"/>
      <c r="DD87" s="239"/>
      <c r="DE87" s="239"/>
      <c r="DF87" s="239"/>
      <c r="DG87" s="239"/>
      <c r="DH87" s="239"/>
      <c r="DI87" s="239"/>
    </row>
    <row r="88" spans="69:113" ht="27" hidden="1" customHeight="1" thickTop="1" thickBot="1">
      <c r="BQ88" s="33"/>
      <c r="BR88" s="33" t="s">
        <v>196</v>
      </c>
      <c r="BS88" s="33"/>
      <c r="BT88" s="239"/>
      <c r="BU88" s="239"/>
      <c r="BW88" s="33"/>
      <c r="BX88" s="33" t="s">
        <v>173</v>
      </c>
      <c r="BY88" s="33" t="s">
        <v>174</v>
      </c>
      <c r="BZ88" s="239"/>
      <c r="CA88" s="239"/>
      <c r="CB88" s="239"/>
      <c r="CC88" s="239"/>
      <c r="CD88" s="239"/>
      <c r="CE88" s="239"/>
      <c r="CF88" s="239"/>
      <c r="CG88" s="239"/>
      <c r="CH88" s="239"/>
      <c r="CI88" s="239"/>
      <c r="CJ88" s="239"/>
      <c r="CK88" s="239"/>
      <c r="CL88" s="239"/>
      <c r="CM88" s="239"/>
      <c r="CN88" s="239"/>
      <c r="CO88" s="239"/>
      <c r="CP88" s="239"/>
      <c r="CQ88" s="239"/>
      <c r="CR88" s="239"/>
      <c r="CS88" s="239"/>
      <c r="CT88" s="239"/>
      <c r="CU88" s="239"/>
      <c r="CV88" s="239"/>
      <c r="CW88" s="239"/>
      <c r="CX88" s="239"/>
      <c r="CY88" s="239"/>
      <c r="CZ88" s="239"/>
      <c r="DA88" s="239"/>
      <c r="DB88" s="239"/>
      <c r="DC88" s="239"/>
      <c r="DD88" s="239"/>
      <c r="DE88" s="239"/>
      <c r="DF88" s="239"/>
      <c r="DG88" s="239"/>
      <c r="DH88" s="239"/>
      <c r="DI88" s="239"/>
    </row>
    <row r="89" spans="69:113" ht="27" hidden="1" customHeight="1" thickTop="1" thickBot="1">
      <c r="BQ89" s="33"/>
      <c r="BR89" s="33" t="s">
        <v>197</v>
      </c>
      <c r="BS89" s="33"/>
      <c r="BT89" s="239"/>
      <c r="BU89" s="239"/>
      <c r="BW89" s="33"/>
      <c r="BX89" s="33" t="s">
        <v>182</v>
      </c>
      <c r="BY89" s="33" t="s">
        <v>110</v>
      </c>
      <c r="BZ89" s="239"/>
      <c r="CA89" s="239"/>
      <c r="CB89" s="239"/>
      <c r="CC89" s="239"/>
      <c r="CD89" s="239"/>
      <c r="CE89" s="239"/>
      <c r="CF89" s="239"/>
      <c r="CG89" s="239"/>
      <c r="CH89" s="239"/>
      <c r="CI89" s="239"/>
      <c r="CJ89" s="239"/>
      <c r="CK89" s="239"/>
      <c r="CL89" s="239"/>
      <c r="CM89" s="239"/>
      <c r="CN89" s="239"/>
      <c r="CO89" s="239"/>
      <c r="CP89" s="239"/>
      <c r="CQ89" s="239"/>
      <c r="CR89" s="239"/>
      <c r="CS89" s="239"/>
      <c r="CT89" s="239"/>
      <c r="CU89" s="239"/>
      <c r="CV89" s="239"/>
      <c r="CW89" s="239"/>
      <c r="CX89" s="239"/>
      <c r="CY89" s="239"/>
      <c r="CZ89" s="239"/>
      <c r="DA89" s="239"/>
      <c r="DB89" s="239"/>
      <c r="DC89" s="239"/>
      <c r="DD89" s="239"/>
      <c r="DE89" s="239"/>
      <c r="DF89" s="239"/>
      <c r="DG89" s="239"/>
      <c r="DH89" s="239"/>
      <c r="DI89" s="239"/>
    </row>
    <row r="90" spans="69:113" ht="27" hidden="1" customHeight="1" thickTop="1" thickBot="1">
      <c r="BQ90" s="33"/>
      <c r="BR90" s="33" t="s">
        <v>198</v>
      </c>
      <c r="BS90" s="33"/>
      <c r="BT90" s="239"/>
      <c r="BU90" s="239"/>
      <c r="BW90" s="33"/>
      <c r="BX90" s="33" t="s">
        <v>189</v>
      </c>
      <c r="BY90" s="33" t="s">
        <v>190</v>
      </c>
      <c r="BZ90" s="239"/>
      <c r="CA90" s="239"/>
      <c r="CB90" s="239"/>
      <c r="CC90" s="239"/>
      <c r="CD90" s="239"/>
      <c r="CE90" s="239"/>
      <c r="CF90" s="239"/>
      <c r="CG90" s="239"/>
      <c r="CH90" s="239"/>
      <c r="CI90" s="239"/>
      <c r="CJ90" s="239"/>
      <c r="CK90" s="239"/>
      <c r="CL90" s="239"/>
      <c r="CM90" s="239"/>
      <c r="CN90" s="239"/>
      <c r="CO90" s="239"/>
      <c r="CP90" s="239"/>
      <c r="CQ90" s="239"/>
      <c r="CR90" s="239"/>
      <c r="CS90" s="239"/>
      <c r="CT90" s="239"/>
      <c r="CU90" s="239"/>
      <c r="CV90" s="239"/>
      <c r="CW90" s="239"/>
      <c r="CX90" s="239"/>
      <c r="CY90" s="239"/>
      <c r="CZ90" s="239"/>
      <c r="DA90" s="239"/>
      <c r="DB90" s="239"/>
      <c r="DC90" s="239"/>
      <c r="DD90" s="239"/>
      <c r="DE90" s="239"/>
      <c r="DF90" s="239"/>
      <c r="DG90" s="239"/>
      <c r="DH90" s="239"/>
      <c r="DI90" s="239"/>
    </row>
    <row r="91" spans="69:113" ht="27" hidden="1" customHeight="1" thickTop="1" thickBot="1">
      <c r="BQ91" s="33"/>
      <c r="BR91" s="33" t="s">
        <v>199</v>
      </c>
      <c r="BS91" s="33"/>
      <c r="BT91" s="239"/>
      <c r="BU91" s="239"/>
      <c r="BW91" s="33"/>
      <c r="BX91" s="33" t="s">
        <v>193</v>
      </c>
      <c r="BY91" s="33"/>
      <c r="BZ91" s="239"/>
      <c r="CA91" s="239"/>
      <c r="CB91" s="239"/>
      <c r="CC91" s="239"/>
      <c r="CD91" s="239"/>
      <c r="CE91" s="239"/>
      <c r="CF91" s="239"/>
      <c r="CG91" s="239"/>
      <c r="CH91" s="239"/>
      <c r="CI91" s="239"/>
      <c r="CJ91" s="239"/>
      <c r="CK91" s="239"/>
      <c r="CL91" s="239"/>
      <c r="CM91" s="239"/>
      <c r="CN91" s="239"/>
      <c r="CO91" s="239"/>
      <c r="CP91" s="239"/>
      <c r="CQ91" s="239"/>
      <c r="CR91" s="239"/>
      <c r="CS91" s="239"/>
      <c r="CT91" s="239"/>
      <c r="CU91" s="239"/>
      <c r="CV91" s="239"/>
      <c r="CW91" s="239"/>
      <c r="CX91" s="239"/>
      <c r="CY91" s="239"/>
      <c r="CZ91" s="239"/>
      <c r="DA91" s="239"/>
      <c r="DB91" s="239"/>
      <c r="DC91" s="239"/>
      <c r="DD91" s="239"/>
      <c r="DE91" s="239"/>
      <c r="DF91" s="239"/>
      <c r="DG91" s="239"/>
      <c r="DH91" s="239"/>
      <c r="DI91" s="239"/>
    </row>
    <row r="92" spans="69:113" ht="27" hidden="1" customHeight="1" thickTop="1" thickBot="1">
      <c r="BQ92" s="33"/>
      <c r="BR92" s="33" t="s">
        <v>200</v>
      </c>
      <c r="BS92" s="33"/>
      <c r="BT92" s="239"/>
      <c r="BU92" s="239"/>
      <c r="BW92" s="33"/>
      <c r="BX92" s="33" t="s">
        <v>196</v>
      </c>
      <c r="BY92" s="33"/>
      <c r="BZ92" s="239"/>
      <c r="CA92" s="239"/>
      <c r="CB92" s="239"/>
      <c r="CC92" s="239"/>
      <c r="CD92" s="239"/>
      <c r="CE92" s="239"/>
      <c r="CF92" s="239"/>
      <c r="CG92" s="239"/>
      <c r="CH92" s="239"/>
      <c r="CI92" s="239"/>
      <c r="CJ92" s="239"/>
      <c r="CK92" s="239"/>
      <c r="CL92" s="239"/>
      <c r="CM92" s="239"/>
      <c r="CN92" s="239"/>
      <c r="CO92" s="239"/>
      <c r="CP92" s="239"/>
      <c r="CQ92" s="239"/>
      <c r="CR92" s="239"/>
      <c r="CS92" s="239"/>
      <c r="CT92" s="239"/>
      <c r="CU92" s="239"/>
      <c r="CV92" s="239"/>
      <c r="CW92" s="239"/>
      <c r="CX92" s="239"/>
      <c r="CY92" s="239"/>
      <c r="CZ92" s="239"/>
      <c r="DA92" s="239"/>
      <c r="DB92" s="239"/>
      <c r="DC92" s="239"/>
      <c r="DD92" s="239"/>
      <c r="DE92" s="239"/>
      <c r="DF92" s="239"/>
      <c r="DG92" s="239"/>
      <c r="DH92" s="239"/>
      <c r="DI92" s="239"/>
    </row>
    <row r="93" spans="69:113" ht="27" hidden="1" customHeight="1" thickTop="1" thickBot="1">
      <c r="BW93" s="33"/>
      <c r="BX93" s="33" t="s">
        <v>197</v>
      </c>
      <c r="BY93" s="33"/>
      <c r="BZ93" s="239"/>
      <c r="CA93" s="239"/>
      <c r="CB93" s="239"/>
      <c r="CC93" s="239"/>
      <c r="CD93" s="239"/>
      <c r="CE93" s="239"/>
      <c r="CF93" s="239"/>
      <c r="CG93" s="239"/>
      <c r="CH93" s="239"/>
      <c r="CI93" s="239"/>
      <c r="CJ93" s="239"/>
      <c r="CK93" s="239"/>
      <c r="CL93" s="239"/>
      <c r="CM93" s="239"/>
      <c r="CN93" s="239"/>
      <c r="CO93" s="239"/>
      <c r="CP93" s="239"/>
      <c r="CQ93" s="239"/>
      <c r="CR93" s="239"/>
      <c r="CS93" s="239"/>
      <c r="CT93" s="239"/>
      <c r="CU93" s="239"/>
      <c r="CV93" s="239"/>
      <c r="CW93" s="239"/>
      <c r="CX93" s="239"/>
      <c r="CY93" s="239"/>
      <c r="CZ93" s="239"/>
      <c r="DA93" s="239"/>
      <c r="DB93" s="239"/>
      <c r="DC93" s="239"/>
      <c r="DD93" s="239"/>
      <c r="DE93" s="239"/>
      <c r="DF93" s="239"/>
      <c r="DG93" s="239"/>
      <c r="DH93" s="239"/>
      <c r="DI93" s="239"/>
    </row>
    <row r="94" spans="69:113" ht="27" hidden="1" customHeight="1" thickTop="1" thickBot="1">
      <c r="BW94" s="33"/>
      <c r="BX94" s="33" t="s">
        <v>198</v>
      </c>
      <c r="BY94" s="33"/>
      <c r="BZ94" s="239"/>
      <c r="CA94" s="239"/>
      <c r="CB94" s="239"/>
      <c r="CC94" s="239"/>
      <c r="CD94" s="239"/>
      <c r="CE94" s="239"/>
      <c r="CF94" s="239"/>
      <c r="CG94" s="239"/>
      <c r="CH94" s="239"/>
      <c r="CI94" s="239"/>
      <c r="CJ94" s="239"/>
      <c r="CK94" s="239"/>
      <c r="CL94" s="239"/>
      <c r="CM94" s="239"/>
      <c r="CN94" s="239"/>
      <c r="CO94" s="239"/>
      <c r="CP94" s="239"/>
      <c r="CQ94" s="239"/>
      <c r="CR94" s="239"/>
      <c r="CS94" s="239"/>
      <c r="CT94" s="239"/>
      <c r="CU94" s="239"/>
      <c r="CV94" s="239"/>
      <c r="CW94" s="239"/>
      <c r="CX94" s="239"/>
      <c r="CY94" s="239"/>
      <c r="CZ94" s="239"/>
      <c r="DA94" s="239"/>
      <c r="DB94" s="239"/>
      <c r="DC94" s="239"/>
      <c r="DD94" s="239"/>
      <c r="DE94" s="239"/>
      <c r="DF94" s="239"/>
      <c r="DG94" s="239"/>
      <c r="DH94" s="239"/>
      <c r="DI94" s="239"/>
    </row>
    <row r="95" spans="69:113" ht="27" hidden="1" customHeight="1" thickTop="1" thickBot="1">
      <c r="BW95" s="33"/>
      <c r="BX95" s="33" t="s">
        <v>199</v>
      </c>
      <c r="BY95" s="33"/>
      <c r="BZ95" s="239"/>
      <c r="CA95" s="239"/>
      <c r="CB95" s="239"/>
      <c r="CC95" s="239"/>
      <c r="CD95" s="239"/>
      <c r="CE95" s="239"/>
      <c r="CF95" s="239"/>
      <c r="CG95" s="239"/>
      <c r="CH95" s="239"/>
      <c r="CI95" s="239"/>
      <c r="CJ95" s="239"/>
      <c r="CK95" s="239"/>
      <c r="CL95" s="239"/>
      <c r="CM95" s="239"/>
      <c r="CN95" s="239"/>
      <c r="CO95" s="239"/>
      <c r="CP95" s="239"/>
      <c r="CQ95" s="239"/>
      <c r="CR95" s="239"/>
      <c r="CS95" s="239"/>
      <c r="CT95" s="239"/>
      <c r="CU95" s="239"/>
      <c r="CV95" s="239"/>
      <c r="CW95" s="239"/>
      <c r="CX95" s="239"/>
      <c r="CY95" s="239"/>
      <c r="CZ95" s="239"/>
      <c r="DA95" s="239"/>
      <c r="DB95" s="239"/>
      <c r="DC95" s="239"/>
      <c r="DD95" s="239"/>
      <c r="DE95" s="239"/>
      <c r="DF95" s="239"/>
      <c r="DG95" s="239"/>
      <c r="DH95" s="239"/>
      <c r="DI95" s="239"/>
    </row>
    <row r="96" spans="69:113" ht="27" hidden="1" customHeight="1" thickTop="1" thickBot="1">
      <c r="BW96" s="33"/>
      <c r="BX96" s="33" t="s">
        <v>201</v>
      </c>
      <c r="BY96" s="33"/>
      <c r="BZ96" s="239"/>
      <c r="CA96" s="239"/>
      <c r="CB96" s="239"/>
      <c r="CC96" s="239"/>
      <c r="CD96" s="239"/>
      <c r="CE96" s="239"/>
      <c r="CF96" s="239"/>
      <c r="CG96" s="239"/>
      <c r="CH96" s="239"/>
      <c r="CI96" s="239"/>
      <c r="CJ96" s="239"/>
      <c r="CK96" s="239"/>
      <c r="CL96" s="239"/>
      <c r="CM96" s="239"/>
      <c r="CN96" s="239"/>
      <c r="CO96" s="239"/>
      <c r="CP96" s="239"/>
      <c r="CQ96" s="239"/>
      <c r="CR96" s="239"/>
      <c r="CS96" s="239"/>
      <c r="CT96" s="239"/>
      <c r="CU96" s="239"/>
      <c r="CV96" s="239"/>
      <c r="CW96" s="239"/>
      <c r="CX96" s="239"/>
      <c r="CY96" s="239"/>
      <c r="CZ96" s="239"/>
      <c r="DA96" s="239"/>
      <c r="DB96" s="239"/>
      <c r="DC96" s="239"/>
      <c r="DD96" s="239"/>
      <c r="DE96" s="239"/>
      <c r="DF96" s="239"/>
      <c r="DG96" s="239"/>
      <c r="DH96" s="239"/>
      <c r="DI96" s="239"/>
    </row>
    <row r="97" hidden="1" thickTop="1" thickBot="1"/>
    <row r="98" hidden="1" thickTop="1" thickBot="1"/>
    <row r="99" hidden="1" thickTop="1" thickBot="1"/>
    <row r="100" hidden="1" thickTop="1" thickBot="1"/>
    <row r="101" hidden="1" thickTop="1" thickBot="1"/>
    <row r="102" hidden="1" thickTop="1" thickBot="1"/>
    <row r="103" hidden="1" thickTop="1" thickBot="1"/>
    <row r="104" hidden="1" thickTop="1" thickBot="1"/>
    <row r="105" hidden="1" thickTop="1" thickBot="1"/>
    <row r="106" hidden="1" thickTop="1" thickBot="1"/>
    <row r="107" hidden="1" thickTop="1" thickBot="1"/>
    <row r="108" hidden="1" thickTop="1" thickBot="1"/>
    <row r="109" hidden="1" thickTop="1" thickBot="1"/>
    <row r="110" hidden="1" thickTop="1" thickBot="1"/>
    <row r="111" hidden="1" thickTop="1" thickBot="1"/>
    <row r="112" hidden="1" thickTop="1" thickBot="1"/>
    <row r="113" hidden="1" thickTop="1" thickBot="1"/>
    <row r="114" hidden="1" thickTop="1" thickBot="1"/>
    <row r="115" hidden="1" thickTop="1" thickBot="1"/>
    <row r="116" hidden="1" thickTop="1" thickBot="1"/>
    <row r="117" hidden="1" thickTop="1" thickBot="1"/>
    <row r="118" hidden="1" thickTop="1" thickBot="1"/>
    <row r="119" hidden="1" thickTop="1" thickBot="1"/>
    <row r="120" hidden="1" thickTop="1" thickBot="1"/>
    <row r="121" hidden="1" thickTop="1" thickBot="1"/>
    <row r="122" hidden="1" thickTop="1" thickBot="1"/>
    <row r="123" hidden="1" thickTop="1" thickBot="1"/>
    <row r="124" hidden="1" thickTop="1" thickBot="1"/>
    <row r="125" hidden="1" thickTop="1" thickBot="1"/>
    <row r="126" hidden="1" thickTop="1" thickBot="1"/>
    <row r="127" hidden="1" thickTop="1" thickBot="1"/>
    <row r="128" hidden="1" thickTop="1" thickBot="1"/>
    <row r="129" hidden="1" thickTop="1" thickBot="1"/>
    <row r="130" hidden="1" thickTop="1" thickBot="1"/>
    <row r="131" hidden="1" thickTop="1" thickBot="1"/>
    <row r="132" hidden="1" thickTop="1" thickBot="1"/>
    <row r="133" hidden="1" thickTop="1" thickBot="1"/>
    <row r="134" hidden="1" thickTop="1" thickBot="1"/>
    <row r="135" hidden="1" thickTop="1" thickBot="1"/>
    <row r="136" hidden="1" thickTop="1" thickBot="1"/>
    <row r="137" hidden="1" thickTop="1" thickBot="1"/>
    <row r="138" hidden="1" thickTop="1" thickBot="1"/>
    <row r="139" hidden="1" thickTop="1" thickBot="1"/>
    <row r="140" hidden="1" thickTop="1" thickBot="1"/>
    <row r="141" hidden="1" thickTop="1" thickBot="1"/>
    <row r="142" hidden="1" thickTop="1" thickBot="1"/>
    <row r="143" hidden="1" thickTop="1" thickBot="1"/>
    <row r="144" hidden="1" thickTop="1" thickBot="1"/>
    <row r="145" hidden="1" thickTop="1" thickBot="1"/>
    <row r="146" hidden="1" thickTop="1" thickBot="1"/>
    <row r="147" hidden="1" thickTop="1" thickBot="1"/>
    <row r="148" hidden="1" thickTop="1" thickBot="1"/>
    <row r="149" hidden="1" thickTop="1" thickBot="1"/>
    <row r="150" hidden="1" thickTop="1" thickBot="1"/>
    <row r="151" hidden="1" thickTop="1" thickBot="1"/>
    <row r="152" hidden="1" thickTop="1" thickBot="1"/>
    <row r="153" hidden="1" thickTop="1" thickBot="1"/>
    <row r="154" hidden="1" thickTop="1" thickBot="1"/>
    <row r="155" hidden="1" thickTop="1" thickBot="1"/>
    <row r="156" hidden="1" thickTop="1" thickBot="1"/>
    <row r="157" hidden="1" thickTop="1" thickBot="1"/>
    <row r="158" hidden="1" thickTop="1" thickBot="1"/>
    <row r="159" hidden="1" thickTop="1" thickBot="1"/>
    <row r="160" hidden="1" thickTop="1" thickBot="1"/>
    <row r="161" hidden="1" thickTop="1" thickBot="1"/>
    <row r="162" hidden="1" thickTop="1" thickBot="1"/>
    <row r="163" hidden="1" thickTop="1" thickBot="1"/>
    <row r="164" hidden="1" thickTop="1" thickBot="1"/>
    <row r="165" hidden="1" thickTop="1" thickBot="1"/>
    <row r="166" hidden="1" thickTop="1" thickBot="1"/>
    <row r="167" hidden="1" thickTop="1" thickBot="1"/>
    <row r="168" hidden="1" thickTop="1" thickBot="1"/>
    <row r="169" hidden="1" thickTop="1" thickBot="1"/>
    <row r="170" hidden="1" thickTop="1" thickBot="1"/>
    <row r="171" hidden="1" thickTop="1" thickBot="1"/>
    <row r="172" hidden="1" thickTop="1" thickBot="1"/>
    <row r="173" hidden="1" thickTop="1" thickBot="1"/>
    <row r="174" hidden="1" thickTop="1" thickBot="1"/>
    <row r="175" hidden="1" thickTop="1" thickBot="1"/>
    <row r="176" hidden="1" thickTop="1" thickBot="1"/>
    <row r="177" hidden="1" thickTop="1" thickBot="1"/>
    <row r="178" hidden="1" thickTop="1" thickBot="1"/>
    <row r="179" hidden="1" thickTop="1" thickBot="1"/>
    <row r="180" hidden="1" thickTop="1" thickBot="1"/>
    <row r="181" hidden="1" thickTop="1" thickBot="1"/>
    <row r="182" hidden="1" thickTop="1" thickBot="1"/>
    <row r="183" hidden="1" thickTop="1" thickBot="1"/>
    <row r="184" hidden="1" thickTop="1" thickBot="1"/>
    <row r="185" hidden="1" thickTop="1" thickBot="1"/>
    <row r="186" hidden="1" thickTop="1" thickBot="1"/>
    <row r="187" hidden="1" thickTop="1" thickBot="1"/>
    <row r="188" hidden="1" thickTop="1" thickBot="1"/>
    <row r="189" hidden="1" thickTop="1" thickBot="1"/>
    <row r="190" hidden="1" thickTop="1" thickBot="1"/>
    <row r="191" hidden="1" thickTop="1" thickBot="1"/>
    <row r="192" hidden="1" thickTop="1" thickBot="1"/>
    <row r="193" hidden="1" thickTop="1" thickBot="1"/>
    <row r="194" hidden="1" thickTop="1" thickBot="1"/>
    <row r="195" hidden="1" thickTop="1" thickBot="1"/>
    <row r="196" hidden="1" thickTop="1" thickBot="1"/>
    <row r="197" hidden="1" thickTop="1" thickBot="1"/>
    <row r="198" hidden="1" thickTop="1" thickBot="1"/>
    <row r="199" hidden="1" thickTop="1" thickBot="1"/>
    <row r="200" hidden="1" thickTop="1" thickBot="1"/>
    <row r="201" hidden="1" thickTop="1" thickBot="1"/>
    <row r="202" hidden="1" thickTop="1" thickBot="1"/>
    <row r="203" hidden="1" thickTop="1" thickBot="1"/>
    <row r="204" hidden="1" thickTop="1" thickBot="1"/>
    <row r="205" hidden="1" thickTop="1" thickBot="1"/>
    <row r="206" hidden="1" thickTop="1" thickBot="1"/>
    <row r="207" hidden="1" thickTop="1" thickBot="1"/>
    <row r="208" hidden="1" thickTop="1" thickBot="1"/>
    <row r="209" hidden="1" thickTop="1" thickBot="1"/>
    <row r="210" hidden="1" thickTop="1" thickBot="1"/>
    <row r="211" hidden="1" thickTop="1" thickBot="1"/>
    <row r="212" hidden="1" thickTop="1" thickBot="1"/>
    <row r="213" hidden="1" thickTop="1" thickBot="1"/>
    <row r="214" hidden="1" thickTop="1" thickBot="1"/>
    <row r="215" hidden="1" thickTop="1" thickBot="1"/>
    <row r="216" hidden="1" thickTop="1" thickBot="1"/>
    <row r="217" hidden="1" thickTop="1" thickBot="1"/>
    <row r="218" hidden="1" thickTop="1" thickBot="1"/>
    <row r="219" hidden="1" thickTop="1" thickBot="1"/>
    <row r="220" hidden="1" thickTop="1" thickBot="1"/>
    <row r="221" hidden="1" thickTop="1" thickBot="1"/>
    <row r="222" hidden="1" thickTop="1" thickBot="1"/>
    <row r="223" hidden="1" thickTop="1" thickBot="1"/>
    <row r="224" hidden="1" thickTop="1" thickBot="1"/>
    <row r="225" hidden="1" thickTop="1" thickBot="1"/>
    <row r="226" hidden="1" thickTop="1" thickBot="1"/>
    <row r="883" spans="30:32" ht="47.4" thickTop="1" thickBot="1">
      <c r="AD883" s="32" t="s">
        <v>37</v>
      </c>
      <c r="AE883" s="32" t="s">
        <v>38</v>
      </c>
      <c r="AF883" s="32" t="s">
        <v>122</v>
      </c>
    </row>
    <row r="884" spans="30:32" ht="29.4" thickTop="1" thickBot="1">
      <c r="AD884" s="237" t="s">
        <v>119</v>
      </c>
      <c r="AE884" s="237" t="s">
        <v>155</v>
      </c>
      <c r="AF884" s="237" t="s">
        <v>156</v>
      </c>
    </row>
    <row r="885" spans="30:32" ht="29.4" thickTop="1" thickBot="1">
      <c r="AD885" s="237" t="s">
        <v>118</v>
      </c>
      <c r="AE885" s="237" t="s">
        <v>160</v>
      </c>
      <c r="AF885" s="238" t="s">
        <v>91</v>
      </c>
    </row>
    <row r="886" spans="30:32" ht="29.4" thickTop="1" thickBot="1">
      <c r="AD886" s="237" t="s">
        <v>90</v>
      </c>
      <c r="AE886" s="238" t="s">
        <v>91</v>
      </c>
      <c r="AF886" s="240" t="s">
        <v>178</v>
      </c>
    </row>
    <row r="887" spans="30:32" thickTop="1" thickBot="1">
      <c r="AD887" s="238" t="s">
        <v>186</v>
      </c>
      <c r="AE887" s="240" t="s">
        <v>187</v>
      </c>
      <c r="AF887" s="35" t="s">
        <v>188</v>
      </c>
    </row>
    <row r="888" spans="30:32" ht="31.8" thickTop="1" thickBot="1">
      <c r="AD888" s="240" t="s">
        <v>77</v>
      </c>
      <c r="AE888" s="35" t="s">
        <v>78</v>
      </c>
    </row>
  </sheetData>
  <mergeCells count="63">
    <mergeCell ref="BY2:CA2"/>
    <mergeCell ref="B5:B7"/>
    <mergeCell ref="C5:C7"/>
    <mergeCell ref="D5:D7"/>
    <mergeCell ref="E5:E7"/>
    <mergeCell ref="F5:F7"/>
    <mergeCell ref="B2:D2"/>
    <mergeCell ref="E2:I2"/>
    <mergeCell ref="J2:AC2"/>
    <mergeCell ref="AD2:AF2"/>
    <mergeCell ref="AG2:AW2"/>
    <mergeCell ref="AX2:BL2"/>
    <mergeCell ref="AF5:AF7"/>
    <mergeCell ref="BM2:BO2"/>
    <mergeCell ref="BP2:BS2"/>
    <mergeCell ref="BT2:BV2"/>
    <mergeCell ref="BW2:BX2"/>
    <mergeCell ref="G5:G7"/>
    <mergeCell ref="H5:H7"/>
    <mergeCell ref="I5:I7"/>
    <mergeCell ref="AD5:AD7"/>
    <mergeCell ref="AE5:AE7"/>
    <mergeCell ref="BP5:BP7"/>
    <mergeCell ref="BK5:BK7"/>
    <mergeCell ref="BL5:BL7"/>
    <mergeCell ref="BM5:BM7"/>
    <mergeCell ref="BN5:BN7"/>
    <mergeCell ref="BO5:BO7"/>
    <mergeCell ref="B8:B9"/>
    <mergeCell ref="C8:C9"/>
    <mergeCell ref="D8:D9"/>
    <mergeCell ref="E8:E9"/>
    <mergeCell ref="F8:F9"/>
    <mergeCell ref="G8:G9"/>
    <mergeCell ref="H8:H9"/>
    <mergeCell ref="I8:I9"/>
    <mergeCell ref="AD8:AD9"/>
    <mergeCell ref="BD5:BD7"/>
    <mergeCell ref="BO8:BO9"/>
    <mergeCell ref="BP8:BP9"/>
    <mergeCell ref="B10:B11"/>
    <mergeCell ref="C10:C11"/>
    <mergeCell ref="D10:D11"/>
    <mergeCell ref="E10:E11"/>
    <mergeCell ref="F10:F11"/>
    <mergeCell ref="G10:G11"/>
    <mergeCell ref="H10:H11"/>
    <mergeCell ref="I10:I11"/>
    <mergeCell ref="AE8:AE9"/>
    <mergeCell ref="AF8:AF9"/>
    <mergeCell ref="BK8:BK9"/>
    <mergeCell ref="BL8:BL9"/>
    <mergeCell ref="BM8:BM9"/>
    <mergeCell ref="BN8:BN9"/>
    <mergeCell ref="BN10:BN11"/>
    <mergeCell ref="BO10:BO11"/>
    <mergeCell ref="BP10:BP11"/>
    <mergeCell ref="AD10:AD11"/>
    <mergeCell ref="AE10:AE11"/>
    <mergeCell ref="AF10:AF11"/>
    <mergeCell ref="BK10:BK11"/>
    <mergeCell ref="BL10:BL11"/>
    <mergeCell ref="BM10:BM11"/>
  </mergeCells>
  <conditionalFormatting sqref="AX5:AZ27 BB5:BC27">
    <cfRule type="containsText" dxfId="339" priority="55" operator="containsText" text="DEBIL">
      <formula>NOT(ISERROR(SEARCH("DEBIL",AX5)))</formula>
    </cfRule>
    <cfRule type="containsText" dxfId="338" priority="56" operator="containsText" text="MODERADO">
      <formula>NOT(ISERROR(SEARCH("MODERADO",AX5)))</formula>
    </cfRule>
    <cfRule type="containsText" dxfId="337" priority="57" operator="containsText" text="FUERTE">
      <formula>NOT(ISERROR(SEARCH("FUERTE",AX5)))</formula>
    </cfRule>
  </conditionalFormatting>
  <conditionalFormatting sqref="BM5 BM8 BM10 BM12:BM27">
    <cfRule type="containsText" dxfId="336" priority="45" operator="containsText" text="casi seguro">
      <formula>NOT(ISERROR(SEARCH("casi seguro",BM5)))</formula>
    </cfRule>
    <cfRule type="containsText" dxfId="335" priority="46" operator="containsText" text="PROBABLE">
      <formula>NOT(ISERROR(SEARCH("PROBABLE",BM5)))</formula>
    </cfRule>
    <cfRule type="containsText" dxfId="334" priority="47" operator="containsText" text="posible">
      <formula>NOT(ISERROR(SEARCH("posible",BM5)))</formula>
    </cfRule>
    <cfRule type="containsText" dxfId="333" priority="48" operator="containsText" text="Improbable">
      <formula>NOT(ISERROR(SEARCH("Improbable",BM5)))</formula>
    </cfRule>
    <cfRule type="containsText" dxfId="332" priority="49" operator="containsText" text="Rara vez">
      <formula>NOT(ISERROR(SEARCH("Rara vez",BM5)))</formula>
    </cfRule>
  </conditionalFormatting>
  <conditionalFormatting sqref="BN5 BN8 BN10 BN12:BN27">
    <cfRule type="containsText" dxfId="331" priority="40" operator="containsText" text="Catastrófico">
      <formula>NOT(ISERROR(SEARCH("Catastrófico",BN5)))</formula>
    </cfRule>
    <cfRule type="containsText" dxfId="330" priority="41" operator="containsText" text="Mayor">
      <formula>NOT(ISERROR(SEARCH("Mayor",BN5)))</formula>
    </cfRule>
    <cfRule type="containsText" dxfId="329" priority="42" operator="containsText" text="Moderado">
      <formula>NOT(ISERROR(SEARCH("Moderado",BN5)))</formula>
    </cfRule>
    <cfRule type="containsText" dxfId="328" priority="43" operator="containsText" text="Menor">
      <formula>NOT(ISERROR(SEARCH("Menor",BN5)))</formula>
    </cfRule>
    <cfRule type="containsText" dxfId="327" priority="44" operator="containsText" text="Insignificante">
      <formula>NOT(ISERROR(SEARCH("Insignificante",BN5)))</formula>
    </cfRule>
  </conditionalFormatting>
  <conditionalFormatting sqref="BO5 BO8 BO10 BO12:BO27">
    <cfRule type="containsText" dxfId="326" priority="36" operator="containsText" text="Extremo">
      <formula>NOT(ISERROR(SEARCH("Extremo",BO5)))</formula>
    </cfRule>
    <cfRule type="containsText" dxfId="325" priority="37" operator="containsText" text="Alto">
      <formula>NOT(ISERROR(SEARCH("Alto",BO5)))</formula>
    </cfRule>
    <cfRule type="containsText" dxfId="324" priority="38" operator="containsText" text="Moderado">
      <formula>NOT(ISERROR(SEARCH("Moderado",BO5)))</formula>
    </cfRule>
    <cfRule type="containsText" dxfId="323" priority="39" operator="containsText" text="bajo">
      <formula>NOT(ISERROR(SEARCH("bajo",BO5)))</formula>
    </cfRule>
  </conditionalFormatting>
  <conditionalFormatting sqref="BN5 BN8 BN10 BN12:BN27">
    <cfRule type="containsText" dxfId="322" priority="31" operator="containsText" text="Catastrófico">
      <formula>NOT(ISERROR(SEARCH("Catastrófico",BN5)))</formula>
    </cfRule>
    <cfRule type="containsText" dxfId="321" priority="32" operator="containsText" text="Mayor">
      <formula>NOT(ISERROR(SEARCH("Mayor",BN5)))</formula>
    </cfRule>
    <cfRule type="containsText" dxfId="320" priority="33" operator="containsText" text="Moderado">
      <formula>NOT(ISERROR(SEARCH("Moderado",BN5)))</formula>
    </cfRule>
    <cfRule type="containsText" dxfId="319" priority="34" operator="containsText" text="Menor">
      <formula>NOT(ISERROR(SEARCH("Menor",BN5)))</formula>
    </cfRule>
    <cfRule type="containsText" dxfId="318" priority="35" operator="containsText" text="Insignificante">
      <formula>NOT(ISERROR(SEARCH("Insignificante",BN5)))</formula>
    </cfRule>
  </conditionalFormatting>
  <conditionalFormatting sqref="AE8">
    <cfRule type="containsText" dxfId="317" priority="21" operator="containsText" text="Catastrófico">
      <formula>NOT(ISERROR(SEARCH("Catastrófico",AE8)))</formula>
    </cfRule>
    <cfRule type="containsText" dxfId="316" priority="22" operator="containsText" text="Mayor">
      <formula>NOT(ISERROR(SEARCH("Mayor",AE8)))</formula>
    </cfRule>
    <cfRule type="containsText" dxfId="315" priority="23" operator="containsText" text="Moderado">
      <formula>NOT(ISERROR(SEARCH("Moderado",AE8)))</formula>
    </cfRule>
    <cfRule type="containsText" dxfId="314" priority="24" operator="containsText" text="Menor">
      <formula>NOT(ISERROR(SEARCH("Menor",AE8)))</formula>
    </cfRule>
    <cfRule type="containsText" dxfId="313" priority="25" operator="containsText" text="Insignificante">
      <formula>NOT(ISERROR(SEARCH("Insignificante",AE8)))</formula>
    </cfRule>
  </conditionalFormatting>
  <conditionalFormatting sqref="AE8">
    <cfRule type="containsText" dxfId="312" priority="16" operator="containsText" text="Catastrófico">
      <formula>NOT(ISERROR(SEARCH("Catastrófico",AE8)))</formula>
    </cfRule>
    <cfRule type="containsText" dxfId="311" priority="17" operator="containsText" text="Mayor">
      <formula>NOT(ISERROR(SEARCH("Mayor",AE8)))</formula>
    </cfRule>
    <cfRule type="containsText" dxfId="310" priority="18" operator="containsText" text="Moderado">
      <formula>NOT(ISERROR(SEARCH("Moderado",AE8)))</formula>
    </cfRule>
    <cfRule type="containsText" dxfId="309" priority="19" operator="containsText" text="Menor">
      <formula>NOT(ISERROR(SEARCH("Menor",AE8)))</formula>
    </cfRule>
    <cfRule type="containsText" dxfId="308" priority="20" operator="containsText" text="Insignificante">
      <formula>NOT(ISERROR(SEARCH("Insignificante",AE8)))</formula>
    </cfRule>
  </conditionalFormatting>
  <conditionalFormatting sqref="AE10">
    <cfRule type="containsText" dxfId="307" priority="6" operator="containsText" text="Catastrófico">
      <formula>NOT(ISERROR(SEARCH("Catastrófico",AE10)))</formula>
    </cfRule>
    <cfRule type="containsText" dxfId="306" priority="7" operator="containsText" text="Mayor">
      <formula>NOT(ISERROR(SEARCH("Mayor",AE10)))</formula>
    </cfRule>
    <cfRule type="containsText" dxfId="305" priority="8" operator="containsText" text="Moderado">
      <formula>NOT(ISERROR(SEARCH("Moderado",AE10)))</formula>
    </cfRule>
    <cfRule type="containsText" dxfId="304" priority="9" operator="containsText" text="Menor">
      <formula>NOT(ISERROR(SEARCH("Menor",AE10)))</formula>
    </cfRule>
    <cfRule type="containsText" dxfId="303" priority="10" operator="containsText" text="Insignificante">
      <formula>NOT(ISERROR(SEARCH("Insignificante",AE10)))</formula>
    </cfRule>
  </conditionalFormatting>
  <conditionalFormatting sqref="AE10">
    <cfRule type="containsText" dxfId="302" priority="1" operator="containsText" text="Catastrófico">
      <formula>NOT(ISERROR(SEARCH("Catastrófico",AE10)))</formula>
    </cfRule>
    <cfRule type="containsText" dxfId="301" priority="2" operator="containsText" text="Mayor">
      <formula>NOT(ISERROR(SEARCH("Mayor",AE10)))</formula>
    </cfRule>
    <cfRule type="containsText" dxfId="300" priority="3" operator="containsText" text="Moderado">
      <formula>NOT(ISERROR(SEARCH("Moderado",AE10)))</formula>
    </cfRule>
    <cfRule type="containsText" dxfId="299" priority="4" operator="containsText" text="Menor">
      <formula>NOT(ISERROR(SEARCH("Menor",AE10)))</formula>
    </cfRule>
    <cfRule type="containsText" dxfId="298" priority="5" operator="containsText" text="Insignificante">
      <formula>NOT(ISERROR(SEARCH("Insignificante",AE10)))</formula>
    </cfRule>
  </conditionalFormatting>
  <dataValidations count="18">
    <dataValidation type="list" allowBlank="1" showInputMessage="1" showErrorMessage="1" sqref="B12:B27 B10 B5 B8" xr:uid="{00000000-0002-0000-0700-000000000000}">
      <formula1>$BW$82:$BW$85</formula1>
    </dataValidation>
    <dataValidation type="list" allowBlank="1" showInputMessage="1" showErrorMessage="1" sqref="C12:C27 C10 C5 C8" xr:uid="{00000000-0002-0000-0700-000001000000}">
      <formula1>$BX$82:$BX$96</formula1>
    </dataValidation>
    <dataValidation type="list" allowBlank="1" showInputMessage="1" showErrorMessage="1" sqref="G8 G12:G27 G10" xr:uid="{00000000-0002-0000-0700-000002000000}">
      <formula1>$BY$82:$BY$90</formula1>
    </dataValidation>
    <dataValidation type="list" allowBlank="1" showInputMessage="1" showErrorMessage="1" sqref="AE28:AE75 BN5 BN8 BN10 BN12:BN27 AE8 AE10" xr:uid="{00000000-0002-0000-0700-000003000000}">
      <formula1>$CA$82:$CA$86</formula1>
    </dataValidation>
    <dataValidation type="list" allowBlank="1" showInputMessage="1" showErrorMessage="1" sqref="AD12:AD75 BM12:BM27 AD10 BM5 BM8 BM10 AD5 AD8" xr:uid="{00000000-0002-0000-0700-000004000000}">
      <formula1>$BZ$82:$BZ$86</formula1>
    </dataValidation>
    <dataValidation type="list" allowBlank="1" showInputMessage="1" showErrorMessage="1" sqref="J8:AB27" xr:uid="{00000000-0002-0000-0700-000005000000}">
      <formula1>$BV$82:$BV$83</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27" xr:uid="{00000000-0002-0000-0700-000006000000}">
      <formula1>$CM$82:$CM$84</formula1>
    </dataValidation>
    <dataValidation type="list" allowBlank="1" showInputMessage="1" showErrorMessage="1" sqref="AH5:AH27" xr:uid="{00000000-0002-0000-0700-000007000000}">
      <formula1>$CC$82:$CC$83</formula1>
    </dataValidation>
    <dataValidation type="list" allowBlank="1" showInputMessage="1" showErrorMessage="1" sqref="BE5:BE27" xr:uid="{00000000-0002-0000-0700-000008000000}">
      <formula1>$DF$82:$DF$83</formula1>
    </dataValidation>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AZ5:AZ27" xr:uid="{00000000-0002-0000-0700-000009000000}"/>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5:AY27" xr:uid="{00000000-0002-0000-0700-00000A000000}">
      <formula1>$DA$82:$DA$84</formula1>
    </dataValidation>
    <dataValidation type="list" allowBlank="1" showInputMessage="1" showErrorMessage="1" sqref="BH5:BH27" xr:uid="{00000000-0002-0000-0700-00000B000000}">
      <formula1>$DG$82:$DG$84</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27" xr:uid="{00000000-0002-0000-0700-00000C000000}">
      <formula1>$CQ$82:$CQ$83</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27" xr:uid="{00000000-0002-0000-0700-00000D000000}">
      <formula1>$CJ$82:$CJ$83</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27" xr:uid="{00000000-0002-0000-0700-00000E000000}">
      <formula1>EVIDENCIAS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27" xr:uid="{00000000-0002-0000-0700-00000F000000}">
      <formula1>DESVIACIONES</formula1>
    </dataValidation>
    <dataValidation type="list" allowBlank="1" showInputMessage="1" showErrorMessage="1" promptTitle="FUNCIONES Y RESPONSABILIDAD" prompt="¿El responsable tiene la autoridad y adecuada segregación de funciones en la ejecución del control?_x000d__x000a_" sqref="AK5:AK27" xr:uid="{00000000-0002-0000-0700-000010000000}">
      <formula1>FUNCIONES</formula1>
    </dataValidation>
    <dataValidation type="list" allowBlank="1" showInputMessage="1" showErrorMessage="1" promptTitle="Responsable" prompt="¿Existe un responsable asignado a la ejecución del control?" sqref="AI5:AI27" xr:uid="{00000000-0002-0000-0700-000011000000}">
      <formula1>RESPONSABLE</formula1>
    </dataValidation>
  </dataValidations>
  <pageMargins left="0.70866141732283472" right="0.70866141732283472" top="0.74803149606299213" bottom="0.74803149606299213" header="0.31496062992125984" footer="0.31496062992125984"/>
  <pageSetup paperSize="9" scale="20" orientation="landscape" r:id="rId1"/>
  <headerFooter>
    <oddHeader>&amp;L&amp;G&amp;CMapa de Riesgos</oddHeader>
    <oddFooter>&amp;L&amp;G&amp;C&amp;N&amp;RDES-FM-12
V9</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lfo="3"/>
    </mc:Fallback>
  </mc:AlternateContent>
  <controls>
    <control shapeId="13313" r:id="rId6" name="Button 1">
      <controlPr defaultSize="0" print="0" autoFill="0" autoPict="0" macro="[8]!Macro1">
        <anchor moveWithCells="1" sizeWithCells="1">
          <from>
            <xdr:col>5</xdr:col>
            <xdr:colOff>1363980</xdr:colOff>
            <xdr:row>0</xdr:row>
            <xdr:rowOff>106680</xdr:rowOff>
          </from>
          <to>
            <xdr:col>7</xdr:col>
            <xdr:colOff>266700</xdr:colOff>
            <xdr:row>1</xdr:row>
            <xdr:rowOff>335280</xdr:rowOff>
          </to>
        </anchor>
      </controlPr>
    </control>
    <control shapeId="13314" r:id="rId7" name="Button 2">
      <controlPr defaultSize="0" print="0" autoFill="0" autoPict="0" macro="[8]!Macro2">
        <anchor moveWithCells="1" sizeWithCells="1">
          <from>
            <xdr:col>32</xdr:col>
            <xdr:colOff>152400</xdr:colOff>
            <xdr:row>0</xdr:row>
            <xdr:rowOff>182880</xdr:rowOff>
          </from>
          <to>
            <xdr:col>32</xdr:col>
            <xdr:colOff>2545080</xdr:colOff>
            <xdr:row>1</xdr:row>
            <xdr:rowOff>259080</xdr:rowOff>
          </to>
        </anchor>
      </controlPr>
    </control>
  </controls>
  <extLst>
    <ext xmlns:x14="http://schemas.microsoft.com/office/spreadsheetml/2009/9/main" uri="{78C0D931-6437-407d-A8EE-F0AAD7539E65}">
      <x14:conditionalFormattings>
        <x14:conditionalFormatting xmlns:xm="http://schemas.microsoft.com/office/excel/2006/main">
          <x14:cfRule type="containsText" priority="50" operator="containsText" id="{E4E08389-1481-4802-B625-94ED35246072}">
            <xm:f>NOT(ISERROR(SEARCH($CA$82,AE5)))</xm:f>
            <xm:f>$CA$82</xm:f>
            <x14:dxf>
              <fill>
                <gradientFill degree="180">
                  <stop position="0">
                    <color rgb="FF008744"/>
                  </stop>
                  <stop position="1">
                    <color theme="0"/>
                  </stop>
                </gradientFill>
              </fill>
            </x14:dxf>
          </x14:cfRule>
          <x14:cfRule type="containsText" priority="51" operator="containsText" id="{F8D9C6E9-F8FC-4B24-8D85-7760BFA310C2}">
            <xm:f>NOT(ISERROR(SEARCH($CA$83,AE5)))</xm:f>
            <xm:f>$CA$83</xm:f>
            <x14:dxf>
              <fill>
                <gradientFill degree="180">
                  <stop position="0">
                    <color rgb="FF008744"/>
                  </stop>
                  <stop position="1">
                    <color theme="0"/>
                  </stop>
                </gradientFill>
              </fill>
            </x14:dxf>
          </x14:cfRule>
          <x14:cfRule type="containsText" priority="52" operator="containsText" id="{6A00FA4F-6CAD-454B-A1BF-EEF589A984CD}">
            <xm:f>NOT(ISERROR(SEARCH($CA$84,AE5)))</xm:f>
            <xm:f>$CA$84</xm:f>
            <x14:dxf>
              <fill>
                <gradientFill>
                  <stop position="0">
                    <color theme="0"/>
                  </stop>
                  <stop position="1">
                    <color rgb="FFFFFF00"/>
                  </stop>
                </gradientFill>
              </fill>
            </x14:dxf>
          </x14:cfRule>
          <x14:cfRule type="containsText" priority="53" operator="containsText" id="{2761F390-727A-4B13-B67A-34F81031BEEA}">
            <xm:f>NOT(ISERROR(SEARCH($CA$85,AE5)))</xm:f>
            <xm:f>$CA$85</xm:f>
            <x14:dxf>
              <fill>
                <gradientFill>
                  <stop position="0">
                    <color theme="0"/>
                  </stop>
                  <stop position="1">
                    <color rgb="FFFFC000"/>
                  </stop>
                </gradientFill>
              </fill>
            </x14:dxf>
          </x14:cfRule>
          <x14:cfRule type="containsText" priority="54" operator="containsText" id="{3ADF6152-3F71-4B17-8BCA-9AE967827DEB}">
            <xm:f>NOT(ISERROR(SEARCH($CA$86,AE5)))</xm:f>
            <xm:f>$CA$86</xm:f>
            <x14:dxf>
              <fill>
                <gradientFill>
                  <stop position="0">
                    <color theme="0"/>
                  </stop>
                  <stop position="1">
                    <color rgb="FFFF0000"/>
                  </stop>
                </gradientFill>
              </fill>
            </x14:dxf>
          </x14:cfRule>
          <xm:sqref>BN76:BN87 AE5 BN5 AE12:AE87 BN8 BN10 BN12:BN27</xm:sqref>
        </x14:conditionalFormatting>
        <x14:conditionalFormatting xmlns:xm="http://schemas.microsoft.com/office/excel/2006/main">
          <x14:cfRule type="containsText" priority="58" operator="containsText" id="{9C988D08-8977-4DB8-B5AC-4B1F09D54778}">
            <xm:f>NOT(ISERROR(SEARCH($BZ$82,AD5)))</xm:f>
            <xm:f>$BZ$82</xm:f>
            <x14:dxf>
              <fill>
                <gradientFill degree="180">
                  <stop position="0">
                    <color rgb="FF008744"/>
                  </stop>
                  <stop position="1">
                    <color theme="0"/>
                  </stop>
                </gradientFill>
              </fill>
            </x14:dxf>
          </x14:cfRule>
          <x14:cfRule type="containsText" priority="59" operator="containsText" id="{AE8E7765-88F3-4B5A-B10B-98292FB58DA6}">
            <xm:f>NOT(ISERROR(SEARCH($BZ$83,AD5)))</xm:f>
            <xm:f>$BZ$83</xm:f>
            <x14:dxf>
              <fill>
                <gradientFill degree="180">
                  <stop position="0">
                    <color rgb="FF008744"/>
                  </stop>
                  <stop position="1">
                    <color theme="0"/>
                  </stop>
                </gradientFill>
              </fill>
            </x14:dxf>
          </x14:cfRule>
          <x14:cfRule type="containsText" priority="60" operator="containsText" id="{7AEF838E-0A53-485D-805A-60C72F77F394}">
            <xm:f>NOT(ISERROR(SEARCH($BZ$84,AD5)))</xm:f>
            <xm:f>$BZ$84</xm:f>
            <x14:dxf>
              <fill>
                <gradientFill degree="180">
                  <stop position="0">
                    <color rgb="FF008744"/>
                  </stop>
                  <stop position="1">
                    <color rgb="FFFFFFFF"/>
                  </stop>
                </gradientFill>
              </fill>
            </x14:dxf>
          </x14:cfRule>
          <x14:cfRule type="containsText" priority="61" operator="containsText" id="{A5486F29-F60C-4F6B-A02C-685666D66EB8}">
            <xm:f>NOT(ISERROR(SEARCH($BZ$85,AD5)))</xm:f>
            <xm:f>$BZ$85</xm:f>
            <x14:dxf>
              <fill>
                <gradientFill>
                  <stop position="0">
                    <color theme="0"/>
                  </stop>
                  <stop position="1">
                    <color rgb="FFFFFF00"/>
                  </stop>
                </gradientFill>
              </fill>
            </x14:dxf>
          </x14:cfRule>
          <x14:cfRule type="containsText" priority="62" operator="containsText" id="{95C2001C-0B8B-4F8F-B831-0B507448AF67}">
            <xm:f>NOT(ISERROR(SEARCH($BZ$86,AD5)))</xm:f>
            <xm:f>$BZ$86</xm:f>
            <x14:dxf>
              <fill>
                <gradientFill degree="180">
                  <stop position="0">
                    <color rgb="FFFFA700"/>
                  </stop>
                  <stop position="1">
                    <color theme="0"/>
                  </stop>
                </gradientFill>
              </fill>
            </x14:dxf>
          </x14:cfRule>
          <xm:sqref>AD5 BM5 AD10 AD12:AD87 BM8 BM10 BM12:BM87 AD8</xm:sqref>
        </x14:conditionalFormatting>
        <x14:conditionalFormatting xmlns:xm="http://schemas.microsoft.com/office/excel/2006/main">
          <x14:cfRule type="containsText" priority="63" operator="containsText" id="{6691D5D3-7BFA-4A39-8135-126C3CC5ABA8}">
            <xm:f>NOT(ISERROR(SEARCH($CB$82,AF5)))</xm:f>
            <xm:f>$CB$82</xm:f>
            <x14:dxf>
              <fill>
                <gradientFill>
                  <stop position="0">
                    <color theme="0"/>
                  </stop>
                  <stop position="1">
                    <color rgb="FF008744"/>
                  </stop>
                </gradientFill>
              </fill>
            </x14:dxf>
          </x14:cfRule>
          <x14:cfRule type="containsText" priority="64" operator="containsText" id="{FB3B25B4-4B12-4300-93A2-159E9A120F7F}">
            <xm:f>NOT(ISERROR(SEARCH($CB$83,AF5)))</xm:f>
            <xm:f>$CB$83</xm:f>
            <x14:dxf>
              <fill>
                <gradientFill>
                  <stop position="0">
                    <color theme="0"/>
                  </stop>
                  <stop position="1">
                    <color rgb="FFFACC06"/>
                  </stop>
                </gradientFill>
              </fill>
            </x14:dxf>
          </x14:cfRule>
          <x14:cfRule type="containsText" priority="65" operator="containsText" id="{DD5C1D3F-ECDB-4EA3-931A-1153960415F1}">
            <xm:f>NOT(ISERROR(SEARCH($CB$84,AF5)))</xm:f>
            <xm:f>$CB$84</xm:f>
            <x14:dxf>
              <fill>
                <gradientFill>
                  <stop position="0">
                    <color theme="0"/>
                  </stop>
                  <stop position="1">
                    <color rgb="FFFF0000"/>
                  </stop>
                </gradientFill>
              </fill>
            </x14:dxf>
          </x14:cfRule>
          <x14:cfRule type="containsText" priority="66" operator="containsText" id="{D50AFE89-E193-459A-87F4-23177C121924}">
            <xm:f>NOT(ISERROR(SEARCH($CB$85,AF5)))</xm:f>
            <xm:f>$CB$85</xm:f>
            <x14:dxf>
              <fill>
                <gradientFill>
                  <stop position="0">
                    <color theme="0"/>
                  </stop>
                  <stop position="1">
                    <color rgb="FFC00000"/>
                  </stop>
                </gradientFill>
              </fill>
            </x14:dxf>
          </x14:cfRule>
          <xm:sqref>AF5 BO5 AF10 AF12:AF87 BO8 BO10 BO12:BO87 AF8</xm:sqref>
        </x14:conditionalFormatting>
        <x14:conditionalFormatting xmlns:xm="http://schemas.microsoft.com/office/excel/2006/main">
          <x14:cfRule type="containsText" priority="26" operator="containsText" id="{40E7D3E6-2B55-497C-AD79-155DFC33FD1F}">
            <xm:f>NOT(ISERROR(SEARCH($CA$82,AE8)))</xm:f>
            <xm:f>$CA$82</xm:f>
            <x14:dxf>
              <fill>
                <gradientFill degree="180">
                  <stop position="0">
                    <color rgb="FF008744"/>
                  </stop>
                  <stop position="1">
                    <color theme="0"/>
                  </stop>
                </gradientFill>
              </fill>
            </x14:dxf>
          </x14:cfRule>
          <x14:cfRule type="containsText" priority="27" operator="containsText" id="{31F9141D-F7C6-47C3-B326-F47A5533DB25}">
            <xm:f>NOT(ISERROR(SEARCH($CA$83,AE8)))</xm:f>
            <xm:f>$CA$83</xm:f>
            <x14:dxf>
              <fill>
                <gradientFill degree="180">
                  <stop position="0">
                    <color rgb="FF008744"/>
                  </stop>
                  <stop position="1">
                    <color theme="0"/>
                  </stop>
                </gradientFill>
              </fill>
            </x14:dxf>
          </x14:cfRule>
          <x14:cfRule type="containsText" priority="28" operator="containsText" id="{BF33C77F-BAA2-4AD3-A7D4-CBEE1761C606}">
            <xm:f>NOT(ISERROR(SEARCH($CA$84,AE8)))</xm:f>
            <xm:f>$CA$84</xm:f>
            <x14:dxf>
              <fill>
                <gradientFill>
                  <stop position="0">
                    <color theme="0"/>
                  </stop>
                  <stop position="1">
                    <color rgb="FFFFFF00"/>
                  </stop>
                </gradientFill>
              </fill>
            </x14:dxf>
          </x14:cfRule>
          <x14:cfRule type="containsText" priority="29" operator="containsText" id="{A3181FAC-FAC8-45AD-8CED-674E0B24AE91}">
            <xm:f>NOT(ISERROR(SEARCH($CA$85,AE8)))</xm:f>
            <xm:f>$CA$85</xm:f>
            <x14:dxf>
              <fill>
                <gradientFill>
                  <stop position="0">
                    <color theme="0"/>
                  </stop>
                  <stop position="1">
                    <color rgb="FFFFC000"/>
                  </stop>
                </gradientFill>
              </fill>
            </x14:dxf>
          </x14:cfRule>
          <x14:cfRule type="containsText" priority="30" operator="containsText" id="{34E814DC-1198-4655-8486-CAEDEE01F3CF}">
            <xm:f>NOT(ISERROR(SEARCH($CA$86,AE8)))</xm:f>
            <xm:f>$CA$86</xm:f>
            <x14:dxf>
              <fill>
                <gradientFill>
                  <stop position="0">
                    <color theme="0"/>
                  </stop>
                  <stop position="1">
                    <color rgb="FFFF0000"/>
                  </stop>
                </gradientFill>
              </fill>
            </x14:dxf>
          </x14:cfRule>
          <xm:sqref>AE8</xm:sqref>
        </x14:conditionalFormatting>
        <x14:conditionalFormatting xmlns:xm="http://schemas.microsoft.com/office/excel/2006/main">
          <x14:cfRule type="containsText" priority="11" operator="containsText" id="{6932E80C-6810-4B40-A602-1C29CB042908}">
            <xm:f>NOT(ISERROR(SEARCH($CA$82,AE10)))</xm:f>
            <xm:f>$CA$82</xm:f>
            <x14:dxf>
              <fill>
                <gradientFill degree="180">
                  <stop position="0">
                    <color rgb="FF008744"/>
                  </stop>
                  <stop position="1">
                    <color theme="0"/>
                  </stop>
                </gradientFill>
              </fill>
            </x14:dxf>
          </x14:cfRule>
          <x14:cfRule type="containsText" priority="12" operator="containsText" id="{144B8092-6A94-49C2-BDEC-1870FD19A656}">
            <xm:f>NOT(ISERROR(SEARCH($CA$83,AE10)))</xm:f>
            <xm:f>$CA$83</xm:f>
            <x14:dxf>
              <fill>
                <gradientFill degree="180">
                  <stop position="0">
                    <color rgb="FF008744"/>
                  </stop>
                  <stop position="1">
                    <color theme="0"/>
                  </stop>
                </gradientFill>
              </fill>
            </x14:dxf>
          </x14:cfRule>
          <x14:cfRule type="containsText" priority="13" operator="containsText" id="{24AA34DF-61BE-4C7E-BE98-58AA762C3648}">
            <xm:f>NOT(ISERROR(SEARCH($CA$84,AE10)))</xm:f>
            <xm:f>$CA$84</xm:f>
            <x14:dxf>
              <fill>
                <gradientFill>
                  <stop position="0">
                    <color theme="0"/>
                  </stop>
                  <stop position="1">
                    <color rgb="FFFFFF00"/>
                  </stop>
                </gradientFill>
              </fill>
            </x14:dxf>
          </x14:cfRule>
          <x14:cfRule type="containsText" priority="14" operator="containsText" id="{629B3A74-7ED8-4429-A35F-BA5EF78D3BB2}">
            <xm:f>NOT(ISERROR(SEARCH($CA$85,AE10)))</xm:f>
            <xm:f>$CA$85</xm:f>
            <x14:dxf>
              <fill>
                <gradientFill>
                  <stop position="0">
                    <color theme="0"/>
                  </stop>
                  <stop position="1">
                    <color rgb="FFFFC000"/>
                  </stop>
                </gradientFill>
              </fill>
            </x14:dxf>
          </x14:cfRule>
          <x14:cfRule type="containsText" priority="15" operator="containsText" id="{4F99D1A6-6F0F-4184-80DA-6A67FE266D48}">
            <xm:f>NOT(ISERROR(SEARCH($CA$86,AE10)))</xm:f>
            <xm:f>$CA$86</xm:f>
            <x14:dxf>
              <fill>
                <gradientFill>
                  <stop position="0">
                    <color theme="0"/>
                  </stop>
                  <stop position="1">
                    <color rgb="FFFF0000"/>
                  </stop>
                </gradientFill>
              </fill>
            </x14:dxf>
          </x14:cfRule>
          <xm:sqref>AE10</xm:sqref>
        </x14:conditionalFormatting>
      </x14:conditionalFormattings>
    </ext>
  </extLst>
</worksheet>
</file>

<file path=xl/worksheets/sheet9.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B2:DI880"/>
  <sheetViews>
    <sheetView showGridLines="0" zoomScale="50" zoomScaleNormal="50" workbookViewId="0">
      <pane xSplit="7" ySplit="4" topLeftCell="BY5" activePane="bottomRight" state="frozen"/>
      <selection pane="topRight" activeCell="H1" sqref="H1"/>
      <selection pane="bottomLeft" activeCell="A5" sqref="A5"/>
      <selection pane="bottomRight" activeCell="BZ5" sqref="BZ5"/>
    </sheetView>
  </sheetViews>
  <sheetFormatPr baseColWidth="10" defaultColWidth="10.59765625" defaultRowHeight="16.2" thickTop="1" thickBottom="1"/>
  <cols>
    <col min="1" max="1" width="3" style="2" customWidth="1"/>
    <col min="2" max="2" width="17.09765625" style="2" customWidth="1"/>
    <col min="3" max="3" width="15.5" style="2" customWidth="1"/>
    <col min="4" max="4" width="38.34765625" style="2" customWidth="1"/>
    <col min="5" max="5" width="22.34765625" style="2" customWidth="1"/>
    <col min="6" max="6" width="24.84765625" style="2" customWidth="1"/>
    <col min="7" max="7" width="12.5" style="2" customWidth="1"/>
    <col min="8" max="8" width="53.34765625" style="2" customWidth="1"/>
    <col min="9" max="9" width="41.09765625" style="2" customWidth="1"/>
    <col min="10" max="27" width="41.09765625" style="2" hidden="1" customWidth="1"/>
    <col min="28" max="29" width="41.09765625" style="3" hidden="1" customWidth="1"/>
    <col min="30" max="31" width="7.59765625" style="2" customWidth="1"/>
    <col min="32" max="32" width="8.5" style="2" customWidth="1"/>
    <col min="33" max="33" width="75" style="2" customWidth="1"/>
    <col min="34" max="34" width="10.5" style="2" customWidth="1"/>
    <col min="35" max="35" width="11.59765625" style="2" customWidth="1"/>
    <col min="36" max="36" width="3" style="2" customWidth="1"/>
    <col min="37" max="37" width="10.59765625" style="2" customWidth="1"/>
    <col min="38" max="38" width="2.59765625" style="2" customWidth="1"/>
    <col min="39" max="39" width="10.59765625" style="2" customWidth="1"/>
    <col min="40" max="40" width="2.59765625" style="2" customWidth="1"/>
    <col min="41" max="41" width="10.59765625" style="2" customWidth="1"/>
    <col min="42" max="42" width="3.59765625" style="2" customWidth="1"/>
    <col min="43" max="43" width="10.59765625" style="2" customWidth="1"/>
    <col min="44" max="44" width="2.59765625" style="2" customWidth="1"/>
    <col min="45" max="45" width="11.84765625" style="2" customWidth="1"/>
    <col min="46" max="46" width="2.59765625" style="2" customWidth="1"/>
    <col min="47" max="47" width="11.84765625" style="2" customWidth="1"/>
    <col min="48" max="48" width="2.59765625" style="2" customWidth="1"/>
    <col min="49" max="49" width="8.5" style="2" customWidth="1"/>
    <col min="50" max="51" width="14.59765625" style="2" customWidth="1"/>
    <col min="52" max="52" width="13.5" style="2" customWidth="1"/>
    <col min="53" max="53" width="4" style="2" customWidth="1"/>
    <col min="54" max="54" width="14.84765625" style="2" customWidth="1"/>
    <col min="55" max="55" width="12.84765625" style="2" customWidth="1"/>
    <col min="56" max="56" width="3.34765625" style="2" customWidth="1"/>
    <col min="57" max="57" width="15" style="2" customWidth="1"/>
    <col min="58" max="58" width="5.34765625" style="2" customWidth="1"/>
    <col min="59" max="59" width="3.59765625" style="2" customWidth="1"/>
    <col min="60" max="60" width="15" style="2" customWidth="1"/>
    <col min="61" max="61" width="6.59765625" style="2" customWidth="1"/>
    <col min="62" max="62" width="5.59765625" style="2" customWidth="1"/>
    <col min="63" max="63" width="13.34765625" style="2" customWidth="1"/>
    <col min="64" max="64" width="13.5" style="2" customWidth="1"/>
    <col min="65" max="66" width="7.59765625" style="2" customWidth="1"/>
    <col min="67" max="67" width="8.5" style="2" customWidth="1"/>
    <col min="68" max="68" width="10.84765625" style="2" customWidth="1"/>
    <col min="69" max="69" width="40.59765625" style="2" customWidth="1"/>
    <col min="70" max="70" width="29.84765625" style="2" customWidth="1"/>
    <col min="71" max="71" width="18" style="2" customWidth="1"/>
    <col min="72" max="73" width="14.84765625" style="2" customWidth="1"/>
    <col min="74" max="74" width="28.84765625" style="2" customWidth="1"/>
    <col min="75" max="75" width="16.34765625" style="2" customWidth="1"/>
    <col min="76" max="76" width="90.1484375" style="2" customWidth="1"/>
    <col min="77" max="77" width="15.84765625" style="2" customWidth="1"/>
    <col min="78" max="78" width="40.59765625" style="2" customWidth="1"/>
    <col min="79" max="79" width="45.09765625" style="2" customWidth="1"/>
    <col min="80" max="81" width="10.59765625" style="2" customWidth="1"/>
    <col min="82" max="82" width="14" style="2" customWidth="1"/>
    <col min="83" max="87" width="10.59765625" style="2"/>
    <col min="88" max="88" width="13.5" style="2" customWidth="1"/>
    <col min="89" max="90" width="10.59765625" style="2"/>
    <col min="91" max="91" width="13.5" style="2" customWidth="1"/>
    <col min="92" max="104" width="10.59765625" style="2"/>
    <col min="105" max="105" width="13.34765625" style="2" customWidth="1"/>
    <col min="106" max="106" width="19.84765625" style="2" customWidth="1"/>
    <col min="107" max="110" width="10.59765625" style="2"/>
    <col min="111" max="111" width="15" style="2" customWidth="1"/>
    <col min="112" max="112" width="13.59765625" style="2" customWidth="1"/>
    <col min="113" max="16384" width="10.59765625" style="2"/>
  </cols>
  <sheetData>
    <row r="2" spans="2:79" s="1" customFormat="1" ht="29.1" customHeight="1" thickTop="1" thickBot="1">
      <c r="B2" s="285" t="s">
        <v>0</v>
      </c>
      <c r="C2" s="285"/>
      <c r="D2" s="285"/>
      <c r="E2" s="285" t="s">
        <v>1</v>
      </c>
      <c r="F2" s="285"/>
      <c r="G2" s="285"/>
      <c r="H2" s="285"/>
      <c r="I2" s="285"/>
      <c r="J2" s="285" t="s">
        <v>2</v>
      </c>
      <c r="K2" s="285"/>
      <c r="L2" s="285"/>
      <c r="M2" s="285"/>
      <c r="N2" s="285"/>
      <c r="O2" s="285"/>
      <c r="P2" s="285"/>
      <c r="Q2" s="285"/>
      <c r="R2" s="285"/>
      <c r="S2" s="285"/>
      <c r="T2" s="285"/>
      <c r="U2" s="285"/>
      <c r="V2" s="285"/>
      <c r="W2" s="285"/>
      <c r="X2" s="285"/>
      <c r="Y2" s="285"/>
      <c r="Z2" s="285"/>
      <c r="AA2" s="285"/>
      <c r="AB2" s="285"/>
      <c r="AC2" s="285"/>
      <c r="AD2" s="285" t="s">
        <v>3</v>
      </c>
      <c r="AE2" s="285"/>
      <c r="AF2" s="285"/>
      <c r="AG2" s="285" t="s">
        <v>4</v>
      </c>
      <c r="AH2" s="285"/>
      <c r="AI2" s="285"/>
      <c r="AJ2" s="285"/>
      <c r="AK2" s="285"/>
      <c r="AL2" s="285"/>
      <c r="AM2" s="285"/>
      <c r="AN2" s="285"/>
      <c r="AO2" s="285"/>
      <c r="AP2" s="285"/>
      <c r="AQ2" s="285"/>
      <c r="AR2" s="285"/>
      <c r="AS2" s="285"/>
      <c r="AT2" s="285"/>
      <c r="AU2" s="285"/>
      <c r="AV2" s="285"/>
      <c r="AW2" s="285"/>
      <c r="AX2" s="285" t="s">
        <v>5</v>
      </c>
      <c r="AY2" s="285"/>
      <c r="AZ2" s="285"/>
      <c r="BA2" s="285"/>
      <c r="BB2" s="285"/>
      <c r="BC2" s="285"/>
      <c r="BD2" s="285"/>
      <c r="BE2" s="285"/>
      <c r="BF2" s="285"/>
      <c r="BG2" s="285"/>
      <c r="BH2" s="285"/>
      <c r="BI2" s="285"/>
      <c r="BJ2" s="285"/>
      <c r="BK2" s="285"/>
      <c r="BL2" s="285"/>
      <c r="BM2" s="285" t="s">
        <v>3</v>
      </c>
      <c r="BN2" s="285"/>
      <c r="BO2" s="285"/>
      <c r="BP2" s="287" t="s">
        <v>6</v>
      </c>
      <c r="BQ2" s="287"/>
      <c r="BR2" s="287"/>
      <c r="BS2" s="287"/>
      <c r="BT2" s="287" t="s">
        <v>7</v>
      </c>
      <c r="BU2" s="287"/>
      <c r="BV2" s="287"/>
      <c r="BW2" s="281" t="s">
        <v>8</v>
      </c>
      <c r="BX2" s="281"/>
      <c r="BY2" s="281" t="s">
        <v>9</v>
      </c>
      <c r="BZ2" s="281"/>
      <c r="CA2" s="281"/>
    </row>
    <row r="3" spans="2:79" ht="3" customHeight="1" thickTop="1" thickBot="1"/>
    <row r="4" spans="2:79" s="9" customFormat="1" ht="46" customHeight="1" thickTop="1" thickBot="1">
      <c r="B4" s="4" t="s">
        <v>10</v>
      </c>
      <c r="C4" s="4" t="s">
        <v>11</v>
      </c>
      <c r="D4" s="4" t="s">
        <v>12</v>
      </c>
      <c r="E4" s="4" t="s">
        <v>13</v>
      </c>
      <c r="F4" s="4" t="s">
        <v>1</v>
      </c>
      <c r="G4" s="4" t="s">
        <v>14</v>
      </c>
      <c r="H4" s="4" t="s">
        <v>15</v>
      </c>
      <c r="I4" s="4" t="s">
        <v>16</v>
      </c>
      <c r="J4" s="4" t="s">
        <v>17</v>
      </c>
      <c r="K4" s="4" t="s">
        <v>18</v>
      </c>
      <c r="L4" s="4" t="s">
        <v>19</v>
      </c>
      <c r="M4" s="4" t="s">
        <v>20</v>
      </c>
      <c r="N4" s="4" t="s">
        <v>21</v>
      </c>
      <c r="O4" s="4" t="s">
        <v>22</v>
      </c>
      <c r="P4" s="4" t="s">
        <v>23</v>
      </c>
      <c r="Q4" s="4" t="s">
        <v>24</v>
      </c>
      <c r="R4" s="4" t="s">
        <v>25</v>
      </c>
      <c r="S4" s="4" t="s">
        <v>26</v>
      </c>
      <c r="T4" s="4" t="s">
        <v>27</v>
      </c>
      <c r="U4" s="4" t="s">
        <v>28</v>
      </c>
      <c r="V4" s="4" t="s">
        <v>29</v>
      </c>
      <c r="W4" s="4" t="s">
        <v>30</v>
      </c>
      <c r="X4" s="4" t="s">
        <v>31</v>
      </c>
      <c r="Y4" s="4" t="s">
        <v>32</v>
      </c>
      <c r="Z4" s="4" t="s">
        <v>33</v>
      </c>
      <c r="AA4" s="4" t="s">
        <v>34</v>
      </c>
      <c r="AB4" s="4" t="s">
        <v>35</v>
      </c>
      <c r="AC4" s="4" t="s">
        <v>36</v>
      </c>
      <c r="AD4" s="5" t="s">
        <v>37</v>
      </c>
      <c r="AE4" s="5" t="s">
        <v>38</v>
      </c>
      <c r="AF4" s="5" t="s">
        <v>39</v>
      </c>
      <c r="AG4" s="4" t="s">
        <v>40</v>
      </c>
      <c r="AH4" s="4" t="s">
        <v>41</v>
      </c>
      <c r="AI4" s="4" t="s">
        <v>42</v>
      </c>
      <c r="AJ4" s="4"/>
      <c r="AK4" s="4" t="s">
        <v>42</v>
      </c>
      <c r="AL4" s="4"/>
      <c r="AM4" s="4" t="s">
        <v>43</v>
      </c>
      <c r="AN4" s="4"/>
      <c r="AO4" s="4" t="s">
        <v>44</v>
      </c>
      <c r="AP4" s="4"/>
      <c r="AQ4" s="4" t="s">
        <v>45</v>
      </c>
      <c r="AR4" s="4"/>
      <c r="AS4" s="4" t="s">
        <v>46</v>
      </c>
      <c r="AT4" s="4"/>
      <c r="AU4" s="4" t="s">
        <v>47</v>
      </c>
      <c r="AV4" s="4"/>
      <c r="AW4" s="6" t="s">
        <v>48</v>
      </c>
      <c r="AX4" s="4" t="s">
        <v>49</v>
      </c>
      <c r="AY4" s="7" t="s">
        <v>50</v>
      </c>
      <c r="AZ4" s="7" t="s">
        <v>51</v>
      </c>
      <c r="BA4" s="4"/>
      <c r="BB4" s="4" t="s">
        <v>52</v>
      </c>
      <c r="BC4" s="7" t="s">
        <v>53</v>
      </c>
      <c r="BD4" s="4"/>
      <c r="BE4" s="7" t="s">
        <v>54</v>
      </c>
      <c r="BF4" s="7"/>
      <c r="BG4" s="7"/>
      <c r="BH4" s="7" t="s">
        <v>55</v>
      </c>
      <c r="BI4" s="7"/>
      <c r="BJ4" s="7"/>
      <c r="BK4" s="4" t="s">
        <v>56</v>
      </c>
      <c r="BL4" s="4" t="s">
        <v>57</v>
      </c>
      <c r="BM4" s="5" t="s">
        <v>37</v>
      </c>
      <c r="BN4" s="5" t="s">
        <v>38</v>
      </c>
      <c r="BO4" s="5" t="s">
        <v>58</v>
      </c>
      <c r="BP4" s="7" t="s">
        <v>59</v>
      </c>
      <c r="BQ4" s="7" t="s">
        <v>60</v>
      </c>
      <c r="BR4" s="7" t="s">
        <v>61</v>
      </c>
      <c r="BS4" s="7" t="s">
        <v>62</v>
      </c>
      <c r="BT4" s="7" t="s">
        <v>63</v>
      </c>
      <c r="BU4" s="7" t="s">
        <v>64</v>
      </c>
      <c r="BV4" s="7" t="s">
        <v>65</v>
      </c>
      <c r="BW4" s="8" t="s">
        <v>66</v>
      </c>
      <c r="BX4" s="8" t="s">
        <v>67</v>
      </c>
      <c r="BY4" s="8" t="s">
        <v>66</v>
      </c>
      <c r="BZ4" s="8" t="s">
        <v>67</v>
      </c>
      <c r="CA4" s="8" t="s">
        <v>68</v>
      </c>
    </row>
    <row r="5" spans="2:79" ht="352.5" customHeight="1" thickTop="1" thickBot="1">
      <c r="B5" s="253" t="s">
        <v>175</v>
      </c>
      <c r="C5" s="10" t="s">
        <v>198</v>
      </c>
      <c r="D5" s="141" t="s">
        <v>420</v>
      </c>
      <c r="E5" s="141" t="s">
        <v>421</v>
      </c>
      <c r="F5" s="141" t="s">
        <v>422</v>
      </c>
      <c r="G5" s="10" t="s">
        <v>110</v>
      </c>
      <c r="H5" s="141" t="s">
        <v>423</v>
      </c>
      <c r="I5" s="141" t="s">
        <v>424</v>
      </c>
      <c r="J5" s="247" t="s">
        <v>113</v>
      </c>
      <c r="K5" s="247" t="s">
        <v>390</v>
      </c>
      <c r="L5" s="247" t="s">
        <v>113</v>
      </c>
      <c r="M5" s="247" t="s">
        <v>113</v>
      </c>
      <c r="N5" s="247" t="s">
        <v>113</v>
      </c>
      <c r="O5" s="247" t="s">
        <v>113</v>
      </c>
      <c r="P5" s="247" t="s">
        <v>113</v>
      </c>
      <c r="Q5" s="247" t="s">
        <v>390</v>
      </c>
      <c r="R5" s="247" t="s">
        <v>113</v>
      </c>
      <c r="S5" s="247" t="s">
        <v>113</v>
      </c>
      <c r="T5" s="247" t="s">
        <v>113</v>
      </c>
      <c r="U5" s="247" t="s">
        <v>113</v>
      </c>
      <c r="V5" s="247" t="s">
        <v>113</v>
      </c>
      <c r="W5" s="247" t="s">
        <v>113</v>
      </c>
      <c r="X5" s="247" t="s">
        <v>113</v>
      </c>
      <c r="Y5" s="247" t="s">
        <v>114</v>
      </c>
      <c r="Z5" s="247" t="s">
        <v>390</v>
      </c>
      <c r="AA5" s="247" t="s">
        <v>390</v>
      </c>
      <c r="AB5" s="247" t="s">
        <v>114</v>
      </c>
      <c r="AC5" s="247">
        <f t="shared" ref="AC5:AC19" si="0">COUNTIF(J5:AB5,"Si")</f>
        <v>17</v>
      </c>
      <c r="AD5" s="21" t="s">
        <v>77</v>
      </c>
      <c r="AE5" s="22" t="str">
        <f>_xlfn.IFS(AC5&lt;=5,$CA$76,AND(AC5&gt;5,AC5&lt;=11),$CA$77,AC5&gt;11,$CA$78)</f>
        <v>Catastrófico</v>
      </c>
      <c r="AF5" s="23" t="str">
        <f>_xlfn.IFS(AND(AD5=$BZ$74,AE5=$CA$74),$CB$74,AND(AD5=$BZ$74,AE5=$CA$75),$CB$74,AND(AD5=$BZ$74,AE5=$CA$76),$CB$75,AND(AD5=$BZ$74,AE5=$CA$77),$CB$76,AND(AD5=$BZ$74,AE5=$CA$78),$CB$77,AND(AD5=$BZ$75,AE5=$CA$74),$CB$74,AND(AD5=$BZ$75,AE5=$CA$75),$CB$74,AND(AD5=$BZ$75,AE5=$CA$76),$CB$75,AND(AD5=$BZ$75,AE5=$CA$77),$CB$76,AND(AD5=$BZ$75,AE5=$CA$78),$CB$77,AND(AD5=$BZ$76,AE5=$CA$74),$CB$74,AND(AD5=$BZ$76,AE5=$CA$75),$CB$75,AND(AD5=$BZ$76,AE5=$CA$76),$CB$76,AND(AD5=$BZ$76,AE5=$CA$77),$CB$77,AND(AD5=$BZ$76,AE5=$CA$78),$CB$77,AND(AD5=$BZ$77,AE5=$CA$74),$CB$75,AND(AD5=$BZ$77,AE5=$CA$75),$CB$76,AND(AD5=$BZ$77,AE5=$CA$76),$CB$76,AND(AD5=$BZ$77,AE5=$CA$77),$CB$77,AND(AD5=$BZ$77,AE5=$CA$78),$CB$77,AND(AD5=$BZ$78,AE5=$CA$74),$CB$76,AND(AD5=$BZ$78,AE5=$CA$75),$CB$76,AND(AD5=$BZ$78,AE5=$CA$76),$CB$77,AND(AD5=$BZ$78,AE5=$CA$77),$CB$77,AND(AD5=$BZ$78,AE5=$CA$78),$CB$77)</f>
        <v>Extremo</v>
      </c>
      <c r="AG5" s="10" t="s">
        <v>425</v>
      </c>
      <c r="AH5" s="11" t="s">
        <v>242</v>
      </c>
      <c r="AI5" s="247" t="s">
        <v>81</v>
      </c>
      <c r="AJ5" s="12">
        <f t="shared" ref="AJ5:AJ10" si="1">IF(AI5=$CD$74,ASIGNADO,IF(AI5=$CD$75,NO_ASIGNADO,""))</f>
        <v>15</v>
      </c>
      <c r="AK5" s="247" t="s">
        <v>82</v>
      </c>
      <c r="AL5" s="12">
        <f t="shared" ref="AL5:AL10" si="2">IF(AK5=$CG$74,ADECUADO,IF(AK5=$CG$75,INADECUADO,""))</f>
        <v>15</v>
      </c>
      <c r="AM5" s="247" t="s">
        <v>83</v>
      </c>
      <c r="AN5" s="12">
        <f t="shared" ref="AN5:AN10" si="3">IF(AM5=$CJ$74,ASIGNADO,IF(AM5=$CJ$75,NO_ASIGNADO,""))</f>
        <v>15</v>
      </c>
      <c r="AO5" s="247" t="s">
        <v>84</v>
      </c>
      <c r="AP5" s="12">
        <f t="shared" ref="AP5:AP10" si="4">IF(AO5=$CM$74,PREVENIR,IF(AO5=$CM$75,DETECTAR,IF(AO5=$CM$76,NO_ES_CONTROL,"")))</f>
        <v>15</v>
      </c>
      <c r="AQ5" s="247" t="s">
        <v>85</v>
      </c>
      <c r="AR5" s="12">
        <f t="shared" ref="AR5:AR10" si="5">IF(AQ5=$CQ$74,CONFIABLE,IF(AQ5=$CQ$75,NO_CONFIABLE,""))</f>
        <v>15</v>
      </c>
      <c r="AS5" s="247" t="s">
        <v>86</v>
      </c>
      <c r="AT5" s="12">
        <f t="shared" ref="AT5:AT10" si="6">IF(AS5=$CT$74,SE_INVESTIGAN,IF(AS5=$CT$75,NO_SE_INVESTIGAN,""))</f>
        <v>15</v>
      </c>
      <c r="AU5" s="247" t="s">
        <v>87</v>
      </c>
      <c r="AV5" s="12">
        <f t="shared" ref="AV5:AV10" si="7">IF(AU5=$CW$74,COMPLETA,IF(AU5=$CW$75,INCOMPLETA,IF(AU5=$CW$76,NO_EXISTE,"")))</f>
        <v>10</v>
      </c>
      <c r="AW5" s="12">
        <f t="shared" ref="AW5:AW19" si="8">IFERROR(AJ5+AL5+AN5+AP5+AR5+AT5+AV5," ")</f>
        <v>100</v>
      </c>
      <c r="AX5" s="13" t="str">
        <f t="shared" ref="AX5:AX19" si="9">IF(AND(AW5&gt;=86,AW5&lt;=95),"MODERADO",IF(AND(AW5&gt;=96), "FUERTE",IF(AND(AW5&lt;=85), "DEBIL")))</f>
        <v>FUERTE</v>
      </c>
      <c r="AY5" s="14" t="s">
        <v>88</v>
      </c>
      <c r="AZ5" s="13" t="str">
        <f t="shared" ref="AZ5:AZ19" si="10">IFERROR((_xlfn.IFS(AND(AX5=$DA$74,AY5=$DA$74),$DA$74,AND(AX5=$DA$74,AY5=$DA$75),$DA$75,AND(AX5=$DA$74,AY5=$DA$76),$DA$76,AND(AX5=$DA$75,AY5=$DA$74),$DA$75,AND(AX5=$DA$75,AY5=$DA$75),$DA$75,AND(AX5=$DA$75,AY5=$DA$76),$DA$76,AND(AX5=$DA$76,AY5=$DA$74),$DA$76,AND(AX5=$DA$76,AY5=$DA$75),$DA$76,AND(AX5=$DA$76,AY5=$DA$76),$DA$76)),"")</f>
        <v>FUERTE</v>
      </c>
      <c r="BA5" s="250">
        <f t="shared" ref="BA5:BA10" si="11">_xlfn.IFS(AZ5=$DB$74,FUERTE,AZ5=$DB$75,MODERADO,AZ5=$DB$76,DEBIL)</f>
        <v>100</v>
      </c>
      <c r="BB5" s="245" t="str">
        <f t="shared" ref="BB5:BB19" si="12">IF(AND(BA5=100),"NO",IF(AND(BA5&lt;100), "SI",0))</f>
        <v>NO</v>
      </c>
      <c r="BC5" s="249" t="str">
        <f t="shared" ref="BC5:BC19" si="13">IF(AND(BD5&gt;=50,BD5&lt;=99),"MODERADO",IF(AND(BD5=100), "FUERTE",IF(AND(BD5&lt;50), "DEBIL")))</f>
        <v>FUERTE</v>
      </c>
      <c r="BD5" s="24">
        <f t="shared" ref="BD5" si="14">+SUM(BA5)/(COUNT(BA5))</f>
        <v>100</v>
      </c>
      <c r="BE5" s="15" t="s">
        <v>89</v>
      </c>
      <c r="BF5" s="16">
        <f>IF(BE5="Directamente",100/COUNTA($BE$5:$BE$5),0)</f>
        <v>100</v>
      </c>
      <c r="BG5" s="25" t="str">
        <f t="shared" ref="BG5:BG19" si="15">IF(SUM(BF5:BF5)&gt;67,"Directamente","No Disminuye")</f>
        <v>Directamente</v>
      </c>
      <c r="BH5" s="15" t="s">
        <v>89</v>
      </c>
      <c r="BI5" s="17">
        <f t="shared" ref="BI5:BI19" si="16">IFERROR(_xlfn.IFS(BH5="Directamente",100,BH5="Indirectamente",99,BH5="No Disminuye",98)," ")</f>
        <v>100</v>
      </c>
      <c r="BJ5" s="248" t="str">
        <f>_xlfn.IFS(AND((COUNTIF($BH$5:BH5,"Directamente"))&gt;=(COUNTIF(BH5:BH5,"Indirectamente")),(COUNTIF(BH5:BH5,"Directamente"))&gt;=(COUNTIF(BH5:BH5,"No Disminuye"))),"Directamente",AND((COUNTIF(BH5:BH5,"Indirectamente"))&gt;(COUNTIF(BH5:BH5,"Directamente")),(COUNTIF(BH5:BH5,"Indirectamente"))&gt;(COUNTIF(BH5:BH5,"No Disminuye"))),"Indirectamente",SUM(COUNTIF(BH5:BH5,"Directamente"),COUNTIF(BH5:BH5,"Indirectamente"))&gt;=COUNTIF(BH5:BH5,"No Disminuye"),"Directamente",AND((COUNTIF(BH5:BH5,"No Disminuye"))&gt;(COUNTIF(BH5:BH5,"Directamente")),(COUNTIF(BH5:BH5,"No Disminuye"))&gt;(COUNTIF(BH5:BH5,"Indirectamente"))),"No Disminuye")</f>
        <v>Directamente</v>
      </c>
      <c r="BK5" s="245">
        <f t="shared" ref="BK5:BK19" si="17">IFERROR(_xlfn.IFS(AND(BC5="MODERADO",BG5="Directamente"),1,AND(BC5="FUERTE",BG5="Directamente"),2),"0")</f>
        <v>2</v>
      </c>
      <c r="BL5" s="245">
        <f t="shared" ref="BL5:BL19" si="18">IFERROR(_xlfn.IFS(BJ5="Directamente",2,BJ5="Indirectamente",1),"0")</f>
        <v>2</v>
      </c>
      <c r="BM5" s="21" t="s">
        <v>90</v>
      </c>
      <c r="BN5" s="26" t="s">
        <v>91</v>
      </c>
      <c r="BO5" s="142" t="str">
        <f>_xlfn.IFS(AND(BM5=$BZ$74,BN5=$CA$74),$CB$74,AND(BM5=$BZ$74,BN5=$CA$75),$CB$74,AND(BM5=$BZ$74,BN5=$CA$76),$CB$75,AND(BM5=$BZ$74,BN5=$CA$77),$CB$76,AND(BM5=$BZ$74,BN5=$CA$78),$CB$77,AND(BM5=$BZ$75,BN5=$CA$74),$CB$74,AND(BM5=$BZ$75,BN5=$CA$75),$CB$74,AND(BM5=$BZ$75,BN5=$CA$76),$CB$75,AND(BM5=$BZ$75,BN5=$CA$77),$CB$76,AND(BM5=$BZ$75,BN5=$CA$78),$CB$77,AND(BM5=$BZ$76,BN5=$CA$74),$CB$74,AND(BM5=$BZ$76,BN5=$CA$75),$CB$75,AND(BM5=$BZ$76,BN5=$CA$76),$CB$76,AND(BM5=$BZ$76,BN5=$CA$77),$CB$77,AND(BM5=$BZ$76,BN5=$CA$78),$CB$77,AND(BM5=$BZ$77,BN5=$CA$74),$CB$75,AND(BM5=$BZ$77,BN5=$CA$75),$CB$76,AND(BM5=$BZ$77,BN5=$CA$76),$CB$76,AND(BM5=$BZ$77,BN5=$CA$77),$CB$77,AND(BM5=$BZ$77,BN5=$CA$78),$CB$77,AND(BM5=$BZ$78,BN5=$CA$74),$CB$76,AND(BM5=$BZ$78,BN5=$CA$75),$CB$76,AND(BM5=$BZ$78,BN5=$CA$76),$CB$77,AND(BM5=$BZ$78,BN5=$CA$77),$CB$77,AND(BM5=$BZ$78,BN5=$CA$78),$CB$77)</f>
        <v>Alto</v>
      </c>
      <c r="BP5" s="268" t="s">
        <v>92</v>
      </c>
      <c r="BQ5" s="143" t="s">
        <v>426</v>
      </c>
      <c r="BR5" s="143" t="s">
        <v>427</v>
      </c>
      <c r="BS5" s="144" t="s">
        <v>428</v>
      </c>
      <c r="BT5" s="145" t="d">
        <v>2021-01-02</v>
      </c>
      <c r="BU5" s="145" t="d">
        <v>2021-12-30</v>
      </c>
      <c r="BV5" s="143" t="s">
        <v>429</v>
      </c>
      <c r="BW5" s="222" t="s">
        <v>760</v>
      </c>
      <c r="BX5" s="143" t="s">
        <v>761</v>
      </c>
      <c r="BY5" s="221" t="s">
        <v>747</v>
      </c>
      <c r="BZ5" s="275" t="s">
        <v>762</v>
      </c>
      <c r="CA5" s="275" t="s">
        <v>763</v>
      </c>
    </row>
    <row r="6" spans="2:79" ht="84" hidden="1" customHeight="1" thickTop="1" thickBot="1">
      <c r="B6" s="425" t="s">
        <v>175</v>
      </c>
      <c r="C6" s="419" t="s">
        <v>198</v>
      </c>
      <c r="D6" s="431" t="s">
        <v>420</v>
      </c>
      <c r="E6" s="419" t="s">
        <v>430</v>
      </c>
      <c r="F6" s="419" t="s">
        <v>431</v>
      </c>
      <c r="G6" s="419" t="s">
        <v>177</v>
      </c>
      <c r="H6" s="419" t="s">
        <v>432</v>
      </c>
      <c r="I6" s="419" t="s">
        <v>433</v>
      </c>
      <c r="J6" s="15"/>
      <c r="K6" s="15"/>
      <c r="L6" s="15"/>
      <c r="M6" s="15"/>
      <c r="N6" s="15"/>
      <c r="O6" s="15"/>
      <c r="P6" s="15"/>
      <c r="Q6" s="15"/>
      <c r="R6" s="15"/>
      <c r="S6" s="15"/>
      <c r="T6" s="15"/>
      <c r="U6" s="15"/>
      <c r="V6" s="15"/>
      <c r="W6" s="15"/>
      <c r="X6" s="15"/>
      <c r="Y6" s="15"/>
      <c r="Z6" s="15"/>
      <c r="AA6" s="15"/>
      <c r="AB6" s="247"/>
      <c r="AC6" s="247">
        <f t="shared" si="0"/>
        <v>0</v>
      </c>
      <c r="AD6" s="311" t="s">
        <v>77</v>
      </c>
      <c r="AE6" s="438" t="str">
        <f>_xlfn.IFS(AC6&lt;=5,$CA$76,AND(AC6&gt;5,AC6&lt;=11),$CA$77,AC6&gt;11,$CA$78)</f>
        <v>Moderado</v>
      </c>
      <c r="AF6" s="378" t="str">
        <f>_xlfn.IFS(AND(AD6=$BZ$74,AE6=$CA$74),$CB$74,AND(AD6=$BZ$74,AE6=$CA$75),$CB$74,AND(AD6=$BZ$74,AE6=$CA$76),$CB$75,AND(AD6=$BZ$74,AE6=$CA$77),$CB$76,AND(AD6=$BZ$74,AE6=$CA$78),$CB$77,AND(AD6=$BZ$75,AE6=$CA$74),$CB$74,AND(AD6=$BZ$75,AE6=$CA$75),$CB$74,AND(AD6=$BZ$75,AE6=$CA$76),$CB$75,AND(AD6=$BZ$75,AE6=$CA$77),$CB$76,AND(AD6=$BZ$75,AE6=$CA$78),$CB$77,AND(AD6=$BZ$76,AE6=$CA$74),$CB$74,AND(AD6=$BZ$76,AE6=$CA$75),$CB$75,AND(AD6=$BZ$76,AE6=$CA$76),$CB$76,AND(AD6=$BZ$76,AE6=$CA$77),$CB$77,AND(AD6=$BZ$76,AE6=$CA$78),$CB$77,AND(AD6=$BZ$77,AE6=$CA$74),$CB$75,AND(AD6=$BZ$77,AE6=$CA$75),$CB$76,AND(AD6=$BZ$77,AE6=$CA$76),$CB$76,AND(AD6=$BZ$77,AE6=$CA$77),$CB$77,AND(AD6=$BZ$77,AE6=$CA$78),$CB$77,AND(AD6=$BZ$78,AE6=$CA$74),$CB$76,AND(AD6=$BZ$78,AE6=$CA$75),$CB$76,AND(AD6=$BZ$78,AE6=$CA$76),$CB$77,AND(AD6=$BZ$78,AE6=$CA$77),$CB$77,AND(AD6=$BZ$78,AE6=$CA$78),$CB$77)</f>
        <v>Extremo</v>
      </c>
      <c r="AG6" s="10" t="s">
        <v>434</v>
      </c>
      <c r="AH6" s="11" t="s">
        <v>242</v>
      </c>
      <c r="AI6" s="247" t="s">
        <v>81</v>
      </c>
      <c r="AJ6" s="12">
        <f t="shared" si="1"/>
        <v>15</v>
      </c>
      <c r="AK6" s="247" t="s">
        <v>82</v>
      </c>
      <c r="AL6" s="12">
        <f t="shared" si="2"/>
        <v>15</v>
      </c>
      <c r="AM6" s="247" t="s">
        <v>83</v>
      </c>
      <c r="AN6" s="12">
        <f t="shared" si="3"/>
        <v>15</v>
      </c>
      <c r="AO6" s="247" t="s">
        <v>84</v>
      </c>
      <c r="AP6" s="12">
        <f t="shared" si="4"/>
        <v>15</v>
      </c>
      <c r="AQ6" s="247" t="s">
        <v>85</v>
      </c>
      <c r="AR6" s="12">
        <f t="shared" si="5"/>
        <v>15</v>
      </c>
      <c r="AS6" s="247" t="s">
        <v>86</v>
      </c>
      <c r="AT6" s="12">
        <f t="shared" si="6"/>
        <v>15</v>
      </c>
      <c r="AU6" s="247" t="s">
        <v>87</v>
      </c>
      <c r="AV6" s="12">
        <f t="shared" si="7"/>
        <v>10</v>
      </c>
      <c r="AW6" s="12">
        <f t="shared" si="8"/>
        <v>100</v>
      </c>
      <c r="AX6" s="13" t="str">
        <f t="shared" si="9"/>
        <v>FUERTE</v>
      </c>
      <c r="AY6" s="14" t="s">
        <v>88</v>
      </c>
      <c r="AZ6" s="13" t="str">
        <f t="shared" si="10"/>
        <v>FUERTE</v>
      </c>
      <c r="BA6" s="250">
        <f t="shared" si="11"/>
        <v>100</v>
      </c>
      <c r="BB6" s="245" t="str">
        <f t="shared" si="12"/>
        <v>NO</v>
      </c>
      <c r="BC6" s="249" t="str">
        <f t="shared" si="13"/>
        <v>FUERTE</v>
      </c>
      <c r="BD6" s="24">
        <f t="shared" ref="BD6:BD19" si="19">+SUM(BA6:BA7)/(COUNT(BA6:BA7))</f>
        <v>100</v>
      </c>
      <c r="BE6" s="15" t="s">
        <v>89</v>
      </c>
      <c r="BF6" s="16">
        <f>IF(BE6="Directamente",100/COUNTA(#REF!),0)</f>
        <v>100</v>
      </c>
      <c r="BG6" s="25" t="str">
        <f t="shared" si="15"/>
        <v>Directamente</v>
      </c>
      <c r="BH6" s="15" t="s">
        <v>89</v>
      </c>
      <c r="BI6" s="17">
        <f t="shared" si="16"/>
        <v>100</v>
      </c>
      <c r="BJ6" s="248" t="str">
        <f>_xlfn.IFS(AND((COUNTIF($BH$5:BH6,"Directamente"))&gt;=(COUNTIF(BH6:BH6,"Indirectamente")),(COUNTIF(BH6:BH6,"Directamente"))&gt;=(COUNTIF(BH6:BH6,"No Disminuye"))),"Directamente",AND((COUNTIF(BH6:BH6,"Indirectamente"))&gt;(COUNTIF(BH6:BH6,"Directamente")),(COUNTIF(BH6:BH6,"Indirectamente"))&gt;(COUNTIF(BH6:BH6,"No Disminuye"))),"Indirectamente",SUM(COUNTIF(BH6:BH6,"Directamente"),COUNTIF(BH6:BH6,"Indirectamente"))&gt;=COUNTIF(BH6:BH6,"No Disminuye"),"Directamente",AND((COUNTIF(BH6:BH6,"No Disminuye"))&gt;(COUNTIF(BH6:BH6,"Directamente")),(COUNTIF(BH6:BH6,"No Disminuye"))&gt;(COUNTIF(BH6:BH6,"Indirectamente"))),"No Disminuye")</f>
        <v>Directamente</v>
      </c>
      <c r="BK6" s="245">
        <f t="shared" si="17"/>
        <v>2</v>
      </c>
      <c r="BL6" s="245">
        <f t="shared" si="18"/>
        <v>2</v>
      </c>
      <c r="BM6" s="311" t="s">
        <v>118</v>
      </c>
      <c r="BN6" s="372" t="s">
        <v>91</v>
      </c>
      <c r="BO6" s="311" t="str">
        <f>_xlfn.IFS(AND(BM6=$BZ$74,BN6=$CA$74),$CB$74,AND(BM6=$BZ$74,BN6=$CA$75),$CB$74,AND(BM6=$BZ$74,BN6=$CA$76),$CB$75,AND(BM6=$BZ$74,BN6=$CA$77),$CB$76,AND(BM6=$BZ$74,BN6=$CA$78),$CB$77,AND(BM6=$BZ$75,BN6=$CA$74),$CB$74,AND(BM6=$BZ$75,BN6=$CA$75),$CB$74,AND(BM6=$BZ$75,BN6=$CA$76),$CB$75,AND(BM6=$BZ$75,BN6=$CA$77),$CB$76,AND(BM6=$BZ$75,BN6=$CA$78),$CB$77,AND(BM6=$BZ$76,BN6=$CA$74),$CB$74,AND(BM6=$BZ$76,BN6=$CA$75),$CB$75,AND(BM6=$BZ$76,BN6=$CA$76),$CB$76,AND(BM6=$BZ$76,BN6=$CA$77),$CB$77,AND(BM6=$BZ$76,BN6=$CA$78),$CB$77,AND(BM6=$BZ$77,BN6=$CA$74),$CB$75,AND(BM6=$BZ$77,BN6=$CA$75),$CB$76,AND(BM6=$BZ$77,BN6=$CA$76),$CB$76,AND(BM6=$BZ$77,BN6=$CA$77),$CB$77,AND(BM6=$BZ$77,BN6=$CA$78),$CB$77,AND(BM6=$BZ$78,BN6=$CA$74),$CB$76,AND(BM6=$BZ$78,BN6=$CA$75),$CB$76,AND(BM6=$BZ$78,BN6=$CA$76),$CB$77,AND(BM6=$BZ$78,BN6=$CA$77),$CB$77,AND(BM6=$BZ$78,BN6=$CA$78),$CB$77)</f>
        <v>Moderado</v>
      </c>
      <c r="BP6" s="416" t="s">
        <v>92</v>
      </c>
      <c r="BQ6" s="10" t="s">
        <v>435</v>
      </c>
      <c r="BR6" s="10" t="s">
        <v>436</v>
      </c>
      <c r="BS6" s="144" t="s">
        <v>428</v>
      </c>
      <c r="BT6" s="20" t="d">
        <v>2021-01-02</v>
      </c>
      <c r="BU6" s="20" t="d">
        <v>2021-12-31</v>
      </c>
      <c r="BV6" s="191" t="s">
        <v>437</v>
      </c>
      <c r="BW6" s="192"/>
      <c r="BX6" s="198"/>
      <c r="BY6" s="20"/>
      <c r="BZ6" s="252"/>
      <c r="CA6" s="252"/>
    </row>
    <row r="7" spans="2:79" ht="84" hidden="1" customHeight="1" thickTop="1" thickBot="1">
      <c r="B7" s="426"/>
      <c r="C7" s="420"/>
      <c r="D7" s="437"/>
      <c r="E7" s="420"/>
      <c r="F7" s="420"/>
      <c r="G7" s="420"/>
      <c r="H7" s="420"/>
      <c r="I7" s="420"/>
      <c r="J7" s="15"/>
      <c r="K7" s="15"/>
      <c r="L7" s="15"/>
      <c r="M7" s="15"/>
      <c r="N7" s="15"/>
      <c r="O7" s="15"/>
      <c r="P7" s="15"/>
      <c r="Q7" s="15"/>
      <c r="R7" s="15"/>
      <c r="S7" s="15"/>
      <c r="T7" s="15"/>
      <c r="U7" s="15"/>
      <c r="V7" s="15"/>
      <c r="W7" s="15"/>
      <c r="X7" s="15"/>
      <c r="Y7" s="15"/>
      <c r="Z7" s="15"/>
      <c r="AA7" s="15"/>
      <c r="AB7" s="247"/>
      <c r="AC7" s="247">
        <f t="shared" si="0"/>
        <v>0</v>
      </c>
      <c r="AD7" s="312"/>
      <c r="AE7" s="439"/>
      <c r="AF7" s="379"/>
      <c r="AG7" s="10" t="s">
        <v>438</v>
      </c>
      <c r="AH7" s="11" t="s">
        <v>242</v>
      </c>
      <c r="AI7" s="247" t="s">
        <v>81</v>
      </c>
      <c r="AJ7" s="12">
        <f t="shared" si="1"/>
        <v>15</v>
      </c>
      <c r="AK7" s="247" t="s">
        <v>82</v>
      </c>
      <c r="AL7" s="12">
        <f t="shared" si="2"/>
        <v>15</v>
      </c>
      <c r="AM7" s="247" t="s">
        <v>83</v>
      </c>
      <c r="AN7" s="12">
        <f t="shared" si="3"/>
        <v>15</v>
      </c>
      <c r="AO7" s="247" t="s">
        <v>84</v>
      </c>
      <c r="AP7" s="12">
        <f t="shared" si="4"/>
        <v>15</v>
      </c>
      <c r="AQ7" s="247" t="s">
        <v>85</v>
      </c>
      <c r="AR7" s="12">
        <f t="shared" si="5"/>
        <v>15</v>
      </c>
      <c r="AS7" s="247" t="s">
        <v>86</v>
      </c>
      <c r="AT7" s="12">
        <f t="shared" si="6"/>
        <v>15</v>
      </c>
      <c r="AU7" s="247" t="s">
        <v>87</v>
      </c>
      <c r="AV7" s="12">
        <f t="shared" si="7"/>
        <v>10</v>
      </c>
      <c r="AW7" s="12">
        <f t="shared" si="8"/>
        <v>100</v>
      </c>
      <c r="AX7" s="13" t="str">
        <f t="shared" si="9"/>
        <v>FUERTE</v>
      </c>
      <c r="AY7" s="14" t="s">
        <v>88</v>
      </c>
      <c r="AZ7" s="13" t="str">
        <f t="shared" si="10"/>
        <v>FUERTE</v>
      </c>
      <c r="BA7" s="250">
        <f t="shared" si="11"/>
        <v>100</v>
      </c>
      <c r="BB7" s="245" t="str">
        <f t="shared" si="12"/>
        <v>NO</v>
      </c>
      <c r="BC7" s="249" t="str">
        <f t="shared" si="13"/>
        <v>FUERTE</v>
      </c>
      <c r="BD7" s="24">
        <f>+SUM(BA7:BA7)/(COUNT(BA7:BA7))</f>
        <v>100</v>
      </c>
      <c r="BE7" s="15" t="s">
        <v>89</v>
      </c>
      <c r="BF7" s="16">
        <f>IF(BE7="Directamente",100/COUNTA(#REF!),0)</f>
        <v>100</v>
      </c>
      <c r="BG7" s="25" t="str">
        <f t="shared" si="15"/>
        <v>Directamente</v>
      </c>
      <c r="BH7" s="15" t="s">
        <v>89</v>
      </c>
      <c r="BI7" s="17">
        <f t="shared" si="16"/>
        <v>100</v>
      </c>
      <c r="BJ7" s="248" t="str">
        <f>_xlfn.IFS(AND((COUNTIF($BH$5:BH7,"Directamente"))&gt;=(COUNTIF(BH7:BH7,"Indirectamente")),(COUNTIF(BH7:BH7,"Directamente"))&gt;=(COUNTIF(BH7:BH7,"No Disminuye"))),"Directamente",AND((COUNTIF(BH7:BH7,"Indirectamente"))&gt;(COUNTIF(BH7:BH7,"Directamente")),(COUNTIF(BH7:BH7,"Indirectamente"))&gt;(COUNTIF(BH7:BH7,"No Disminuye"))),"Indirectamente",SUM(COUNTIF(BH7:BH7,"Directamente"),COUNTIF(BH7:BH7,"Indirectamente"))&gt;=COUNTIF(BH7:BH7,"No Disminuye"),"Directamente",AND((COUNTIF(BH7:BH7,"No Disminuye"))&gt;(COUNTIF(BH7:BH7,"Directamente")),(COUNTIF(BH7:BH7,"No Disminuye"))&gt;(COUNTIF(BH7:BH7,"Indirectamente"))),"No Disminuye")</f>
        <v>Directamente</v>
      </c>
      <c r="BK7" s="245">
        <f t="shared" si="17"/>
        <v>2</v>
      </c>
      <c r="BL7" s="245">
        <f t="shared" si="18"/>
        <v>2</v>
      </c>
      <c r="BM7" s="312"/>
      <c r="BN7" s="373"/>
      <c r="BO7" s="312"/>
      <c r="BP7" s="417"/>
      <c r="BQ7" s="10" t="s">
        <v>439</v>
      </c>
      <c r="BR7" s="10" t="s">
        <v>440</v>
      </c>
      <c r="BS7" s="144" t="s">
        <v>428</v>
      </c>
      <c r="BT7" s="20" t="d">
        <v>2021-01-02</v>
      </c>
      <c r="BU7" s="20" t="d">
        <v>2021-12-31</v>
      </c>
      <c r="BV7" s="191" t="s">
        <v>441</v>
      </c>
      <c r="BW7" s="192"/>
      <c r="BX7" s="198"/>
      <c r="BY7" s="20"/>
      <c r="BZ7" s="252"/>
      <c r="CA7" s="252"/>
    </row>
    <row r="8" spans="2:79" ht="84" hidden="1" customHeight="1" thickTop="1" thickBot="1">
      <c r="B8" s="425" t="s">
        <v>175</v>
      </c>
      <c r="C8" s="419" t="s">
        <v>198</v>
      </c>
      <c r="D8" s="431" t="s">
        <v>420</v>
      </c>
      <c r="E8" s="419" t="s">
        <v>442</v>
      </c>
      <c r="F8" s="419" t="s">
        <v>443</v>
      </c>
      <c r="G8" s="419" t="s">
        <v>177</v>
      </c>
      <c r="H8" s="419" t="s">
        <v>444</v>
      </c>
      <c r="I8" s="419" t="s">
        <v>433</v>
      </c>
      <c r="J8" s="15"/>
      <c r="K8" s="15"/>
      <c r="L8" s="15"/>
      <c r="M8" s="15"/>
      <c r="N8" s="15"/>
      <c r="O8" s="15"/>
      <c r="P8" s="15"/>
      <c r="Q8" s="15"/>
      <c r="R8" s="15"/>
      <c r="S8" s="15"/>
      <c r="T8" s="15"/>
      <c r="U8" s="15"/>
      <c r="V8" s="15"/>
      <c r="W8" s="15"/>
      <c r="X8" s="15"/>
      <c r="Y8" s="15"/>
      <c r="Z8" s="15"/>
      <c r="AA8" s="15"/>
      <c r="AB8" s="247"/>
      <c r="AC8" s="247">
        <f t="shared" si="0"/>
        <v>0</v>
      </c>
      <c r="AD8" s="311" t="s">
        <v>77</v>
      </c>
      <c r="AE8" s="438" t="str">
        <f>_xlfn.IFS(AC8&lt;=5,$CA$76,AND(AC8&gt;5,AC8&lt;=11),$CA$77,AC8&gt;11,$CA$78)</f>
        <v>Moderado</v>
      </c>
      <c r="AF8" s="378" t="str">
        <f>_xlfn.IFS(AND(AD8=$BZ$74,AE8=$CA$74),$CB$74,AND(AD8=$BZ$74,AE8=$CA$75),$CB$74,AND(AD8=$BZ$74,AE8=$CA$76),$CB$75,AND(AD8=$BZ$74,AE8=$CA$77),$CB$76,AND(AD8=$BZ$74,AE8=$CA$78),$CB$77,AND(AD8=$BZ$75,AE8=$CA$74),$CB$74,AND(AD8=$BZ$75,AE8=$CA$75),$CB$74,AND(AD8=$BZ$75,AE8=$CA$76),$CB$75,AND(AD8=$BZ$75,AE8=$CA$77),$CB$76,AND(AD8=$BZ$75,AE8=$CA$78),$CB$77,AND(AD8=$BZ$76,AE8=$CA$74),$CB$74,AND(AD8=$BZ$76,AE8=$CA$75),$CB$75,AND(AD8=$BZ$76,AE8=$CA$76),$CB$76,AND(AD8=$BZ$76,AE8=$CA$77),$CB$77,AND(AD8=$BZ$76,AE8=$CA$78),$CB$77,AND(AD8=$BZ$77,AE8=$CA$74),$CB$75,AND(AD8=$BZ$77,AE8=$CA$75),$CB$76,AND(AD8=$BZ$77,AE8=$CA$76),$CB$76,AND(AD8=$BZ$77,AE8=$CA$77),$CB$77,AND(AD8=$BZ$77,AE8=$CA$78),$CB$77,AND(AD8=$BZ$78,AE8=$CA$74),$CB$76,AND(AD8=$BZ$78,AE8=$CA$75),$CB$76,AND(AD8=$BZ$78,AE8=$CA$76),$CB$77,AND(AD8=$BZ$78,AE8=$CA$77),$CB$77,AND(AD8=$BZ$78,AE8=$CA$78),$CB$77)</f>
        <v>Extremo</v>
      </c>
      <c r="AG8" s="10" t="s">
        <v>445</v>
      </c>
      <c r="AH8" s="11" t="s">
        <v>80</v>
      </c>
      <c r="AI8" s="247" t="s">
        <v>81</v>
      </c>
      <c r="AJ8" s="12">
        <f t="shared" si="1"/>
        <v>15</v>
      </c>
      <c r="AK8" s="247" t="s">
        <v>82</v>
      </c>
      <c r="AL8" s="12">
        <f t="shared" si="2"/>
        <v>15</v>
      </c>
      <c r="AM8" s="247" t="s">
        <v>83</v>
      </c>
      <c r="AN8" s="12">
        <f t="shared" si="3"/>
        <v>15</v>
      </c>
      <c r="AO8" s="247" t="s">
        <v>84</v>
      </c>
      <c r="AP8" s="12">
        <f t="shared" si="4"/>
        <v>15</v>
      </c>
      <c r="AQ8" s="247" t="s">
        <v>85</v>
      </c>
      <c r="AR8" s="12">
        <f t="shared" si="5"/>
        <v>15</v>
      </c>
      <c r="AS8" s="247" t="s">
        <v>86</v>
      </c>
      <c r="AT8" s="12">
        <f t="shared" si="6"/>
        <v>15</v>
      </c>
      <c r="AU8" s="247" t="s">
        <v>87</v>
      </c>
      <c r="AV8" s="12">
        <f t="shared" si="7"/>
        <v>10</v>
      </c>
      <c r="AW8" s="12">
        <f t="shared" si="8"/>
        <v>100</v>
      </c>
      <c r="AX8" s="13" t="str">
        <f t="shared" si="9"/>
        <v>FUERTE</v>
      </c>
      <c r="AY8" s="14" t="s">
        <v>88</v>
      </c>
      <c r="AZ8" s="13" t="str">
        <f t="shared" si="10"/>
        <v>FUERTE</v>
      </c>
      <c r="BA8" s="250">
        <f t="shared" si="11"/>
        <v>100</v>
      </c>
      <c r="BB8" s="245" t="str">
        <f t="shared" si="12"/>
        <v>NO</v>
      </c>
      <c r="BC8" s="249" t="str">
        <f t="shared" si="13"/>
        <v>FUERTE</v>
      </c>
      <c r="BD8" s="24">
        <f t="shared" si="19"/>
        <v>100</v>
      </c>
      <c r="BE8" s="15" t="s">
        <v>89</v>
      </c>
      <c r="BF8" s="16">
        <f>IF(BE8="Directamente",100/COUNTA(#REF!),0)</f>
        <v>100</v>
      </c>
      <c r="BG8" s="25" t="str">
        <f t="shared" si="15"/>
        <v>Directamente</v>
      </c>
      <c r="BH8" s="15" t="s">
        <v>89</v>
      </c>
      <c r="BI8" s="17">
        <f t="shared" si="16"/>
        <v>100</v>
      </c>
      <c r="BJ8" s="248" t="str">
        <f>_xlfn.IFS(AND((COUNTIF($BH$5:BH8,"Directamente"))&gt;=(COUNTIF(BH8:BH8,"Indirectamente")),(COUNTIF(BH8:BH8,"Directamente"))&gt;=(COUNTIF(BH8:BH8,"No Disminuye"))),"Directamente",AND((COUNTIF(BH8:BH8,"Indirectamente"))&gt;(COUNTIF(BH8:BH8,"Directamente")),(COUNTIF(BH8:BH8,"Indirectamente"))&gt;(COUNTIF(BH8:BH8,"No Disminuye"))),"Indirectamente",SUM(COUNTIF(BH8:BH8,"Directamente"),COUNTIF(BH8:BH8,"Indirectamente"))&gt;=COUNTIF(BH8:BH8,"No Disminuye"),"Directamente",AND((COUNTIF(BH8:BH8,"No Disminuye"))&gt;(COUNTIF(BH8:BH8,"Directamente")),(COUNTIF(BH8:BH8,"No Disminuye"))&gt;(COUNTIF(BH8:BH8,"Indirectamente"))),"No Disminuye")</f>
        <v>Directamente</v>
      </c>
      <c r="BK8" s="245">
        <f t="shared" si="17"/>
        <v>2</v>
      </c>
      <c r="BL8" s="245">
        <f t="shared" si="18"/>
        <v>2</v>
      </c>
      <c r="BM8" s="311" t="s">
        <v>118</v>
      </c>
      <c r="BN8" s="372" t="s">
        <v>91</v>
      </c>
      <c r="BO8" s="311" t="str">
        <f>_xlfn.IFS(AND(BM8=$BZ$74,BN8=$CA$74),$CB$74,AND(BM8=$BZ$74,BN8=$CA$75),$CB$74,AND(BM8=$BZ$74,BN8=$CA$76),$CB$75,AND(BM8=$BZ$74,BN8=$CA$77),$CB$76,AND(BM8=$BZ$74,BN8=$CA$78),$CB$77,AND(BM8=$BZ$75,BN8=$CA$74),$CB$74,AND(BM8=$BZ$75,BN8=$CA$75),$CB$74,AND(BM8=$BZ$75,BN8=$CA$76),$CB$75,AND(BM8=$BZ$75,BN8=$CA$77),$CB$76,AND(BM8=$BZ$75,BN8=$CA$78),$CB$77,AND(BM8=$BZ$76,BN8=$CA$74),$CB$74,AND(BM8=$BZ$76,BN8=$CA$75),$CB$75,AND(BM8=$BZ$76,BN8=$CA$76),$CB$76,AND(BM8=$BZ$76,BN8=$CA$77),$CB$77,AND(BM8=$BZ$76,BN8=$CA$78),$CB$77,AND(BM8=$BZ$77,BN8=$CA$74),$CB$75,AND(BM8=$BZ$77,BN8=$CA$75),$CB$76,AND(BM8=$BZ$77,BN8=$CA$76),$CB$76,AND(BM8=$BZ$77,BN8=$CA$77),$CB$77,AND(BM8=$BZ$77,BN8=$CA$78),$CB$77,AND(BM8=$BZ$78,BN8=$CA$74),$CB$76,AND(BM8=$BZ$78,BN8=$CA$75),$CB$76,AND(BM8=$BZ$78,BN8=$CA$76),$CB$77,AND(BM8=$BZ$78,BN8=$CA$77),$CB$77,AND(BM8=$BZ$78,BN8=$CA$78),$CB$77)</f>
        <v>Moderado</v>
      </c>
      <c r="BP8" s="416" t="s">
        <v>92</v>
      </c>
      <c r="BQ8" s="10" t="str">
        <f>AG8</f>
        <v>Revisiones periodicas a los espacios asignados para el archivo de gestión centralizado y el archivo central</v>
      </c>
      <c r="BR8" s="10" t="s">
        <v>446</v>
      </c>
      <c r="BS8" s="144" t="s">
        <v>428</v>
      </c>
      <c r="BT8" s="20" t="d">
        <v>2021-01-02</v>
      </c>
      <c r="BU8" s="20" t="d">
        <v>2021-12-31</v>
      </c>
      <c r="BV8" s="191" t="s">
        <v>447</v>
      </c>
      <c r="BW8" s="192"/>
      <c r="BX8" s="198"/>
      <c r="BY8" s="20"/>
      <c r="BZ8" s="252"/>
      <c r="CA8" s="252"/>
    </row>
    <row r="9" spans="2:79" ht="84" hidden="1" customHeight="1" thickTop="1" thickBot="1">
      <c r="B9" s="426"/>
      <c r="C9" s="420"/>
      <c r="D9" s="437"/>
      <c r="E9" s="420"/>
      <c r="F9" s="420"/>
      <c r="G9" s="420"/>
      <c r="H9" s="420"/>
      <c r="I9" s="420"/>
      <c r="J9" s="15"/>
      <c r="K9" s="15"/>
      <c r="L9" s="15"/>
      <c r="M9" s="15"/>
      <c r="N9" s="15"/>
      <c r="O9" s="15"/>
      <c r="P9" s="15"/>
      <c r="Q9" s="15"/>
      <c r="R9" s="15"/>
      <c r="S9" s="15"/>
      <c r="T9" s="15"/>
      <c r="U9" s="15"/>
      <c r="V9" s="15"/>
      <c r="W9" s="15"/>
      <c r="X9" s="15"/>
      <c r="Y9" s="15"/>
      <c r="Z9" s="15"/>
      <c r="AA9" s="15"/>
      <c r="AB9" s="247"/>
      <c r="AC9" s="247">
        <f t="shared" si="0"/>
        <v>0</v>
      </c>
      <c r="AD9" s="312"/>
      <c r="AE9" s="439"/>
      <c r="AF9" s="379"/>
      <c r="AG9" s="10" t="s">
        <v>448</v>
      </c>
      <c r="AH9" s="11" t="s">
        <v>242</v>
      </c>
      <c r="AI9" s="247" t="s">
        <v>81</v>
      </c>
      <c r="AJ9" s="12">
        <f t="shared" si="1"/>
        <v>15</v>
      </c>
      <c r="AK9" s="247" t="s">
        <v>82</v>
      </c>
      <c r="AL9" s="12">
        <f t="shared" si="2"/>
        <v>15</v>
      </c>
      <c r="AM9" s="247" t="s">
        <v>83</v>
      </c>
      <c r="AN9" s="12">
        <f t="shared" si="3"/>
        <v>15</v>
      </c>
      <c r="AO9" s="247" t="s">
        <v>84</v>
      </c>
      <c r="AP9" s="12">
        <f t="shared" si="4"/>
        <v>15</v>
      </c>
      <c r="AQ9" s="247" t="s">
        <v>85</v>
      </c>
      <c r="AR9" s="12">
        <f t="shared" si="5"/>
        <v>15</v>
      </c>
      <c r="AS9" s="247" t="s">
        <v>86</v>
      </c>
      <c r="AT9" s="12">
        <f t="shared" si="6"/>
        <v>15</v>
      </c>
      <c r="AU9" s="247" t="s">
        <v>87</v>
      </c>
      <c r="AV9" s="12">
        <f t="shared" si="7"/>
        <v>10</v>
      </c>
      <c r="AW9" s="12">
        <f t="shared" si="8"/>
        <v>100</v>
      </c>
      <c r="AX9" s="13" t="str">
        <f t="shared" si="9"/>
        <v>FUERTE</v>
      </c>
      <c r="AY9" s="14" t="s">
        <v>88</v>
      </c>
      <c r="AZ9" s="13" t="str">
        <f t="shared" si="10"/>
        <v>FUERTE</v>
      </c>
      <c r="BA9" s="250">
        <f t="shared" si="11"/>
        <v>100</v>
      </c>
      <c r="BB9" s="245" t="str">
        <f t="shared" si="12"/>
        <v>NO</v>
      </c>
      <c r="BC9" s="249" t="str">
        <f t="shared" si="13"/>
        <v>FUERTE</v>
      </c>
      <c r="BD9" s="24">
        <f>+SUM(BA9:BA9)/(COUNT(BA9:BA9))</f>
        <v>100</v>
      </c>
      <c r="BE9" s="15" t="s">
        <v>89</v>
      </c>
      <c r="BF9" s="16">
        <f>IF(BE9="Directamente",100/COUNTA(#REF!),0)</f>
        <v>100</v>
      </c>
      <c r="BG9" s="25" t="str">
        <f t="shared" si="15"/>
        <v>Directamente</v>
      </c>
      <c r="BH9" s="15" t="s">
        <v>89</v>
      </c>
      <c r="BI9" s="17">
        <f t="shared" si="16"/>
        <v>100</v>
      </c>
      <c r="BJ9" s="248" t="str">
        <f>_xlfn.IFS(AND((COUNTIF($BH$5:BH9,"Directamente"))&gt;=(COUNTIF(BH9:BH9,"Indirectamente")),(COUNTIF(BH9:BH9,"Directamente"))&gt;=(COUNTIF(BH9:BH9,"No Disminuye"))),"Directamente",AND((COUNTIF(BH9:BH9,"Indirectamente"))&gt;(COUNTIF(BH9:BH9,"Directamente")),(COUNTIF(BH9:BH9,"Indirectamente"))&gt;(COUNTIF(BH9:BH9,"No Disminuye"))),"Indirectamente",SUM(COUNTIF(BH9:BH9,"Directamente"),COUNTIF(BH9:BH9,"Indirectamente"))&gt;=COUNTIF(BH9:BH9,"No Disminuye"),"Directamente",AND((COUNTIF(BH9:BH9,"No Disminuye"))&gt;(COUNTIF(BH9:BH9,"Directamente")),(COUNTIF(BH9:BH9,"No Disminuye"))&gt;(COUNTIF(BH9:BH9,"Indirectamente"))),"No Disminuye")</f>
        <v>Directamente</v>
      </c>
      <c r="BK9" s="245">
        <f t="shared" si="17"/>
        <v>2</v>
      </c>
      <c r="BL9" s="245">
        <f t="shared" si="18"/>
        <v>2</v>
      </c>
      <c r="BM9" s="312"/>
      <c r="BN9" s="373"/>
      <c r="BO9" s="312"/>
      <c r="BP9" s="417"/>
      <c r="BQ9" s="10" t="str">
        <f>AG9</f>
        <v>Préstamos de documentos digitalizados</v>
      </c>
      <c r="BR9" s="10" t="s">
        <v>449</v>
      </c>
      <c r="BS9" s="144" t="s">
        <v>428</v>
      </c>
      <c r="BT9" s="20" t="d">
        <v>2021-01-02</v>
      </c>
      <c r="BU9" s="20" t="d">
        <v>2021-12-31</v>
      </c>
      <c r="BV9" s="191" t="s">
        <v>450</v>
      </c>
      <c r="BW9" s="192"/>
      <c r="BX9" s="198"/>
      <c r="BY9" s="20"/>
      <c r="BZ9" s="252"/>
      <c r="CA9" s="252"/>
    </row>
    <row r="10" spans="2:79" ht="75.900000000000006" hidden="1" thickTop="1" thickBot="1">
      <c r="B10" s="253"/>
      <c r="C10" s="10"/>
      <c r="D10" s="10"/>
      <c r="E10" s="10"/>
      <c r="F10" s="10"/>
      <c r="G10" s="10"/>
      <c r="H10" s="10"/>
      <c r="I10" s="10"/>
      <c r="J10" s="15"/>
      <c r="K10" s="15"/>
      <c r="L10" s="15"/>
      <c r="M10" s="15"/>
      <c r="N10" s="15"/>
      <c r="O10" s="15"/>
      <c r="P10" s="15"/>
      <c r="Q10" s="15"/>
      <c r="R10" s="15"/>
      <c r="S10" s="15"/>
      <c r="T10" s="15"/>
      <c r="U10" s="15"/>
      <c r="V10" s="15"/>
      <c r="W10" s="15"/>
      <c r="X10" s="15"/>
      <c r="Y10" s="15"/>
      <c r="Z10" s="15"/>
      <c r="AA10" s="15"/>
      <c r="AB10" s="247"/>
      <c r="AC10" s="247">
        <f t="shared" si="0"/>
        <v>0</v>
      </c>
      <c r="AD10" s="21" t="s">
        <v>118</v>
      </c>
      <c r="AE10" s="22" t="str">
        <f t="shared" ref="AE10:AE19" si="20">_xlfn.IFS(AC10&lt;=5,$CA$76,AND(AC10&gt;5,AC10&lt;=11),$CA$77,AC10&gt;11,$CA$78)</f>
        <v>Moderado</v>
      </c>
      <c r="AF10" s="23" t="str">
        <f t="shared" ref="AF10:AF19" si="21">_xlfn.IFS(AND(AD10=$BZ$74,AE10=$CA$74),$CB$74,AND(AD10=$BZ$74,AE10=$CA$75),$CB$74,AND(AD10=$BZ$74,AE10=$CA$76),$CB$75,AND(AD10=$BZ$74,AE10=$CA$77),$CB$76,AND(AD10=$BZ$74,AE10=$CA$78),$CB$77,AND(AD10=$BZ$75,AE10=$CA$74),$CB$74,AND(AD10=$BZ$75,AE10=$CA$75),$CB$74,AND(AD10=$BZ$75,AE10=$CA$76),$CB$75,AND(AD10=$BZ$75,AE10=$CA$77),$CB$76,AND(AD10=$BZ$75,AE10=$CA$78),$CB$77,AND(AD10=$BZ$76,AE10=$CA$74),$CB$74,AND(AD10=$BZ$76,AE10=$CA$75),$CB$75,AND(AD10=$BZ$76,AE10=$CA$76),$CB$76,AND(AD10=$BZ$76,AE10=$CA$77),$CB$77,AND(AD10=$BZ$76,AE10=$CA$78),$CB$77,AND(AD10=$BZ$77,AE10=$CA$74),$CB$75,AND(AD10=$BZ$77,AE10=$CA$75),$CB$76,AND(AD10=$BZ$77,AE10=$CA$76),$CB$76,AND(AD10=$BZ$77,AE10=$CA$77),$CB$77,AND(AD10=$BZ$77,AE10=$CA$78),$CB$77,AND(AD10=$BZ$78,AE10=$CA$74),$CB$76,AND(AD10=$BZ$78,AE10=$CA$75),$CB$76,AND(AD10=$BZ$78,AE10=$CA$76),$CB$77,AND(AD10=$BZ$78,AE10=$CA$77),$CB$77,AND(AD10=$BZ$78,AE10=$CA$78),$CB$77)</f>
        <v>Moderado</v>
      </c>
      <c r="AG10" s="10"/>
      <c r="AH10" s="11"/>
      <c r="AI10" s="247"/>
      <c r="AJ10" s="12" t="str">
        <f t="shared" si="1"/>
        <v/>
      </c>
      <c r="AK10" s="247"/>
      <c r="AL10" s="12" t="str">
        <f t="shared" si="2"/>
        <v/>
      </c>
      <c r="AM10" s="247"/>
      <c r="AN10" s="12" t="str">
        <f t="shared" si="3"/>
        <v/>
      </c>
      <c r="AO10" s="247"/>
      <c r="AP10" s="12" t="str">
        <f t="shared" si="4"/>
        <v/>
      </c>
      <c r="AQ10" s="247"/>
      <c r="AR10" s="12" t="str">
        <f t="shared" si="5"/>
        <v/>
      </c>
      <c r="AS10" s="247"/>
      <c r="AT10" s="12" t="str">
        <f t="shared" si="6"/>
        <v/>
      </c>
      <c r="AU10" s="247"/>
      <c r="AV10" s="12" t="str">
        <f t="shared" si="7"/>
        <v/>
      </c>
      <c r="AW10" s="12" t="str">
        <f t="shared" si="8"/>
        <v xml:space="preserve"> </v>
      </c>
      <c r="AX10" s="13" t="str">
        <f t="shared" si="9"/>
        <v>FUERTE</v>
      </c>
      <c r="AY10" s="14" t="s">
        <v>88</v>
      </c>
      <c r="AZ10" s="13" t="str">
        <f t="shared" si="10"/>
        <v>FUERTE</v>
      </c>
      <c r="BA10" s="250">
        <f t="shared" si="11"/>
        <v>100</v>
      </c>
      <c r="BB10" s="245" t="str">
        <f t="shared" si="12"/>
        <v>NO</v>
      </c>
      <c r="BC10" s="249" t="str">
        <f t="shared" si="13"/>
        <v>FUERTE</v>
      </c>
      <c r="BD10" s="24">
        <f t="shared" si="19"/>
        <v>100</v>
      </c>
      <c r="BE10" s="15"/>
      <c r="BF10" s="16">
        <f>IF(BE10="Directamente",100/COUNTA(#REF!),0)</f>
        <v>0</v>
      </c>
      <c r="BG10" s="25" t="str">
        <f t="shared" si="15"/>
        <v>No Disminuye</v>
      </c>
      <c r="BH10" s="15"/>
      <c r="BI10" s="17" t="str">
        <f t="shared" si="16"/>
        <v xml:space="preserve"> </v>
      </c>
      <c r="BJ10" s="248" t="str">
        <f>_xlfn.IFS(AND((COUNTIF($BH$5:BH10,"Directamente"))&gt;=(COUNTIF(BH10:BH10,"Indirectamente")),(COUNTIF(BH10:BH10,"Directamente"))&gt;=(COUNTIF(BH10:BH10,"No Disminuye"))),"Directamente",AND((COUNTIF(BH10:BH10,"Indirectamente"))&gt;(COUNTIF(BH10:BH10,"Directamente")),(COUNTIF(BH10:BH10,"Indirectamente"))&gt;(COUNTIF(BH10:BH10,"No Disminuye"))),"Indirectamente",SUM(COUNTIF(BH10:BH10,"Directamente"),COUNTIF(BH10:BH10,"Indirectamente"))&gt;=COUNTIF(BH10:BH10,"No Disminuye"),"Directamente",AND((COUNTIF(BH10:BH10,"No Disminuye"))&gt;(COUNTIF(BH10:BH10,"Directamente")),(COUNTIF(BH10:BH10,"No Disminuye"))&gt;(COUNTIF(BH10:BH10,"Indirectamente"))),"No Disminuye")</f>
        <v>Directamente</v>
      </c>
      <c r="BK10" s="245" t="str">
        <f t="shared" si="17"/>
        <v>0</v>
      </c>
      <c r="BL10" s="245">
        <f t="shared" si="18"/>
        <v>2</v>
      </c>
      <c r="BM10" s="21" t="s">
        <v>119</v>
      </c>
      <c r="BN10" s="26" t="s">
        <v>91</v>
      </c>
      <c r="BO10" s="21" t="str">
        <f t="shared" ref="BO10:BO19" si="22">_xlfn.IFS(AND(BM10=$BZ$74,BN10=$CA$74),$CB$74,AND(BM10=$BZ$74,BN10=$CA$75),$CB$74,AND(BM10=$BZ$74,BN10=$CA$76),$CB$75,AND(BM10=$BZ$74,BN10=$CA$77),$CB$76,AND(BM10=$BZ$74,BN10=$CA$78),$CB$77,AND(BM10=$BZ$75,BN10=$CA$74),$CB$74,AND(BM10=$BZ$75,BN10=$CA$75),$CB$74,AND(BM10=$BZ$75,BN10=$CA$76),$CB$75,AND(BM10=$BZ$75,BN10=$CA$77),$CB$76,AND(BM10=$BZ$75,BN10=$CA$78),$CB$77,AND(BM10=$BZ$76,BN10=$CA$74),$CB$74,AND(BM10=$BZ$76,BN10=$CA$75),$CB$75,AND(BM10=$BZ$76,BN10=$CA$76),$CB$76,AND(BM10=$BZ$76,BN10=$CA$77),$CB$77,AND(BM10=$BZ$76,BN10=$CA$78),$CB$77,AND(BM10=$BZ$77,BN10=$CA$74),$CB$75,AND(BM10=$BZ$77,BN10=$CA$75),$CB$76,AND(BM10=$BZ$77,BN10=$CA$76),$CB$76,AND(BM10=$BZ$77,BN10=$CA$77),$CB$77,AND(BM10=$BZ$77,BN10=$CA$78),$CB$77,AND(BM10=$BZ$78,BN10=$CA$74),$CB$76,AND(BM10=$BZ$78,BN10=$CA$75),$CB$76,AND(BM10=$BZ$78,BN10=$CA$76),$CB$77,AND(BM10=$BZ$78,BN10=$CA$77),$CB$77,AND(BM10=$BZ$78,BN10=$CA$78),$CB$77)</f>
        <v>Moderado</v>
      </c>
      <c r="BP10" s="254"/>
      <c r="BQ10" s="10"/>
      <c r="BR10" s="10"/>
      <c r="BS10" s="252"/>
      <c r="BT10" s="20"/>
      <c r="BU10" s="20"/>
      <c r="BV10" s="252"/>
      <c r="BW10" s="20"/>
      <c r="BX10" s="252"/>
      <c r="BY10" s="20"/>
      <c r="BZ10" s="252"/>
      <c r="CA10" s="252"/>
    </row>
    <row r="11" spans="2:79" ht="75.900000000000006" hidden="1" thickTop="1" thickBot="1">
      <c r="B11" s="253"/>
      <c r="C11" s="10"/>
      <c r="D11" s="10"/>
      <c r="E11" s="10"/>
      <c r="F11" s="10"/>
      <c r="G11" s="10"/>
      <c r="H11" s="10"/>
      <c r="I11" s="10"/>
      <c r="J11" s="15"/>
      <c r="K11" s="15"/>
      <c r="L11" s="15"/>
      <c r="M11" s="15"/>
      <c r="N11" s="15"/>
      <c r="O11" s="15"/>
      <c r="P11" s="15"/>
      <c r="Q11" s="15"/>
      <c r="R11" s="15"/>
      <c r="S11" s="15"/>
      <c r="T11" s="15"/>
      <c r="U11" s="15"/>
      <c r="V11" s="15"/>
      <c r="W11" s="15"/>
      <c r="X11" s="15"/>
      <c r="Y11" s="15"/>
      <c r="Z11" s="15"/>
      <c r="AA11" s="15"/>
      <c r="AB11" s="247"/>
      <c r="AC11" s="247">
        <f t="shared" si="0"/>
        <v>0</v>
      </c>
      <c r="AD11" s="21" t="s">
        <v>118</v>
      </c>
      <c r="AE11" s="22" t="str">
        <f t="shared" si="20"/>
        <v>Moderado</v>
      </c>
      <c r="AF11" s="23" t="str">
        <f t="shared" si="21"/>
        <v>Moderado</v>
      </c>
      <c r="AG11" s="10"/>
      <c r="AH11" s="11"/>
      <c r="AI11" s="247"/>
      <c r="AJ11" s="12" t="str">
        <f t="shared" ref="AJ11:AJ19" si="23">IF(AI11=$CD$74,ASIGNADO,IF(AI11=$CD$75,NO_ASIGNADO,""))</f>
        <v/>
      </c>
      <c r="AK11" s="247"/>
      <c r="AL11" s="12" t="str">
        <f t="shared" ref="AL11:AL19" si="24">IF(AK11=$CG$74,ADECUADO,IF(AK11=$CG$75,INADECUADO,""))</f>
        <v/>
      </c>
      <c r="AM11" s="247"/>
      <c r="AN11" s="12" t="str">
        <f t="shared" ref="AN11:AN19" si="25">IF(AM11=$CJ$74,ASIGNADO,IF(AM11=$CJ$75,NO_ASIGNADO,""))</f>
        <v/>
      </c>
      <c r="AO11" s="247"/>
      <c r="AP11" s="12" t="str">
        <f t="shared" ref="AP11:AP19" si="26">IF(AO11=$CM$74,PREVENIR,IF(AO11=$CM$75,DETECTAR,IF(AO11=$CM$76,NO_ES_CONTROL,"")))</f>
        <v/>
      </c>
      <c r="AQ11" s="247"/>
      <c r="AR11" s="12" t="str">
        <f t="shared" ref="AR11:AR19" si="27">IF(AQ11=$CQ$74,CONFIABLE,IF(AQ11=$CQ$75,NO_CONFIABLE,""))</f>
        <v/>
      </c>
      <c r="AS11" s="247"/>
      <c r="AT11" s="12" t="str">
        <f t="shared" ref="AT11:AT19" si="28">IF(AS11=$CT$74,SE_INVESTIGAN,IF(AS11=$CT$75,NO_SE_INVESTIGAN,""))</f>
        <v/>
      </c>
      <c r="AU11" s="247"/>
      <c r="AV11" s="12" t="str">
        <f t="shared" ref="AV11:AV19" si="29">IF(AU11=$CW$74,COMPLETA,IF(AU11=$CW$75,INCOMPLETA,IF(AU11=$CW$76,NO_EXISTE,"")))</f>
        <v/>
      </c>
      <c r="AW11" s="12" t="str">
        <f t="shared" si="8"/>
        <v xml:space="preserve"> </v>
      </c>
      <c r="AX11" s="13" t="str">
        <f t="shared" si="9"/>
        <v>FUERTE</v>
      </c>
      <c r="AY11" s="14" t="s">
        <v>88</v>
      </c>
      <c r="AZ11" s="13" t="str">
        <f t="shared" si="10"/>
        <v>FUERTE</v>
      </c>
      <c r="BA11" s="250">
        <f t="shared" ref="BA11:BA19" si="30">_xlfn.IFS(AZ11=$DB$74,FUERTE,AZ11=$DB$75,MODERADO,AZ11=$DB$76,DEBIL)</f>
        <v>100</v>
      </c>
      <c r="BB11" s="245" t="str">
        <f t="shared" si="12"/>
        <v>NO</v>
      </c>
      <c r="BC11" s="249" t="str">
        <f t="shared" si="13"/>
        <v>FUERTE</v>
      </c>
      <c r="BD11" s="24">
        <f t="shared" si="19"/>
        <v>100</v>
      </c>
      <c r="BE11" s="15"/>
      <c r="BF11" s="16">
        <f>IF(BE11="Directamente",100/COUNTA(#REF!),0)</f>
        <v>0</v>
      </c>
      <c r="BG11" s="25" t="str">
        <f t="shared" si="15"/>
        <v>No Disminuye</v>
      </c>
      <c r="BH11" s="15"/>
      <c r="BI11" s="17" t="str">
        <f t="shared" si="16"/>
        <v xml:space="preserve"> </v>
      </c>
      <c r="BJ11" s="248" t="str">
        <f>_xlfn.IFS(AND((COUNTIF($BH$5:BH11,"Directamente"))&gt;=(COUNTIF(BH11:BH11,"Indirectamente")),(COUNTIF(BH11:BH11,"Directamente"))&gt;=(COUNTIF(BH11:BH11,"No Disminuye"))),"Directamente",AND((COUNTIF(BH11:BH11,"Indirectamente"))&gt;(COUNTIF(BH11:BH11,"Directamente")),(COUNTIF(BH11:BH11,"Indirectamente"))&gt;(COUNTIF(BH11:BH11,"No Disminuye"))),"Indirectamente",SUM(COUNTIF(BH11:BH11,"Directamente"),COUNTIF(BH11:BH11,"Indirectamente"))&gt;=COUNTIF(BH11:BH11,"No Disminuye"),"Directamente",AND((COUNTIF(BH11:BH11,"No Disminuye"))&gt;(COUNTIF(BH11:BH11,"Directamente")),(COUNTIF(BH11:BH11,"No Disminuye"))&gt;(COUNTIF(BH11:BH11,"Indirectamente"))),"No Disminuye")</f>
        <v>Directamente</v>
      </c>
      <c r="BK11" s="245" t="str">
        <f t="shared" si="17"/>
        <v>0</v>
      </c>
      <c r="BL11" s="245">
        <f t="shared" si="18"/>
        <v>2</v>
      </c>
      <c r="BM11" s="21" t="s">
        <v>119</v>
      </c>
      <c r="BN11" s="26" t="s">
        <v>91</v>
      </c>
      <c r="BO11" s="21" t="str">
        <f t="shared" si="22"/>
        <v>Moderado</v>
      </c>
      <c r="BP11" s="254"/>
      <c r="BQ11" s="10"/>
      <c r="BR11" s="10"/>
      <c r="BS11" s="252"/>
      <c r="BT11" s="20"/>
      <c r="BU11" s="20"/>
      <c r="BV11" s="252"/>
      <c r="BW11" s="20"/>
      <c r="BX11" s="252"/>
      <c r="BY11" s="20"/>
      <c r="BZ11" s="252"/>
      <c r="CA11" s="252"/>
    </row>
    <row r="12" spans="2:79" ht="75.900000000000006" hidden="1" thickTop="1" thickBot="1">
      <c r="B12" s="253"/>
      <c r="C12" s="10"/>
      <c r="D12" s="10"/>
      <c r="E12" s="10"/>
      <c r="F12" s="10"/>
      <c r="G12" s="10"/>
      <c r="H12" s="10"/>
      <c r="I12" s="10"/>
      <c r="J12" s="15"/>
      <c r="K12" s="15"/>
      <c r="L12" s="15"/>
      <c r="M12" s="15"/>
      <c r="N12" s="15"/>
      <c r="O12" s="15"/>
      <c r="P12" s="15"/>
      <c r="Q12" s="15"/>
      <c r="R12" s="15"/>
      <c r="S12" s="15"/>
      <c r="T12" s="15"/>
      <c r="U12" s="15"/>
      <c r="V12" s="15"/>
      <c r="W12" s="15"/>
      <c r="X12" s="15"/>
      <c r="Y12" s="15"/>
      <c r="Z12" s="15"/>
      <c r="AA12" s="15"/>
      <c r="AB12" s="247"/>
      <c r="AC12" s="247">
        <f t="shared" si="0"/>
        <v>0</v>
      </c>
      <c r="AD12" s="21" t="s">
        <v>118</v>
      </c>
      <c r="AE12" s="22" t="str">
        <f t="shared" si="20"/>
        <v>Moderado</v>
      </c>
      <c r="AF12" s="23" t="str">
        <f t="shared" si="21"/>
        <v>Moderado</v>
      </c>
      <c r="AG12" s="10"/>
      <c r="AH12" s="11"/>
      <c r="AI12" s="247"/>
      <c r="AJ12" s="12" t="str">
        <f t="shared" si="23"/>
        <v/>
      </c>
      <c r="AK12" s="247"/>
      <c r="AL12" s="12" t="str">
        <f t="shared" si="24"/>
        <v/>
      </c>
      <c r="AM12" s="247"/>
      <c r="AN12" s="12" t="str">
        <f t="shared" si="25"/>
        <v/>
      </c>
      <c r="AO12" s="247"/>
      <c r="AP12" s="12" t="str">
        <f t="shared" si="26"/>
        <v/>
      </c>
      <c r="AQ12" s="247"/>
      <c r="AR12" s="12" t="str">
        <f t="shared" si="27"/>
        <v/>
      </c>
      <c r="AS12" s="247"/>
      <c r="AT12" s="12" t="str">
        <f t="shared" si="28"/>
        <v/>
      </c>
      <c r="AU12" s="247"/>
      <c r="AV12" s="12" t="str">
        <f t="shared" si="29"/>
        <v/>
      </c>
      <c r="AW12" s="12" t="str">
        <f t="shared" si="8"/>
        <v xml:space="preserve"> </v>
      </c>
      <c r="AX12" s="13" t="str">
        <f t="shared" si="9"/>
        <v>FUERTE</v>
      </c>
      <c r="AY12" s="14" t="s">
        <v>88</v>
      </c>
      <c r="AZ12" s="13" t="str">
        <f t="shared" si="10"/>
        <v>FUERTE</v>
      </c>
      <c r="BA12" s="250">
        <f t="shared" si="30"/>
        <v>100</v>
      </c>
      <c r="BB12" s="245" t="str">
        <f t="shared" si="12"/>
        <v>NO</v>
      </c>
      <c r="BC12" s="249" t="str">
        <f t="shared" si="13"/>
        <v>FUERTE</v>
      </c>
      <c r="BD12" s="24">
        <f t="shared" si="19"/>
        <v>100</v>
      </c>
      <c r="BE12" s="15"/>
      <c r="BF12" s="16">
        <f>IF(BE12="Directamente",100/COUNTA(#REF!),0)</f>
        <v>0</v>
      </c>
      <c r="BG12" s="25" t="str">
        <f t="shared" si="15"/>
        <v>No Disminuye</v>
      </c>
      <c r="BH12" s="15"/>
      <c r="BI12" s="17" t="str">
        <f t="shared" si="16"/>
        <v xml:space="preserve"> </v>
      </c>
      <c r="BJ12" s="248" t="str">
        <f>_xlfn.IFS(AND((COUNTIF($BH$5:BH12,"Directamente"))&gt;=(COUNTIF(BH12:BH12,"Indirectamente")),(COUNTIF(BH12:BH12,"Directamente"))&gt;=(COUNTIF(BH12:BH12,"No Disminuye"))),"Directamente",AND((COUNTIF(BH12:BH12,"Indirectamente"))&gt;(COUNTIF(BH12:BH12,"Directamente")),(COUNTIF(BH12:BH12,"Indirectamente"))&gt;(COUNTIF(BH12:BH12,"No Disminuye"))),"Indirectamente",SUM(COUNTIF(BH12:BH12,"Directamente"),COUNTIF(BH12:BH12,"Indirectamente"))&gt;=COUNTIF(BH12:BH12,"No Disminuye"),"Directamente",AND((COUNTIF(BH12:BH12,"No Disminuye"))&gt;(COUNTIF(BH12:BH12,"Directamente")),(COUNTIF(BH12:BH12,"No Disminuye"))&gt;(COUNTIF(BH12:BH12,"Indirectamente"))),"No Disminuye")</f>
        <v>Directamente</v>
      </c>
      <c r="BK12" s="245" t="str">
        <f t="shared" si="17"/>
        <v>0</v>
      </c>
      <c r="BL12" s="245">
        <f t="shared" si="18"/>
        <v>2</v>
      </c>
      <c r="BM12" s="21" t="s">
        <v>119</v>
      </c>
      <c r="BN12" s="26" t="s">
        <v>91</v>
      </c>
      <c r="BO12" s="21" t="str">
        <f t="shared" si="22"/>
        <v>Moderado</v>
      </c>
      <c r="BP12" s="254"/>
      <c r="BQ12" s="10"/>
      <c r="BR12" s="10"/>
      <c r="BS12" s="252"/>
      <c r="BT12" s="20"/>
      <c r="BU12" s="20"/>
      <c r="BV12" s="252"/>
      <c r="BW12" s="20"/>
      <c r="BX12" s="252"/>
      <c r="BY12" s="20"/>
      <c r="BZ12" s="252"/>
      <c r="CA12" s="252"/>
    </row>
    <row r="13" spans="2:79" ht="75.900000000000006" hidden="1" thickTop="1" thickBot="1">
      <c r="B13" s="253"/>
      <c r="C13" s="10"/>
      <c r="D13" s="10"/>
      <c r="E13" s="10"/>
      <c r="F13" s="10"/>
      <c r="G13" s="10"/>
      <c r="H13" s="10"/>
      <c r="I13" s="10"/>
      <c r="J13" s="15"/>
      <c r="K13" s="15"/>
      <c r="L13" s="15"/>
      <c r="M13" s="15"/>
      <c r="N13" s="15"/>
      <c r="O13" s="15"/>
      <c r="P13" s="15"/>
      <c r="Q13" s="15"/>
      <c r="R13" s="15"/>
      <c r="S13" s="15"/>
      <c r="T13" s="15"/>
      <c r="U13" s="15"/>
      <c r="V13" s="15"/>
      <c r="W13" s="15"/>
      <c r="X13" s="15"/>
      <c r="Y13" s="15"/>
      <c r="Z13" s="15"/>
      <c r="AA13" s="15"/>
      <c r="AB13" s="247"/>
      <c r="AC13" s="247">
        <f t="shared" si="0"/>
        <v>0</v>
      </c>
      <c r="AD13" s="21" t="s">
        <v>118</v>
      </c>
      <c r="AE13" s="22" t="str">
        <f t="shared" si="20"/>
        <v>Moderado</v>
      </c>
      <c r="AF13" s="23" t="str">
        <f t="shared" si="21"/>
        <v>Moderado</v>
      </c>
      <c r="AG13" s="10"/>
      <c r="AH13" s="11"/>
      <c r="AI13" s="247"/>
      <c r="AJ13" s="12" t="str">
        <f t="shared" si="23"/>
        <v/>
      </c>
      <c r="AK13" s="247"/>
      <c r="AL13" s="12" t="str">
        <f t="shared" si="24"/>
        <v/>
      </c>
      <c r="AM13" s="247"/>
      <c r="AN13" s="12" t="str">
        <f t="shared" si="25"/>
        <v/>
      </c>
      <c r="AO13" s="247"/>
      <c r="AP13" s="12" t="str">
        <f t="shared" si="26"/>
        <v/>
      </c>
      <c r="AQ13" s="247"/>
      <c r="AR13" s="12" t="str">
        <f t="shared" si="27"/>
        <v/>
      </c>
      <c r="AS13" s="247"/>
      <c r="AT13" s="12" t="str">
        <f t="shared" si="28"/>
        <v/>
      </c>
      <c r="AU13" s="247"/>
      <c r="AV13" s="12" t="str">
        <f t="shared" si="29"/>
        <v/>
      </c>
      <c r="AW13" s="12" t="str">
        <f t="shared" si="8"/>
        <v xml:space="preserve"> </v>
      </c>
      <c r="AX13" s="13" t="str">
        <f t="shared" si="9"/>
        <v>FUERTE</v>
      </c>
      <c r="AY13" s="14" t="s">
        <v>88</v>
      </c>
      <c r="AZ13" s="13" t="str">
        <f t="shared" si="10"/>
        <v>FUERTE</v>
      </c>
      <c r="BA13" s="250">
        <f t="shared" si="30"/>
        <v>100</v>
      </c>
      <c r="BB13" s="245" t="str">
        <f t="shared" si="12"/>
        <v>NO</v>
      </c>
      <c r="BC13" s="249" t="str">
        <f t="shared" si="13"/>
        <v>FUERTE</v>
      </c>
      <c r="BD13" s="24">
        <f t="shared" si="19"/>
        <v>100</v>
      </c>
      <c r="BE13" s="15"/>
      <c r="BF13" s="16">
        <f>IF(BE13="Directamente",100/COUNTA(#REF!),0)</f>
        <v>0</v>
      </c>
      <c r="BG13" s="25" t="str">
        <f t="shared" si="15"/>
        <v>No Disminuye</v>
      </c>
      <c r="BH13" s="15"/>
      <c r="BI13" s="17" t="str">
        <f t="shared" si="16"/>
        <v xml:space="preserve"> </v>
      </c>
      <c r="BJ13" s="248" t="str">
        <f>_xlfn.IFS(AND((COUNTIF($BH$5:BH13,"Directamente"))&gt;=(COUNTIF(BH13:BH13,"Indirectamente")),(COUNTIF(BH13:BH13,"Directamente"))&gt;=(COUNTIF(BH13:BH13,"No Disminuye"))),"Directamente",AND((COUNTIF(BH13:BH13,"Indirectamente"))&gt;(COUNTIF(BH13:BH13,"Directamente")),(COUNTIF(BH13:BH13,"Indirectamente"))&gt;(COUNTIF(BH13:BH13,"No Disminuye"))),"Indirectamente",SUM(COUNTIF(BH13:BH13,"Directamente"),COUNTIF(BH13:BH13,"Indirectamente"))&gt;=COUNTIF(BH13:BH13,"No Disminuye"),"Directamente",AND((COUNTIF(BH13:BH13,"No Disminuye"))&gt;(COUNTIF(BH13:BH13,"Directamente")),(COUNTIF(BH13:BH13,"No Disminuye"))&gt;(COUNTIF(BH13:BH13,"Indirectamente"))),"No Disminuye")</f>
        <v>Directamente</v>
      </c>
      <c r="BK13" s="245" t="str">
        <f t="shared" si="17"/>
        <v>0</v>
      </c>
      <c r="BL13" s="245">
        <f t="shared" si="18"/>
        <v>2</v>
      </c>
      <c r="BM13" s="21" t="s">
        <v>119</v>
      </c>
      <c r="BN13" s="26" t="s">
        <v>91</v>
      </c>
      <c r="BO13" s="21" t="str">
        <f t="shared" si="22"/>
        <v>Moderado</v>
      </c>
      <c r="BP13" s="254"/>
      <c r="BQ13" s="10"/>
      <c r="BR13" s="10"/>
      <c r="BS13" s="252"/>
      <c r="BT13" s="20"/>
      <c r="BU13" s="20"/>
      <c r="BV13" s="252"/>
      <c r="BW13" s="20"/>
      <c r="BX13" s="252"/>
      <c r="BY13" s="20"/>
      <c r="BZ13" s="252"/>
      <c r="CA13" s="252"/>
    </row>
    <row r="14" spans="2:79" ht="75.900000000000006" hidden="1" thickTop="1" thickBot="1">
      <c r="B14" s="253"/>
      <c r="C14" s="10"/>
      <c r="D14" s="10"/>
      <c r="E14" s="10"/>
      <c r="F14" s="10"/>
      <c r="G14" s="10"/>
      <c r="H14" s="10"/>
      <c r="I14" s="10"/>
      <c r="J14" s="15"/>
      <c r="K14" s="15"/>
      <c r="L14" s="15"/>
      <c r="M14" s="15"/>
      <c r="N14" s="15"/>
      <c r="O14" s="15"/>
      <c r="P14" s="15"/>
      <c r="Q14" s="15"/>
      <c r="R14" s="15"/>
      <c r="S14" s="15"/>
      <c r="T14" s="15"/>
      <c r="U14" s="15"/>
      <c r="V14" s="15"/>
      <c r="W14" s="15"/>
      <c r="X14" s="15"/>
      <c r="Y14" s="15"/>
      <c r="Z14" s="15"/>
      <c r="AA14" s="15"/>
      <c r="AB14" s="247"/>
      <c r="AC14" s="247">
        <f t="shared" si="0"/>
        <v>0</v>
      </c>
      <c r="AD14" s="21" t="s">
        <v>118</v>
      </c>
      <c r="AE14" s="22" t="str">
        <f t="shared" si="20"/>
        <v>Moderado</v>
      </c>
      <c r="AF14" s="23" t="str">
        <f t="shared" si="21"/>
        <v>Moderado</v>
      </c>
      <c r="AG14" s="10"/>
      <c r="AH14" s="11"/>
      <c r="AI14" s="247"/>
      <c r="AJ14" s="12" t="str">
        <f t="shared" si="23"/>
        <v/>
      </c>
      <c r="AK14" s="247"/>
      <c r="AL14" s="12" t="str">
        <f t="shared" si="24"/>
        <v/>
      </c>
      <c r="AM14" s="247"/>
      <c r="AN14" s="12" t="str">
        <f t="shared" si="25"/>
        <v/>
      </c>
      <c r="AO14" s="247"/>
      <c r="AP14" s="12" t="str">
        <f t="shared" si="26"/>
        <v/>
      </c>
      <c r="AQ14" s="247"/>
      <c r="AR14" s="12" t="str">
        <f t="shared" si="27"/>
        <v/>
      </c>
      <c r="AS14" s="247"/>
      <c r="AT14" s="12" t="str">
        <f t="shared" si="28"/>
        <v/>
      </c>
      <c r="AU14" s="247"/>
      <c r="AV14" s="12" t="str">
        <f t="shared" si="29"/>
        <v/>
      </c>
      <c r="AW14" s="12" t="str">
        <f t="shared" si="8"/>
        <v xml:space="preserve"> </v>
      </c>
      <c r="AX14" s="13" t="str">
        <f t="shared" si="9"/>
        <v>FUERTE</v>
      </c>
      <c r="AY14" s="14" t="s">
        <v>88</v>
      </c>
      <c r="AZ14" s="13" t="str">
        <f t="shared" si="10"/>
        <v>FUERTE</v>
      </c>
      <c r="BA14" s="250">
        <f t="shared" si="30"/>
        <v>100</v>
      </c>
      <c r="BB14" s="245" t="str">
        <f t="shared" si="12"/>
        <v>NO</v>
      </c>
      <c r="BC14" s="249" t="str">
        <f t="shared" si="13"/>
        <v>FUERTE</v>
      </c>
      <c r="BD14" s="24">
        <f t="shared" si="19"/>
        <v>100</v>
      </c>
      <c r="BE14" s="15"/>
      <c r="BF14" s="16">
        <f>IF(BE14="Directamente",100/COUNTA(#REF!),0)</f>
        <v>0</v>
      </c>
      <c r="BG14" s="25" t="str">
        <f t="shared" si="15"/>
        <v>No Disminuye</v>
      </c>
      <c r="BH14" s="15"/>
      <c r="BI14" s="17" t="str">
        <f t="shared" si="16"/>
        <v xml:space="preserve"> </v>
      </c>
      <c r="BJ14" s="248" t="str">
        <f>_xlfn.IFS(AND((COUNTIF($BH$5:BH14,"Directamente"))&gt;=(COUNTIF(BH14:BH14,"Indirectamente")),(COUNTIF(BH14:BH14,"Directamente"))&gt;=(COUNTIF(BH14:BH14,"No Disminuye"))),"Directamente",AND((COUNTIF(BH14:BH14,"Indirectamente"))&gt;(COUNTIF(BH14:BH14,"Directamente")),(COUNTIF(BH14:BH14,"Indirectamente"))&gt;(COUNTIF(BH14:BH14,"No Disminuye"))),"Indirectamente",SUM(COUNTIF(BH14:BH14,"Directamente"),COUNTIF(BH14:BH14,"Indirectamente"))&gt;=COUNTIF(BH14:BH14,"No Disminuye"),"Directamente",AND((COUNTIF(BH14:BH14,"No Disminuye"))&gt;(COUNTIF(BH14:BH14,"Directamente")),(COUNTIF(BH14:BH14,"No Disminuye"))&gt;(COUNTIF(BH14:BH14,"Indirectamente"))),"No Disminuye")</f>
        <v>Directamente</v>
      </c>
      <c r="BK14" s="245" t="str">
        <f t="shared" si="17"/>
        <v>0</v>
      </c>
      <c r="BL14" s="245">
        <f t="shared" si="18"/>
        <v>2</v>
      </c>
      <c r="BM14" s="21" t="s">
        <v>119</v>
      </c>
      <c r="BN14" s="26" t="s">
        <v>91</v>
      </c>
      <c r="BO14" s="21" t="str">
        <f t="shared" si="22"/>
        <v>Moderado</v>
      </c>
      <c r="BP14" s="254"/>
      <c r="BQ14" s="10"/>
      <c r="BR14" s="10"/>
      <c r="BS14" s="252"/>
      <c r="BT14" s="20"/>
      <c r="BU14" s="20"/>
      <c r="BV14" s="252"/>
      <c r="BW14" s="20"/>
      <c r="BX14" s="252"/>
      <c r="BY14" s="20"/>
      <c r="BZ14" s="252"/>
      <c r="CA14" s="252"/>
    </row>
    <row r="15" spans="2:79" ht="75.900000000000006" hidden="1" thickTop="1" thickBot="1">
      <c r="B15" s="253"/>
      <c r="C15" s="10"/>
      <c r="D15" s="10"/>
      <c r="E15" s="10"/>
      <c r="F15" s="10"/>
      <c r="G15" s="10"/>
      <c r="H15" s="10"/>
      <c r="I15" s="10"/>
      <c r="J15" s="15"/>
      <c r="K15" s="15"/>
      <c r="L15" s="15"/>
      <c r="M15" s="15"/>
      <c r="N15" s="15"/>
      <c r="O15" s="15"/>
      <c r="P15" s="15"/>
      <c r="Q15" s="15"/>
      <c r="R15" s="15"/>
      <c r="S15" s="15"/>
      <c r="T15" s="15"/>
      <c r="U15" s="15"/>
      <c r="V15" s="15"/>
      <c r="W15" s="15"/>
      <c r="X15" s="15"/>
      <c r="Y15" s="15"/>
      <c r="Z15" s="15"/>
      <c r="AA15" s="15"/>
      <c r="AB15" s="247"/>
      <c r="AC15" s="247">
        <f t="shared" si="0"/>
        <v>0</v>
      </c>
      <c r="AD15" s="21" t="s">
        <v>118</v>
      </c>
      <c r="AE15" s="22" t="str">
        <f t="shared" si="20"/>
        <v>Moderado</v>
      </c>
      <c r="AF15" s="23" t="str">
        <f t="shared" si="21"/>
        <v>Moderado</v>
      </c>
      <c r="AG15" s="10"/>
      <c r="AH15" s="11"/>
      <c r="AI15" s="247"/>
      <c r="AJ15" s="12" t="str">
        <f t="shared" si="23"/>
        <v/>
      </c>
      <c r="AK15" s="247"/>
      <c r="AL15" s="12" t="str">
        <f t="shared" si="24"/>
        <v/>
      </c>
      <c r="AM15" s="247"/>
      <c r="AN15" s="12" t="str">
        <f t="shared" si="25"/>
        <v/>
      </c>
      <c r="AO15" s="247"/>
      <c r="AP15" s="12" t="str">
        <f t="shared" si="26"/>
        <v/>
      </c>
      <c r="AQ15" s="247"/>
      <c r="AR15" s="12" t="str">
        <f t="shared" si="27"/>
        <v/>
      </c>
      <c r="AS15" s="247"/>
      <c r="AT15" s="12" t="str">
        <f t="shared" si="28"/>
        <v/>
      </c>
      <c r="AU15" s="247"/>
      <c r="AV15" s="12" t="str">
        <f t="shared" si="29"/>
        <v/>
      </c>
      <c r="AW15" s="12" t="str">
        <f t="shared" si="8"/>
        <v xml:space="preserve"> </v>
      </c>
      <c r="AX15" s="13" t="str">
        <f t="shared" si="9"/>
        <v>FUERTE</v>
      </c>
      <c r="AY15" s="14" t="s">
        <v>88</v>
      </c>
      <c r="AZ15" s="13" t="str">
        <f t="shared" si="10"/>
        <v>FUERTE</v>
      </c>
      <c r="BA15" s="250">
        <f t="shared" si="30"/>
        <v>100</v>
      </c>
      <c r="BB15" s="245" t="str">
        <f t="shared" si="12"/>
        <v>NO</v>
      </c>
      <c r="BC15" s="249" t="str">
        <f t="shared" si="13"/>
        <v>FUERTE</v>
      </c>
      <c r="BD15" s="24">
        <f t="shared" si="19"/>
        <v>100</v>
      </c>
      <c r="BE15" s="15"/>
      <c r="BF15" s="16">
        <f>IF(BE15="Directamente",100/COUNTA(#REF!),0)</f>
        <v>0</v>
      </c>
      <c r="BG15" s="25" t="str">
        <f t="shared" si="15"/>
        <v>No Disminuye</v>
      </c>
      <c r="BH15" s="15"/>
      <c r="BI15" s="17" t="str">
        <f t="shared" si="16"/>
        <v xml:space="preserve"> </v>
      </c>
      <c r="BJ15" s="248" t="str">
        <f>_xlfn.IFS(AND((COUNTIF($BH$5:BH15,"Directamente"))&gt;=(COUNTIF(BH15:BH15,"Indirectamente")),(COUNTIF(BH15:BH15,"Directamente"))&gt;=(COUNTIF(BH15:BH15,"No Disminuye"))),"Directamente",AND((COUNTIF(BH15:BH15,"Indirectamente"))&gt;(COUNTIF(BH15:BH15,"Directamente")),(COUNTIF(BH15:BH15,"Indirectamente"))&gt;(COUNTIF(BH15:BH15,"No Disminuye"))),"Indirectamente",SUM(COUNTIF(BH15:BH15,"Directamente"),COUNTIF(BH15:BH15,"Indirectamente"))&gt;=COUNTIF(BH15:BH15,"No Disminuye"),"Directamente",AND((COUNTIF(BH15:BH15,"No Disminuye"))&gt;(COUNTIF(BH15:BH15,"Directamente")),(COUNTIF(BH15:BH15,"No Disminuye"))&gt;(COUNTIF(BH15:BH15,"Indirectamente"))),"No Disminuye")</f>
        <v>Directamente</v>
      </c>
      <c r="BK15" s="245" t="str">
        <f t="shared" si="17"/>
        <v>0</v>
      </c>
      <c r="BL15" s="245">
        <f t="shared" si="18"/>
        <v>2</v>
      </c>
      <c r="BM15" s="21" t="s">
        <v>119</v>
      </c>
      <c r="BN15" s="26" t="s">
        <v>91</v>
      </c>
      <c r="BO15" s="21" t="str">
        <f t="shared" si="22"/>
        <v>Moderado</v>
      </c>
      <c r="BP15" s="254"/>
      <c r="BQ15" s="10"/>
      <c r="BR15" s="10"/>
      <c r="BS15" s="252"/>
      <c r="BT15" s="20"/>
      <c r="BU15" s="20"/>
      <c r="BV15" s="252"/>
      <c r="BW15" s="20"/>
      <c r="BX15" s="252"/>
      <c r="BY15" s="20"/>
      <c r="BZ15" s="252"/>
      <c r="CA15" s="252"/>
    </row>
    <row r="16" spans="2:79" ht="75.900000000000006" hidden="1" thickTop="1" thickBot="1">
      <c r="B16" s="253"/>
      <c r="C16" s="10"/>
      <c r="D16" s="10"/>
      <c r="E16" s="10"/>
      <c r="F16" s="10"/>
      <c r="G16" s="10"/>
      <c r="H16" s="10"/>
      <c r="I16" s="10"/>
      <c r="J16" s="15"/>
      <c r="K16" s="15"/>
      <c r="L16" s="15"/>
      <c r="M16" s="15"/>
      <c r="N16" s="15"/>
      <c r="O16" s="15"/>
      <c r="P16" s="15"/>
      <c r="Q16" s="15"/>
      <c r="R16" s="15"/>
      <c r="S16" s="15"/>
      <c r="T16" s="15"/>
      <c r="U16" s="15"/>
      <c r="V16" s="15"/>
      <c r="W16" s="15"/>
      <c r="X16" s="15"/>
      <c r="Y16" s="15"/>
      <c r="Z16" s="15"/>
      <c r="AA16" s="15"/>
      <c r="AB16" s="247"/>
      <c r="AC16" s="247">
        <f t="shared" si="0"/>
        <v>0</v>
      </c>
      <c r="AD16" s="21" t="s">
        <v>118</v>
      </c>
      <c r="AE16" s="22" t="str">
        <f t="shared" si="20"/>
        <v>Moderado</v>
      </c>
      <c r="AF16" s="23" t="str">
        <f t="shared" si="21"/>
        <v>Moderado</v>
      </c>
      <c r="AG16" s="10"/>
      <c r="AH16" s="11"/>
      <c r="AI16" s="247"/>
      <c r="AJ16" s="12" t="str">
        <f t="shared" si="23"/>
        <v/>
      </c>
      <c r="AK16" s="247"/>
      <c r="AL16" s="12" t="str">
        <f t="shared" si="24"/>
        <v/>
      </c>
      <c r="AM16" s="247"/>
      <c r="AN16" s="12" t="str">
        <f t="shared" si="25"/>
        <v/>
      </c>
      <c r="AO16" s="247"/>
      <c r="AP16" s="12" t="str">
        <f t="shared" si="26"/>
        <v/>
      </c>
      <c r="AQ16" s="247"/>
      <c r="AR16" s="12" t="str">
        <f t="shared" si="27"/>
        <v/>
      </c>
      <c r="AS16" s="247"/>
      <c r="AT16" s="12" t="str">
        <f t="shared" si="28"/>
        <v/>
      </c>
      <c r="AU16" s="247"/>
      <c r="AV16" s="12" t="str">
        <f t="shared" si="29"/>
        <v/>
      </c>
      <c r="AW16" s="12" t="str">
        <f t="shared" si="8"/>
        <v xml:space="preserve"> </v>
      </c>
      <c r="AX16" s="13" t="str">
        <f t="shared" si="9"/>
        <v>FUERTE</v>
      </c>
      <c r="AY16" s="14" t="s">
        <v>88</v>
      </c>
      <c r="AZ16" s="13" t="str">
        <f t="shared" si="10"/>
        <v>FUERTE</v>
      </c>
      <c r="BA16" s="250">
        <f t="shared" si="30"/>
        <v>100</v>
      </c>
      <c r="BB16" s="245" t="str">
        <f t="shared" si="12"/>
        <v>NO</v>
      </c>
      <c r="BC16" s="249" t="str">
        <f t="shared" si="13"/>
        <v>FUERTE</v>
      </c>
      <c r="BD16" s="24">
        <f t="shared" si="19"/>
        <v>100</v>
      </c>
      <c r="BE16" s="15"/>
      <c r="BF16" s="16">
        <f>IF(BE16="Directamente",100/COUNTA(#REF!),0)</f>
        <v>0</v>
      </c>
      <c r="BG16" s="25" t="str">
        <f t="shared" si="15"/>
        <v>No Disminuye</v>
      </c>
      <c r="BH16" s="15"/>
      <c r="BI16" s="17" t="str">
        <f t="shared" si="16"/>
        <v xml:space="preserve"> </v>
      </c>
      <c r="BJ16" s="248" t="str">
        <f>_xlfn.IFS(AND((COUNTIF($BH$5:BH16,"Directamente"))&gt;=(COUNTIF(BH16:BH16,"Indirectamente")),(COUNTIF(BH16:BH16,"Directamente"))&gt;=(COUNTIF(BH16:BH16,"No Disminuye"))),"Directamente",AND((COUNTIF(BH16:BH16,"Indirectamente"))&gt;(COUNTIF(BH16:BH16,"Directamente")),(COUNTIF(BH16:BH16,"Indirectamente"))&gt;(COUNTIF(BH16:BH16,"No Disminuye"))),"Indirectamente",SUM(COUNTIF(BH16:BH16,"Directamente"),COUNTIF(BH16:BH16,"Indirectamente"))&gt;=COUNTIF(BH16:BH16,"No Disminuye"),"Directamente",AND((COUNTIF(BH16:BH16,"No Disminuye"))&gt;(COUNTIF(BH16:BH16,"Directamente")),(COUNTIF(BH16:BH16,"No Disminuye"))&gt;(COUNTIF(BH16:BH16,"Indirectamente"))),"No Disminuye")</f>
        <v>Directamente</v>
      </c>
      <c r="BK16" s="245" t="str">
        <f t="shared" si="17"/>
        <v>0</v>
      </c>
      <c r="BL16" s="245">
        <f t="shared" si="18"/>
        <v>2</v>
      </c>
      <c r="BM16" s="21" t="s">
        <v>119</v>
      </c>
      <c r="BN16" s="26" t="s">
        <v>91</v>
      </c>
      <c r="BO16" s="21" t="str">
        <f t="shared" si="22"/>
        <v>Moderado</v>
      </c>
      <c r="BP16" s="254"/>
      <c r="BQ16" s="10"/>
      <c r="BR16" s="10"/>
      <c r="BS16" s="252"/>
      <c r="BT16" s="20"/>
      <c r="BU16" s="20"/>
      <c r="BV16" s="252"/>
      <c r="BW16" s="20"/>
      <c r="BX16" s="252"/>
      <c r="BY16" s="20"/>
      <c r="BZ16" s="252"/>
      <c r="CA16" s="252"/>
    </row>
    <row r="17" spans="2:79" ht="75.900000000000006" hidden="1" thickTop="1" thickBot="1">
      <c r="B17" s="253"/>
      <c r="C17" s="10"/>
      <c r="D17" s="10"/>
      <c r="E17" s="10"/>
      <c r="F17" s="10"/>
      <c r="G17" s="10"/>
      <c r="H17" s="10"/>
      <c r="I17" s="10"/>
      <c r="J17" s="15"/>
      <c r="K17" s="15"/>
      <c r="L17" s="15"/>
      <c r="M17" s="15"/>
      <c r="N17" s="15"/>
      <c r="O17" s="15"/>
      <c r="P17" s="15"/>
      <c r="Q17" s="15"/>
      <c r="R17" s="15"/>
      <c r="S17" s="15"/>
      <c r="T17" s="15"/>
      <c r="U17" s="15"/>
      <c r="V17" s="15"/>
      <c r="W17" s="15"/>
      <c r="X17" s="15"/>
      <c r="Y17" s="15"/>
      <c r="Z17" s="15"/>
      <c r="AA17" s="15"/>
      <c r="AB17" s="247"/>
      <c r="AC17" s="247">
        <f t="shared" si="0"/>
        <v>0</v>
      </c>
      <c r="AD17" s="21" t="s">
        <v>118</v>
      </c>
      <c r="AE17" s="22" t="str">
        <f t="shared" si="20"/>
        <v>Moderado</v>
      </c>
      <c r="AF17" s="23" t="str">
        <f t="shared" si="21"/>
        <v>Moderado</v>
      </c>
      <c r="AG17" s="10"/>
      <c r="AH17" s="11"/>
      <c r="AI17" s="247"/>
      <c r="AJ17" s="12" t="str">
        <f t="shared" si="23"/>
        <v/>
      </c>
      <c r="AK17" s="247"/>
      <c r="AL17" s="12" t="str">
        <f t="shared" si="24"/>
        <v/>
      </c>
      <c r="AM17" s="247"/>
      <c r="AN17" s="12" t="str">
        <f t="shared" si="25"/>
        <v/>
      </c>
      <c r="AO17" s="247"/>
      <c r="AP17" s="12" t="str">
        <f t="shared" si="26"/>
        <v/>
      </c>
      <c r="AQ17" s="247"/>
      <c r="AR17" s="12" t="str">
        <f t="shared" si="27"/>
        <v/>
      </c>
      <c r="AS17" s="247"/>
      <c r="AT17" s="12" t="str">
        <f t="shared" si="28"/>
        <v/>
      </c>
      <c r="AU17" s="247"/>
      <c r="AV17" s="12" t="str">
        <f t="shared" si="29"/>
        <v/>
      </c>
      <c r="AW17" s="12" t="str">
        <f t="shared" si="8"/>
        <v xml:space="preserve"> </v>
      </c>
      <c r="AX17" s="13" t="str">
        <f t="shared" si="9"/>
        <v>FUERTE</v>
      </c>
      <c r="AY17" s="14" t="s">
        <v>88</v>
      </c>
      <c r="AZ17" s="13" t="str">
        <f t="shared" si="10"/>
        <v>FUERTE</v>
      </c>
      <c r="BA17" s="250">
        <f t="shared" si="30"/>
        <v>100</v>
      </c>
      <c r="BB17" s="245" t="str">
        <f t="shared" si="12"/>
        <v>NO</v>
      </c>
      <c r="BC17" s="249" t="str">
        <f t="shared" si="13"/>
        <v>FUERTE</v>
      </c>
      <c r="BD17" s="24">
        <f t="shared" si="19"/>
        <v>100</v>
      </c>
      <c r="BE17" s="15"/>
      <c r="BF17" s="16">
        <f>IF(BE17="Directamente",100/COUNTA(#REF!),0)</f>
        <v>0</v>
      </c>
      <c r="BG17" s="25" t="str">
        <f t="shared" si="15"/>
        <v>No Disminuye</v>
      </c>
      <c r="BH17" s="15"/>
      <c r="BI17" s="17" t="str">
        <f t="shared" si="16"/>
        <v xml:space="preserve"> </v>
      </c>
      <c r="BJ17" s="248" t="str">
        <f>_xlfn.IFS(AND((COUNTIF($BH$5:BH17,"Directamente"))&gt;=(COUNTIF(BH17:BH17,"Indirectamente")),(COUNTIF(BH17:BH17,"Directamente"))&gt;=(COUNTIF(BH17:BH17,"No Disminuye"))),"Directamente",AND((COUNTIF(BH17:BH17,"Indirectamente"))&gt;(COUNTIF(BH17:BH17,"Directamente")),(COUNTIF(BH17:BH17,"Indirectamente"))&gt;(COUNTIF(BH17:BH17,"No Disminuye"))),"Indirectamente",SUM(COUNTIF(BH17:BH17,"Directamente"),COUNTIF(BH17:BH17,"Indirectamente"))&gt;=COUNTIF(BH17:BH17,"No Disminuye"),"Directamente",AND((COUNTIF(BH17:BH17,"No Disminuye"))&gt;(COUNTIF(BH17:BH17,"Directamente")),(COUNTIF(BH17:BH17,"No Disminuye"))&gt;(COUNTIF(BH17:BH17,"Indirectamente"))),"No Disminuye")</f>
        <v>Directamente</v>
      </c>
      <c r="BK17" s="245" t="str">
        <f t="shared" si="17"/>
        <v>0</v>
      </c>
      <c r="BL17" s="245">
        <f t="shared" si="18"/>
        <v>2</v>
      </c>
      <c r="BM17" s="21" t="s">
        <v>119</v>
      </c>
      <c r="BN17" s="26" t="s">
        <v>91</v>
      </c>
      <c r="BO17" s="21" t="str">
        <f t="shared" si="22"/>
        <v>Moderado</v>
      </c>
      <c r="BP17" s="254"/>
      <c r="BQ17" s="10"/>
      <c r="BR17" s="10"/>
      <c r="BS17" s="252"/>
      <c r="BT17" s="20"/>
      <c r="BU17" s="20"/>
      <c r="BV17" s="252"/>
      <c r="BW17" s="20"/>
      <c r="BX17" s="252"/>
      <c r="BY17" s="20"/>
      <c r="BZ17" s="252"/>
      <c r="CA17" s="252"/>
    </row>
    <row r="18" spans="2:79" ht="75.900000000000006" hidden="1" thickTop="1" thickBot="1">
      <c r="B18" s="253"/>
      <c r="C18" s="10"/>
      <c r="D18" s="10"/>
      <c r="E18" s="10"/>
      <c r="F18" s="10"/>
      <c r="G18" s="10"/>
      <c r="H18" s="10"/>
      <c r="I18" s="10"/>
      <c r="J18" s="15"/>
      <c r="K18" s="15"/>
      <c r="L18" s="15"/>
      <c r="M18" s="15"/>
      <c r="N18" s="15"/>
      <c r="O18" s="15"/>
      <c r="P18" s="15"/>
      <c r="Q18" s="15"/>
      <c r="R18" s="15"/>
      <c r="S18" s="15"/>
      <c r="T18" s="15"/>
      <c r="U18" s="15"/>
      <c r="V18" s="15"/>
      <c r="W18" s="15"/>
      <c r="X18" s="15"/>
      <c r="Y18" s="15"/>
      <c r="Z18" s="15"/>
      <c r="AA18" s="15"/>
      <c r="AB18" s="247"/>
      <c r="AC18" s="247">
        <f t="shared" si="0"/>
        <v>0</v>
      </c>
      <c r="AD18" s="21" t="s">
        <v>118</v>
      </c>
      <c r="AE18" s="22" t="str">
        <f t="shared" si="20"/>
        <v>Moderado</v>
      </c>
      <c r="AF18" s="23" t="str">
        <f t="shared" si="21"/>
        <v>Moderado</v>
      </c>
      <c r="AG18" s="10"/>
      <c r="AH18" s="11"/>
      <c r="AI18" s="247"/>
      <c r="AJ18" s="12" t="str">
        <f t="shared" si="23"/>
        <v/>
      </c>
      <c r="AK18" s="247"/>
      <c r="AL18" s="12" t="str">
        <f t="shared" si="24"/>
        <v/>
      </c>
      <c r="AM18" s="247"/>
      <c r="AN18" s="12" t="str">
        <f t="shared" si="25"/>
        <v/>
      </c>
      <c r="AO18" s="247"/>
      <c r="AP18" s="12" t="str">
        <f t="shared" si="26"/>
        <v/>
      </c>
      <c r="AQ18" s="247"/>
      <c r="AR18" s="12" t="str">
        <f t="shared" si="27"/>
        <v/>
      </c>
      <c r="AS18" s="247"/>
      <c r="AT18" s="12" t="str">
        <f t="shared" si="28"/>
        <v/>
      </c>
      <c r="AU18" s="247"/>
      <c r="AV18" s="12" t="str">
        <f t="shared" si="29"/>
        <v/>
      </c>
      <c r="AW18" s="12" t="str">
        <f t="shared" si="8"/>
        <v xml:space="preserve"> </v>
      </c>
      <c r="AX18" s="13" t="str">
        <f t="shared" si="9"/>
        <v>FUERTE</v>
      </c>
      <c r="AY18" s="14" t="s">
        <v>88</v>
      </c>
      <c r="AZ18" s="13" t="str">
        <f t="shared" si="10"/>
        <v>FUERTE</v>
      </c>
      <c r="BA18" s="250">
        <f t="shared" si="30"/>
        <v>100</v>
      </c>
      <c r="BB18" s="245" t="str">
        <f t="shared" si="12"/>
        <v>NO</v>
      </c>
      <c r="BC18" s="249" t="str">
        <f t="shared" si="13"/>
        <v>FUERTE</v>
      </c>
      <c r="BD18" s="24">
        <f t="shared" si="19"/>
        <v>100</v>
      </c>
      <c r="BE18" s="15"/>
      <c r="BF18" s="16">
        <f>IF(BE18="Directamente",100/COUNTA(#REF!),0)</f>
        <v>0</v>
      </c>
      <c r="BG18" s="25" t="str">
        <f t="shared" si="15"/>
        <v>No Disminuye</v>
      </c>
      <c r="BH18" s="15"/>
      <c r="BI18" s="17" t="str">
        <f t="shared" si="16"/>
        <v xml:space="preserve"> </v>
      </c>
      <c r="BJ18" s="248" t="str">
        <f>_xlfn.IFS(AND((COUNTIF($BH$5:BH18,"Directamente"))&gt;=(COUNTIF(BH18:BH18,"Indirectamente")),(COUNTIF(BH18:BH18,"Directamente"))&gt;=(COUNTIF(BH18:BH18,"No Disminuye"))),"Directamente",AND((COUNTIF(BH18:BH18,"Indirectamente"))&gt;(COUNTIF(BH18:BH18,"Directamente")),(COUNTIF(BH18:BH18,"Indirectamente"))&gt;(COUNTIF(BH18:BH18,"No Disminuye"))),"Indirectamente",SUM(COUNTIF(BH18:BH18,"Directamente"),COUNTIF(BH18:BH18,"Indirectamente"))&gt;=COUNTIF(BH18:BH18,"No Disminuye"),"Directamente",AND((COUNTIF(BH18:BH18,"No Disminuye"))&gt;(COUNTIF(BH18:BH18,"Directamente")),(COUNTIF(BH18:BH18,"No Disminuye"))&gt;(COUNTIF(BH18:BH18,"Indirectamente"))),"No Disminuye")</f>
        <v>Directamente</v>
      </c>
      <c r="BK18" s="245" t="str">
        <f t="shared" si="17"/>
        <v>0</v>
      </c>
      <c r="BL18" s="245">
        <f t="shared" si="18"/>
        <v>2</v>
      </c>
      <c r="BM18" s="21" t="s">
        <v>119</v>
      </c>
      <c r="BN18" s="26" t="s">
        <v>91</v>
      </c>
      <c r="BO18" s="21" t="str">
        <f t="shared" si="22"/>
        <v>Moderado</v>
      </c>
      <c r="BP18" s="254"/>
      <c r="BQ18" s="10"/>
      <c r="BR18" s="10"/>
      <c r="BS18" s="252"/>
      <c r="BT18" s="20"/>
      <c r="BU18" s="20"/>
      <c r="BV18" s="252"/>
      <c r="BW18" s="20"/>
      <c r="BX18" s="252"/>
      <c r="BY18" s="20"/>
      <c r="BZ18" s="252"/>
      <c r="CA18" s="252"/>
    </row>
    <row r="19" spans="2:79" ht="75.900000000000006" hidden="1" thickTop="1" thickBot="1">
      <c r="B19" s="253"/>
      <c r="C19" s="10"/>
      <c r="D19" s="10"/>
      <c r="E19" s="10"/>
      <c r="F19" s="10"/>
      <c r="G19" s="10"/>
      <c r="H19" s="10"/>
      <c r="I19" s="10"/>
      <c r="J19" s="15"/>
      <c r="K19" s="15"/>
      <c r="L19" s="15"/>
      <c r="M19" s="15"/>
      <c r="N19" s="15"/>
      <c r="O19" s="15"/>
      <c r="P19" s="15"/>
      <c r="Q19" s="15"/>
      <c r="R19" s="15"/>
      <c r="S19" s="15"/>
      <c r="T19" s="15"/>
      <c r="U19" s="15"/>
      <c r="V19" s="15"/>
      <c r="W19" s="15"/>
      <c r="X19" s="15"/>
      <c r="Y19" s="15"/>
      <c r="Z19" s="15"/>
      <c r="AA19" s="15"/>
      <c r="AB19" s="247"/>
      <c r="AC19" s="247">
        <f t="shared" si="0"/>
        <v>0</v>
      </c>
      <c r="AD19" s="21" t="s">
        <v>118</v>
      </c>
      <c r="AE19" s="22" t="str">
        <f t="shared" si="20"/>
        <v>Moderado</v>
      </c>
      <c r="AF19" s="23" t="str">
        <f t="shared" si="21"/>
        <v>Moderado</v>
      </c>
      <c r="AG19" s="10"/>
      <c r="AH19" s="11"/>
      <c r="AI19" s="247"/>
      <c r="AJ19" s="12" t="str">
        <f t="shared" si="23"/>
        <v/>
      </c>
      <c r="AK19" s="247"/>
      <c r="AL19" s="12" t="str">
        <f t="shared" si="24"/>
        <v/>
      </c>
      <c r="AM19" s="247"/>
      <c r="AN19" s="12" t="str">
        <f t="shared" si="25"/>
        <v/>
      </c>
      <c r="AO19" s="247"/>
      <c r="AP19" s="12" t="str">
        <f t="shared" si="26"/>
        <v/>
      </c>
      <c r="AQ19" s="247"/>
      <c r="AR19" s="12" t="str">
        <f t="shared" si="27"/>
        <v/>
      </c>
      <c r="AS19" s="247"/>
      <c r="AT19" s="12" t="str">
        <f t="shared" si="28"/>
        <v/>
      </c>
      <c r="AU19" s="247"/>
      <c r="AV19" s="12" t="str">
        <f t="shared" si="29"/>
        <v/>
      </c>
      <c r="AW19" s="12" t="str">
        <f t="shared" si="8"/>
        <v xml:space="preserve"> </v>
      </c>
      <c r="AX19" s="13" t="str">
        <f t="shared" si="9"/>
        <v>FUERTE</v>
      </c>
      <c r="AY19" s="14" t="s">
        <v>88</v>
      </c>
      <c r="AZ19" s="13" t="str">
        <f t="shared" si="10"/>
        <v>FUERTE</v>
      </c>
      <c r="BA19" s="250">
        <f t="shared" si="30"/>
        <v>100</v>
      </c>
      <c r="BB19" s="245" t="str">
        <f t="shared" si="12"/>
        <v>NO</v>
      </c>
      <c r="BC19" s="249" t="str">
        <f t="shared" si="13"/>
        <v>FUERTE</v>
      </c>
      <c r="BD19" s="24">
        <f t="shared" si="19"/>
        <v>100</v>
      </c>
      <c r="BE19" s="15"/>
      <c r="BF19" s="16">
        <f>IF(BE19="Directamente",100/COUNTA(#REF!),0)</f>
        <v>0</v>
      </c>
      <c r="BG19" s="25" t="str">
        <f t="shared" si="15"/>
        <v>No Disminuye</v>
      </c>
      <c r="BH19" s="15"/>
      <c r="BI19" s="17" t="str">
        <f t="shared" si="16"/>
        <v xml:space="preserve"> </v>
      </c>
      <c r="BJ19" s="248" t="str">
        <f>_xlfn.IFS(AND((COUNTIF($BH$5:BH19,"Directamente"))&gt;=(COUNTIF(BH19:BH19,"Indirectamente")),(COUNTIF(BH19:BH19,"Directamente"))&gt;=(COUNTIF(BH19:BH19,"No Disminuye"))),"Directamente",AND((COUNTIF(BH19:BH19,"Indirectamente"))&gt;(COUNTIF(BH19:BH19,"Directamente")),(COUNTIF(BH19:BH19,"Indirectamente"))&gt;(COUNTIF(BH19:BH19,"No Disminuye"))),"Indirectamente",SUM(COUNTIF(BH19:BH19,"Directamente"),COUNTIF(BH19:BH19,"Indirectamente"))&gt;=COUNTIF(BH19:BH19,"No Disminuye"),"Directamente",AND((COUNTIF(BH19:BH19,"No Disminuye"))&gt;(COUNTIF(BH19:BH19,"Directamente")),(COUNTIF(BH19:BH19,"No Disminuye"))&gt;(COUNTIF(BH19:BH19,"Indirectamente"))),"No Disminuye")</f>
        <v>Directamente</v>
      </c>
      <c r="BK19" s="245" t="str">
        <f t="shared" si="17"/>
        <v>0</v>
      </c>
      <c r="BL19" s="245">
        <f t="shared" si="18"/>
        <v>2</v>
      </c>
      <c r="BM19" s="21" t="s">
        <v>119</v>
      </c>
      <c r="BN19" s="26" t="s">
        <v>91</v>
      </c>
      <c r="BO19" s="21" t="str">
        <f t="shared" si="22"/>
        <v>Moderado</v>
      </c>
      <c r="BP19" s="254"/>
      <c r="BQ19" s="10"/>
      <c r="BR19" s="10"/>
      <c r="BS19" s="252"/>
      <c r="BT19" s="20"/>
      <c r="BU19" s="20"/>
      <c r="BV19" s="252"/>
      <c r="BW19" s="20"/>
      <c r="BX19" s="252"/>
      <c r="BY19" s="20"/>
      <c r="BZ19" s="252"/>
      <c r="CA19" s="252"/>
    </row>
    <row r="20" spans="2:79" hidden="1" thickTop="1" thickBot="1">
      <c r="AD20" s="246"/>
      <c r="BG20" s="28"/>
      <c r="BN20" s="29"/>
      <c r="BP20" s="30"/>
    </row>
    <row r="21" spans="2:79" hidden="1" thickTop="1" thickBot="1">
      <c r="AD21" s="246"/>
      <c r="BG21" s="28"/>
      <c r="BN21" s="29"/>
      <c r="BP21" s="30"/>
    </row>
    <row r="22" spans="2:79" hidden="1" thickTop="1" thickBot="1">
      <c r="AD22" s="246"/>
      <c r="BG22" s="28"/>
      <c r="BN22" s="29"/>
      <c r="BP22" s="30"/>
    </row>
    <row r="23" spans="2:79" hidden="1" thickTop="1" thickBot="1">
      <c r="AD23" s="246"/>
      <c r="BG23" s="28"/>
      <c r="BN23" s="29"/>
      <c r="BP23" s="30"/>
    </row>
    <row r="24" spans="2:79" hidden="1" thickTop="1" thickBot="1">
      <c r="AD24" s="246"/>
      <c r="BG24" s="28"/>
      <c r="BN24" s="29"/>
      <c r="BP24" s="30"/>
    </row>
    <row r="25" spans="2:79" hidden="1" thickTop="1" thickBot="1">
      <c r="AD25" s="246"/>
      <c r="BG25" s="28"/>
      <c r="BN25" s="29"/>
      <c r="BP25" s="30"/>
    </row>
    <row r="26" spans="2:79" hidden="1" thickTop="1" thickBot="1">
      <c r="AD26" s="246"/>
      <c r="BG26" s="28"/>
      <c r="BN26" s="29"/>
      <c r="BP26" s="30"/>
    </row>
    <row r="27" spans="2:79" hidden="1" thickTop="1" thickBot="1">
      <c r="AD27" s="246"/>
      <c r="BG27" s="28"/>
      <c r="BN27" s="29"/>
      <c r="BP27" s="30"/>
    </row>
    <row r="28" spans="2:79" hidden="1" thickTop="1" thickBot="1">
      <c r="AD28" s="246"/>
      <c r="BG28" s="28"/>
      <c r="BN28" s="29"/>
      <c r="BP28" s="30"/>
    </row>
    <row r="29" spans="2:79" hidden="1" thickTop="1" thickBot="1">
      <c r="AD29" s="246"/>
      <c r="BG29" s="28"/>
      <c r="BN29" s="29"/>
      <c r="BP29" s="30"/>
    </row>
    <row r="30" spans="2:79" hidden="1" thickTop="1" thickBot="1">
      <c r="AD30" s="246"/>
      <c r="BG30" s="28"/>
      <c r="BN30" s="29"/>
      <c r="BP30" s="30"/>
    </row>
    <row r="31" spans="2:79" hidden="1" thickTop="1" thickBot="1">
      <c r="AD31" s="246"/>
      <c r="BG31" s="28"/>
      <c r="BN31" s="29"/>
      <c r="BP31" s="30"/>
    </row>
    <row r="32" spans="2:79" hidden="1" thickTop="1" thickBot="1">
      <c r="AD32" s="246"/>
      <c r="BG32" s="28"/>
      <c r="BN32" s="29"/>
      <c r="BP32" s="30"/>
    </row>
    <row r="33" spans="30:68" hidden="1" thickTop="1" thickBot="1">
      <c r="AD33" s="246"/>
      <c r="BG33" s="28"/>
      <c r="BN33" s="29"/>
      <c r="BP33" s="30"/>
    </row>
    <row r="34" spans="30:68" hidden="1" thickTop="1" thickBot="1">
      <c r="AD34" s="246"/>
      <c r="BG34" s="28"/>
      <c r="BN34" s="29"/>
      <c r="BP34" s="30"/>
    </row>
    <row r="35" spans="30:68" hidden="1" thickTop="1" thickBot="1">
      <c r="AD35" s="246"/>
      <c r="BG35" s="28"/>
      <c r="BN35" s="29"/>
      <c r="BP35" s="30"/>
    </row>
    <row r="36" spans="30:68" hidden="1" thickTop="1" thickBot="1">
      <c r="AD36" s="246"/>
      <c r="BG36" s="28"/>
      <c r="BN36" s="29"/>
      <c r="BP36" s="30"/>
    </row>
    <row r="37" spans="30:68" hidden="1" thickTop="1" thickBot="1">
      <c r="AD37" s="246"/>
      <c r="BG37" s="28"/>
      <c r="BN37" s="29"/>
      <c r="BP37" s="30"/>
    </row>
    <row r="38" spans="30:68" hidden="1" thickTop="1" thickBot="1">
      <c r="AD38" s="246"/>
      <c r="BG38" s="28"/>
      <c r="BN38" s="29"/>
      <c r="BP38" s="30"/>
    </row>
    <row r="39" spans="30:68" hidden="1" thickTop="1" thickBot="1">
      <c r="AD39" s="246"/>
      <c r="BG39" s="28"/>
      <c r="BN39" s="29"/>
      <c r="BP39" s="30"/>
    </row>
    <row r="40" spans="30:68" hidden="1" thickTop="1" thickBot="1">
      <c r="AD40" s="246"/>
      <c r="BG40" s="28"/>
      <c r="BN40" s="29"/>
      <c r="BP40" s="30"/>
    </row>
    <row r="41" spans="30:68" hidden="1" thickTop="1" thickBot="1">
      <c r="AD41" s="246"/>
      <c r="BG41" s="28"/>
      <c r="BN41" s="29"/>
      <c r="BP41" s="30"/>
    </row>
    <row r="42" spans="30:68" hidden="1" thickTop="1" thickBot="1">
      <c r="AD42" s="246"/>
      <c r="BG42" s="28"/>
      <c r="BN42" s="29"/>
      <c r="BP42" s="30"/>
    </row>
    <row r="43" spans="30:68" hidden="1" thickTop="1" thickBot="1">
      <c r="AD43" s="246"/>
      <c r="BG43" s="28"/>
      <c r="BN43" s="29"/>
      <c r="BP43" s="30"/>
    </row>
    <row r="44" spans="30:68" hidden="1" thickTop="1" thickBot="1">
      <c r="AD44" s="246"/>
      <c r="BG44" s="28"/>
      <c r="BN44" s="29"/>
      <c r="BP44" s="30"/>
    </row>
    <row r="45" spans="30:68" hidden="1" thickTop="1" thickBot="1">
      <c r="AD45" s="246"/>
      <c r="BG45" s="28"/>
      <c r="BN45" s="29"/>
      <c r="BP45" s="30"/>
    </row>
    <row r="46" spans="30:68" hidden="1" thickTop="1" thickBot="1">
      <c r="AD46" s="246"/>
      <c r="BG46" s="28"/>
      <c r="BN46" s="29"/>
      <c r="BP46" s="30"/>
    </row>
    <row r="47" spans="30:68" hidden="1" thickTop="1" thickBot="1">
      <c r="AD47" s="246"/>
      <c r="BG47" s="28"/>
      <c r="BN47" s="29"/>
      <c r="BP47" s="30"/>
    </row>
    <row r="48" spans="30:68" hidden="1" thickTop="1" thickBot="1">
      <c r="AD48" s="246"/>
      <c r="BG48" s="28"/>
      <c r="BN48" s="29"/>
      <c r="BP48" s="30"/>
    </row>
    <row r="49" spans="30:68" hidden="1" thickTop="1" thickBot="1">
      <c r="AD49" s="246"/>
      <c r="BG49" s="28"/>
      <c r="BN49" s="29"/>
      <c r="BP49" s="30"/>
    </row>
    <row r="50" spans="30:68" hidden="1" thickTop="1" thickBot="1">
      <c r="AD50" s="246"/>
      <c r="BG50" s="28"/>
      <c r="BN50" s="29"/>
      <c r="BP50" s="30"/>
    </row>
    <row r="51" spans="30:68" hidden="1" thickTop="1" thickBot="1">
      <c r="AD51" s="246"/>
      <c r="BG51" s="28"/>
      <c r="BN51" s="29"/>
      <c r="BP51" s="30"/>
    </row>
    <row r="52" spans="30:68" hidden="1" thickTop="1" thickBot="1">
      <c r="AD52" s="246"/>
      <c r="BG52" s="28"/>
      <c r="BN52" s="29"/>
      <c r="BP52" s="30"/>
    </row>
    <row r="53" spans="30:68" hidden="1" thickTop="1" thickBot="1">
      <c r="AD53" s="246"/>
      <c r="BG53" s="28"/>
      <c r="BN53" s="29"/>
      <c r="BP53" s="30"/>
    </row>
    <row r="54" spans="30:68" hidden="1" thickTop="1" thickBot="1">
      <c r="AD54" s="246"/>
      <c r="BG54" s="28"/>
      <c r="BN54" s="29"/>
      <c r="BP54" s="30"/>
    </row>
    <row r="55" spans="30:68" hidden="1" thickTop="1" thickBot="1">
      <c r="AD55" s="246"/>
      <c r="BG55" s="28"/>
      <c r="BN55" s="29"/>
      <c r="BP55" s="30"/>
    </row>
    <row r="56" spans="30:68" hidden="1" thickTop="1" thickBot="1">
      <c r="AD56" s="246"/>
      <c r="BG56" s="28"/>
      <c r="BN56" s="29"/>
      <c r="BP56" s="30"/>
    </row>
    <row r="57" spans="30:68" hidden="1" thickTop="1" thickBot="1">
      <c r="AD57" s="246"/>
      <c r="BG57" s="28"/>
      <c r="BN57" s="29"/>
      <c r="BP57" s="30"/>
    </row>
    <row r="58" spans="30:68" hidden="1" thickTop="1" thickBot="1">
      <c r="AD58" s="246"/>
      <c r="BG58" s="28"/>
      <c r="BN58" s="29"/>
      <c r="BP58" s="30"/>
    </row>
    <row r="59" spans="30:68" hidden="1" thickTop="1" thickBot="1">
      <c r="AD59" s="246"/>
      <c r="BG59" s="28"/>
      <c r="BN59" s="29"/>
      <c r="BP59" s="30"/>
    </row>
    <row r="60" spans="30:68" hidden="1" thickTop="1" thickBot="1">
      <c r="AD60" s="246"/>
      <c r="BG60" s="28"/>
      <c r="BN60" s="29"/>
      <c r="BP60" s="30"/>
    </row>
    <row r="61" spans="30:68" hidden="1" thickTop="1" thickBot="1">
      <c r="AD61" s="246"/>
      <c r="BG61" s="28"/>
      <c r="BN61" s="29"/>
      <c r="BP61" s="30"/>
    </row>
    <row r="62" spans="30:68" hidden="1" thickTop="1" thickBot="1">
      <c r="AD62" s="246"/>
      <c r="BG62" s="28"/>
      <c r="BN62" s="29"/>
      <c r="BP62" s="30"/>
    </row>
    <row r="63" spans="30:68" hidden="1" thickTop="1" thickBot="1">
      <c r="AD63" s="246"/>
      <c r="BG63" s="28"/>
      <c r="BN63" s="29"/>
      <c r="BP63" s="30"/>
    </row>
    <row r="64" spans="30:68" hidden="1" thickTop="1" thickBot="1">
      <c r="AD64" s="246"/>
      <c r="BG64" s="28"/>
      <c r="BN64" s="29"/>
      <c r="BP64" s="30"/>
    </row>
    <row r="65" spans="30:113" hidden="1" thickTop="1" thickBot="1">
      <c r="AD65" s="246"/>
      <c r="BG65" s="28"/>
      <c r="BN65" s="29"/>
      <c r="BP65" s="30"/>
    </row>
    <row r="66" spans="30:113" hidden="1" thickTop="1" thickBot="1">
      <c r="AD66" s="246"/>
      <c r="BG66" s="28"/>
      <c r="BN66" s="29"/>
      <c r="BP66" s="30"/>
    </row>
    <row r="67" spans="30:113" hidden="1" thickTop="1" thickBot="1">
      <c r="AD67" s="246"/>
      <c r="BG67" s="28"/>
      <c r="BN67" s="29"/>
      <c r="BP67" s="30"/>
    </row>
    <row r="68" spans="30:113" hidden="1" thickTop="1" thickBot="1"/>
    <row r="69" spans="30:113" hidden="1" thickTop="1" thickBot="1"/>
    <row r="70" spans="30:113" hidden="1" thickTop="1" thickBot="1"/>
    <row r="71" spans="30:113" hidden="1" thickTop="1" thickBot="1"/>
    <row r="72" spans="30:113" hidden="1" thickTop="1" thickBot="1"/>
    <row r="73" spans="30:113" ht="47.1" hidden="1" customHeight="1" thickTop="1" thickBot="1">
      <c r="BQ73" s="31" t="s">
        <v>10</v>
      </c>
      <c r="BR73" s="31" t="s">
        <v>120</v>
      </c>
      <c r="BS73" s="31" t="s">
        <v>14</v>
      </c>
      <c r="BT73" s="32" t="s">
        <v>37</v>
      </c>
      <c r="BU73" s="32" t="s">
        <v>38</v>
      </c>
      <c r="BV73" s="31" t="s">
        <v>121</v>
      </c>
      <c r="BW73" s="31" t="s">
        <v>10</v>
      </c>
      <c r="BX73" s="31" t="s">
        <v>120</v>
      </c>
      <c r="BY73" s="31" t="s">
        <v>14</v>
      </c>
      <c r="BZ73" s="32" t="s">
        <v>37</v>
      </c>
      <c r="CA73" s="32" t="s">
        <v>38</v>
      </c>
      <c r="CB73" s="32" t="s">
        <v>122</v>
      </c>
      <c r="CC73" s="32" t="s">
        <v>123</v>
      </c>
      <c r="CD73" s="32" t="s">
        <v>62</v>
      </c>
      <c r="CE73" s="32" t="s">
        <v>124</v>
      </c>
      <c r="CF73" s="32" t="s">
        <v>125</v>
      </c>
      <c r="CG73" s="32" t="s">
        <v>126</v>
      </c>
      <c r="CH73" s="32" t="s">
        <v>127</v>
      </c>
      <c r="CI73" s="32" t="s">
        <v>128</v>
      </c>
      <c r="CJ73" s="32" t="s">
        <v>129</v>
      </c>
      <c r="CK73" s="32" t="s">
        <v>130</v>
      </c>
      <c r="CL73" s="32" t="s">
        <v>131</v>
      </c>
      <c r="CM73" s="32" t="s">
        <v>132</v>
      </c>
      <c r="CN73" s="32" t="s">
        <v>133</v>
      </c>
      <c r="CO73" s="32" t="s">
        <v>134</v>
      </c>
      <c r="CP73" s="32" t="s">
        <v>135</v>
      </c>
      <c r="CQ73" s="32" t="s">
        <v>136</v>
      </c>
      <c r="CR73" s="32" t="s">
        <v>137</v>
      </c>
      <c r="CS73" s="32" t="s">
        <v>138</v>
      </c>
      <c r="CT73" s="32" t="s">
        <v>139</v>
      </c>
      <c r="CU73" s="32" t="s">
        <v>140</v>
      </c>
      <c r="CV73" s="32" t="s">
        <v>141</v>
      </c>
      <c r="CW73" s="32" t="s">
        <v>142</v>
      </c>
      <c r="CX73" s="32" t="s">
        <v>143</v>
      </c>
      <c r="CY73" s="32" t="s">
        <v>144</v>
      </c>
      <c r="CZ73" s="32" t="s">
        <v>145</v>
      </c>
      <c r="DA73" s="32" t="s">
        <v>146</v>
      </c>
      <c r="DB73" s="32" t="s">
        <v>147</v>
      </c>
      <c r="DC73" s="32" t="s">
        <v>88</v>
      </c>
      <c r="DD73" s="32" t="s">
        <v>148</v>
      </c>
      <c r="DE73" s="32" t="s">
        <v>149</v>
      </c>
      <c r="DF73" s="32" t="s">
        <v>150</v>
      </c>
      <c r="DG73" s="32" t="s">
        <v>151</v>
      </c>
      <c r="DH73" s="32" t="s">
        <v>152</v>
      </c>
      <c r="DI73" s="32" t="s">
        <v>153</v>
      </c>
    </row>
    <row r="74" spans="30:113" ht="27" hidden="1" customHeight="1" thickTop="1" thickBot="1">
      <c r="BQ74" s="33" t="s">
        <v>154</v>
      </c>
      <c r="BR74" s="33" t="s">
        <v>70</v>
      </c>
      <c r="BS74" s="33" t="s">
        <v>74</v>
      </c>
      <c r="BT74" s="34" t="s">
        <v>119</v>
      </c>
      <c r="BU74" s="34" t="s">
        <v>155</v>
      </c>
      <c r="BV74" s="33" t="s">
        <v>113</v>
      </c>
      <c r="BW74" s="33" t="s">
        <v>69</v>
      </c>
      <c r="BX74" s="33" t="s">
        <v>70</v>
      </c>
      <c r="BY74" s="33" t="s">
        <v>74</v>
      </c>
      <c r="BZ74" s="34" t="s">
        <v>119</v>
      </c>
      <c r="CA74" s="34" t="s">
        <v>155</v>
      </c>
      <c r="CB74" s="34" t="s">
        <v>156</v>
      </c>
      <c r="CC74" s="33" t="s">
        <v>80</v>
      </c>
      <c r="CD74" s="33" t="s">
        <v>81</v>
      </c>
      <c r="CE74" s="33">
        <v>15</v>
      </c>
      <c r="CF74" s="33">
        <v>0</v>
      </c>
      <c r="CG74" s="33" t="s">
        <v>82</v>
      </c>
      <c r="CH74" s="33">
        <v>15</v>
      </c>
      <c r="CI74" s="33">
        <v>0</v>
      </c>
      <c r="CJ74" s="33" t="s">
        <v>83</v>
      </c>
      <c r="CK74" s="33">
        <v>15</v>
      </c>
      <c r="CL74" s="33">
        <v>0</v>
      </c>
      <c r="CM74" s="33" t="s">
        <v>84</v>
      </c>
      <c r="CN74" s="33">
        <v>15</v>
      </c>
      <c r="CO74" s="33">
        <v>10</v>
      </c>
      <c r="CP74" s="33">
        <v>0</v>
      </c>
      <c r="CQ74" s="33" t="s">
        <v>85</v>
      </c>
      <c r="CR74" s="33">
        <v>15</v>
      </c>
      <c r="CS74" s="33">
        <v>0</v>
      </c>
      <c r="CT74" s="33" t="s">
        <v>86</v>
      </c>
      <c r="CU74" s="33">
        <v>15</v>
      </c>
      <c r="CV74" s="33">
        <v>0</v>
      </c>
      <c r="CW74" s="33" t="s">
        <v>87</v>
      </c>
      <c r="CX74" s="33">
        <v>10</v>
      </c>
      <c r="CY74" s="33">
        <v>5</v>
      </c>
      <c r="CZ74" s="33">
        <v>0</v>
      </c>
      <c r="DA74" s="33" t="s">
        <v>88</v>
      </c>
      <c r="DB74" s="33" t="s">
        <v>88</v>
      </c>
      <c r="DC74" s="33">
        <v>100</v>
      </c>
      <c r="DD74" s="33">
        <v>50</v>
      </c>
      <c r="DE74" s="33">
        <v>0</v>
      </c>
      <c r="DF74" s="33" t="s">
        <v>89</v>
      </c>
      <c r="DG74" s="33" t="s">
        <v>89</v>
      </c>
      <c r="DH74" s="33">
        <v>0</v>
      </c>
      <c r="DI74" s="33">
        <v>0</v>
      </c>
    </row>
    <row r="75" spans="30:113" ht="27" hidden="1" customHeight="1" thickTop="1" thickBot="1">
      <c r="BQ75" s="33" t="s">
        <v>157</v>
      </c>
      <c r="BR75" s="33" t="s">
        <v>158</v>
      </c>
      <c r="BS75" s="33" t="s">
        <v>159</v>
      </c>
      <c r="BT75" s="237" t="s">
        <v>118</v>
      </c>
      <c r="BU75" s="237" t="s">
        <v>160</v>
      </c>
      <c r="BV75" s="33" t="s">
        <v>114</v>
      </c>
      <c r="BW75" s="33" t="s">
        <v>161</v>
      </c>
      <c r="BX75" s="33" t="s">
        <v>158</v>
      </c>
      <c r="BY75" s="33" t="s">
        <v>159</v>
      </c>
      <c r="BZ75" s="237" t="s">
        <v>118</v>
      </c>
      <c r="CA75" s="237" t="s">
        <v>160</v>
      </c>
      <c r="CB75" s="238" t="s">
        <v>91</v>
      </c>
      <c r="CC75" s="239" t="s">
        <v>162</v>
      </c>
      <c r="CD75" s="239" t="s">
        <v>163</v>
      </c>
      <c r="CE75" s="239"/>
      <c r="CF75" s="239"/>
      <c r="CG75" s="239" t="s">
        <v>164</v>
      </c>
      <c r="CH75" s="239"/>
      <c r="CI75" s="239"/>
      <c r="CJ75" s="239" t="s">
        <v>165</v>
      </c>
      <c r="CK75" s="239"/>
      <c r="CL75" s="239"/>
      <c r="CM75" s="239" t="s">
        <v>166</v>
      </c>
      <c r="CN75" s="239"/>
      <c r="CO75" s="239"/>
      <c r="CP75" s="239"/>
      <c r="CQ75" s="239" t="s">
        <v>167</v>
      </c>
      <c r="CR75" s="239"/>
      <c r="CS75" s="239"/>
      <c r="CT75" s="239" t="s">
        <v>168</v>
      </c>
      <c r="CU75" s="239"/>
      <c r="CV75" s="239"/>
      <c r="CW75" s="239" t="s">
        <v>169</v>
      </c>
      <c r="CX75" s="239"/>
      <c r="CY75" s="239"/>
      <c r="CZ75" s="239"/>
      <c r="DA75" s="239" t="s">
        <v>148</v>
      </c>
      <c r="DB75" s="239" t="s">
        <v>148</v>
      </c>
      <c r="DC75" s="239"/>
      <c r="DD75" s="239"/>
      <c r="DE75" s="239"/>
      <c r="DF75" s="239" t="s">
        <v>170</v>
      </c>
      <c r="DG75" s="239" t="s">
        <v>171</v>
      </c>
      <c r="DH75" s="239">
        <v>1</v>
      </c>
      <c r="DI75" s="239">
        <v>1</v>
      </c>
    </row>
    <row r="76" spans="30:113" ht="27" hidden="1" customHeight="1" thickTop="1" thickBot="1">
      <c r="BQ76" s="33" t="s">
        <v>172</v>
      </c>
      <c r="BR76" s="33" t="s">
        <v>173</v>
      </c>
      <c r="BS76" s="33" t="s">
        <v>174</v>
      </c>
      <c r="BT76" s="239"/>
      <c r="BU76" s="239"/>
      <c r="BW76" s="33" t="s">
        <v>175</v>
      </c>
      <c r="BX76" s="33" t="s">
        <v>176</v>
      </c>
      <c r="BY76" s="33" t="s">
        <v>177</v>
      </c>
      <c r="BZ76" s="237" t="s">
        <v>90</v>
      </c>
      <c r="CA76" s="238" t="s">
        <v>91</v>
      </c>
      <c r="CB76" s="240" t="s">
        <v>178</v>
      </c>
      <c r="CC76" s="239"/>
      <c r="CD76" s="239"/>
      <c r="CE76" s="239"/>
      <c r="CF76" s="239"/>
      <c r="CG76" s="239"/>
      <c r="CH76" s="239"/>
      <c r="CI76" s="239"/>
      <c r="CJ76" s="239"/>
      <c r="CK76" s="239"/>
      <c r="CL76" s="239"/>
      <c r="CM76" s="239" t="s">
        <v>179</v>
      </c>
      <c r="CN76" s="239"/>
      <c r="CO76" s="239"/>
      <c r="CP76" s="239"/>
      <c r="CQ76" s="239"/>
      <c r="CR76" s="239"/>
      <c r="CS76" s="239"/>
      <c r="CT76" s="239"/>
      <c r="CU76" s="239"/>
      <c r="CV76" s="239"/>
      <c r="CW76" s="239" t="s">
        <v>180</v>
      </c>
      <c r="CX76" s="239"/>
      <c r="CY76" s="239"/>
      <c r="CZ76" s="239"/>
      <c r="DA76" s="239" t="s">
        <v>149</v>
      </c>
      <c r="DB76" s="239" t="s">
        <v>149</v>
      </c>
      <c r="DC76" s="239"/>
      <c r="DD76" s="239"/>
      <c r="DE76" s="239"/>
      <c r="DF76" s="239"/>
      <c r="DG76" s="239" t="s">
        <v>170</v>
      </c>
      <c r="DH76" s="239">
        <v>2</v>
      </c>
      <c r="DI76" s="239">
        <v>2</v>
      </c>
    </row>
    <row r="77" spans="30:113" ht="27" hidden="1" customHeight="1" thickTop="1" thickBot="1">
      <c r="BQ77" s="33" t="s">
        <v>181</v>
      </c>
      <c r="BR77" s="33" t="s">
        <v>182</v>
      </c>
      <c r="BS77" s="33" t="s">
        <v>110</v>
      </c>
      <c r="BT77" s="239"/>
      <c r="BU77" s="239"/>
      <c r="BW77" s="33" t="s">
        <v>183</v>
      </c>
      <c r="BX77" s="33" t="s">
        <v>184</v>
      </c>
      <c r="BY77" s="33" t="s">
        <v>185</v>
      </c>
      <c r="BZ77" s="238" t="s">
        <v>186</v>
      </c>
      <c r="CA77" s="240" t="s">
        <v>187</v>
      </c>
      <c r="CB77" s="35" t="s">
        <v>188</v>
      </c>
      <c r="CC77" s="239"/>
      <c r="CD77" s="239"/>
      <c r="CE77" s="239"/>
      <c r="CF77" s="239"/>
      <c r="CG77" s="239"/>
      <c r="CH77" s="239"/>
      <c r="CI77" s="239"/>
      <c r="CJ77" s="239"/>
      <c r="CK77" s="239"/>
      <c r="CL77" s="239"/>
      <c r="CM77" s="239"/>
      <c r="CN77" s="239"/>
      <c r="CO77" s="239"/>
      <c r="CP77" s="239"/>
      <c r="CQ77" s="239"/>
      <c r="CR77" s="239"/>
      <c r="CS77" s="239"/>
      <c r="CT77" s="239"/>
      <c r="CU77" s="239"/>
      <c r="CV77" s="239"/>
      <c r="CW77" s="239"/>
      <c r="CX77" s="239"/>
      <c r="CY77" s="239"/>
      <c r="CZ77" s="239"/>
      <c r="DA77" s="239"/>
      <c r="DB77" s="239"/>
      <c r="DC77" s="239"/>
      <c r="DD77" s="239"/>
      <c r="DE77" s="239"/>
      <c r="DF77" s="239"/>
      <c r="DG77" s="239"/>
      <c r="DH77" s="239"/>
      <c r="DI77" s="239"/>
    </row>
    <row r="78" spans="30:113" ht="27" hidden="1" customHeight="1" thickTop="1" thickBot="1">
      <c r="BQ78" s="33"/>
      <c r="BR78" s="33" t="s">
        <v>189</v>
      </c>
      <c r="BS78" s="33" t="s">
        <v>190</v>
      </c>
      <c r="BT78" s="239"/>
      <c r="BU78" s="239"/>
      <c r="BW78" s="33"/>
      <c r="BX78" s="33" t="s">
        <v>191</v>
      </c>
      <c r="BY78" s="33" t="s">
        <v>192</v>
      </c>
      <c r="BZ78" s="240" t="s">
        <v>77</v>
      </c>
      <c r="CA78" s="35" t="s">
        <v>78</v>
      </c>
      <c r="CB78" s="239"/>
      <c r="CC78" s="239"/>
      <c r="CD78" s="239"/>
      <c r="CE78" s="239"/>
      <c r="CF78" s="239"/>
      <c r="CG78" s="239"/>
      <c r="CH78" s="239"/>
      <c r="CI78" s="239"/>
      <c r="CJ78" s="239"/>
      <c r="CK78" s="239"/>
      <c r="CL78" s="239"/>
      <c r="CM78" s="239"/>
      <c r="CN78" s="239"/>
      <c r="CO78" s="239"/>
      <c r="CP78" s="239"/>
      <c r="CQ78" s="239"/>
      <c r="CR78" s="239"/>
      <c r="CS78" s="239"/>
      <c r="CT78" s="239"/>
      <c r="CU78" s="239"/>
      <c r="CV78" s="239"/>
      <c r="CW78" s="239"/>
      <c r="CX78" s="239"/>
      <c r="CY78" s="239"/>
      <c r="CZ78" s="239"/>
      <c r="DA78" s="239"/>
      <c r="DB78" s="239"/>
      <c r="DC78" s="239"/>
      <c r="DD78" s="239"/>
      <c r="DE78" s="239"/>
      <c r="DF78" s="239"/>
      <c r="DG78" s="239"/>
      <c r="DH78" s="239"/>
      <c r="DI78" s="239"/>
    </row>
    <row r="79" spans="30:113" ht="27" hidden="1" customHeight="1" thickTop="1" thickBot="1">
      <c r="BQ79" s="33"/>
      <c r="BR79" s="33" t="s">
        <v>193</v>
      </c>
      <c r="BS79" s="33"/>
      <c r="BT79" s="239"/>
      <c r="BU79" s="239"/>
      <c r="BW79" s="33"/>
      <c r="BX79" s="33" t="s">
        <v>194</v>
      </c>
      <c r="BY79" s="33" t="s">
        <v>195</v>
      </c>
      <c r="BZ79" s="239"/>
      <c r="CA79" s="239"/>
      <c r="CB79" s="239"/>
      <c r="CC79" s="239"/>
      <c r="CD79" s="239"/>
      <c r="CE79" s="239"/>
      <c r="CF79" s="239"/>
      <c r="CG79" s="239"/>
      <c r="CH79" s="239"/>
      <c r="CI79" s="239"/>
      <c r="CJ79" s="239"/>
      <c r="CK79" s="239"/>
      <c r="CL79" s="239"/>
      <c r="CM79" s="239"/>
      <c r="CN79" s="239"/>
      <c r="CO79" s="239"/>
      <c r="CP79" s="239"/>
      <c r="CQ79" s="239"/>
      <c r="CR79" s="239"/>
      <c r="CS79" s="239"/>
      <c r="CT79" s="239"/>
      <c r="CU79" s="239"/>
      <c r="CV79" s="239"/>
      <c r="CW79" s="239"/>
      <c r="CX79" s="239"/>
      <c r="CY79" s="239"/>
      <c r="CZ79" s="239"/>
      <c r="DA79" s="239"/>
      <c r="DB79" s="239"/>
      <c r="DC79" s="239"/>
      <c r="DD79" s="239"/>
      <c r="DE79" s="239"/>
      <c r="DF79" s="239"/>
      <c r="DG79" s="239"/>
      <c r="DH79" s="239"/>
      <c r="DI79" s="239"/>
    </row>
    <row r="80" spans="30:113" ht="27" hidden="1" customHeight="1" thickTop="1" thickBot="1">
      <c r="BQ80" s="33"/>
      <c r="BR80" s="33" t="s">
        <v>196</v>
      </c>
      <c r="BS80" s="33"/>
      <c r="BT80" s="239"/>
      <c r="BU80" s="239"/>
      <c r="BW80" s="33"/>
      <c r="BX80" s="33" t="s">
        <v>173</v>
      </c>
      <c r="BY80" s="33" t="s">
        <v>174</v>
      </c>
      <c r="BZ80" s="239"/>
      <c r="CA80" s="239"/>
      <c r="CB80" s="239"/>
      <c r="CC80" s="239"/>
      <c r="CD80" s="239"/>
      <c r="CE80" s="239"/>
      <c r="CF80" s="239"/>
      <c r="CG80" s="239"/>
      <c r="CH80" s="239"/>
      <c r="CI80" s="239"/>
      <c r="CJ80" s="239"/>
      <c r="CK80" s="239"/>
      <c r="CL80" s="239"/>
      <c r="CM80" s="239"/>
      <c r="CN80" s="239"/>
      <c r="CO80" s="239"/>
      <c r="CP80" s="239"/>
      <c r="CQ80" s="239"/>
      <c r="CR80" s="239"/>
      <c r="CS80" s="239"/>
      <c r="CT80" s="239"/>
      <c r="CU80" s="239"/>
      <c r="CV80" s="239"/>
      <c r="CW80" s="239"/>
      <c r="CX80" s="239"/>
      <c r="CY80" s="239"/>
      <c r="CZ80" s="239"/>
      <c r="DA80" s="239"/>
      <c r="DB80" s="239"/>
      <c r="DC80" s="239"/>
      <c r="DD80" s="239"/>
      <c r="DE80" s="239"/>
      <c r="DF80" s="239"/>
      <c r="DG80" s="239"/>
      <c r="DH80" s="239"/>
      <c r="DI80" s="239"/>
    </row>
    <row r="81" spans="69:113" ht="27" hidden="1" customHeight="1" thickTop="1" thickBot="1">
      <c r="BQ81" s="33"/>
      <c r="BR81" s="33" t="s">
        <v>197</v>
      </c>
      <c r="BS81" s="33"/>
      <c r="BT81" s="239"/>
      <c r="BU81" s="239"/>
      <c r="BW81" s="33"/>
      <c r="BX81" s="33" t="s">
        <v>182</v>
      </c>
      <c r="BY81" s="33" t="s">
        <v>110</v>
      </c>
      <c r="BZ81" s="239"/>
      <c r="CA81" s="239"/>
      <c r="CB81" s="239"/>
      <c r="CC81" s="239"/>
      <c r="CD81" s="239"/>
      <c r="CE81" s="239"/>
      <c r="CF81" s="239"/>
      <c r="CG81" s="239"/>
      <c r="CH81" s="239"/>
      <c r="CI81" s="239"/>
      <c r="CJ81" s="239"/>
      <c r="CK81" s="239"/>
      <c r="CL81" s="239"/>
      <c r="CM81" s="239"/>
      <c r="CN81" s="239"/>
      <c r="CO81" s="239"/>
      <c r="CP81" s="239"/>
      <c r="CQ81" s="239"/>
      <c r="CR81" s="239"/>
      <c r="CS81" s="239"/>
      <c r="CT81" s="239"/>
      <c r="CU81" s="239"/>
      <c r="CV81" s="239"/>
      <c r="CW81" s="239"/>
      <c r="CX81" s="239"/>
      <c r="CY81" s="239"/>
      <c r="CZ81" s="239"/>
      <c r="DA81" s="239"/>
      <c r="DB81" s="239"/>
      <c r="DC81" s="239"/>
      <c r="DD81" s="239"/>
      <c r="DE81" s="239"/>
      <c r="DF81" s="239"/>
      <c r="DG81" s="239"/>
      <c r="DH81" s="239"/>
      <c r="DI81" s="239"/>
    </row>
    <row r="82" spans="69:113" ht="27" hidden="1" customHeight="1" thickTop="1" thickBot="1">
      <c r="BQ82" s="33"/>
      <c r="BR82" s="33" t="s">
        <v>198</v>
      </c>
      <c r="BS82" s="33"/>
      <c r="BT82" s="239"/>
      <c r="BU82" s="239"/>
      <c r="BW82" s="33"/>
      <c r="BX82" s="33" t="s">
        <v>189</v>
      </c>
      <c r="BY82" s="33" t="s">
        <v>190</v>
      </c>
      <c r="BZ82" s="239"/>
      <c r="CA82" s="239"/>
      <c r="CB82" s="239"/>
      <c r="CC82" s="239"/>
      <c r="CD82" s="239"/>
      <c r="CE82" s="239"/>
      <c r="CF82" s="239"/>
      <c r="CG82" s="239"/>
      <c r="CH82" s="239"/>
      <c r="CI82" s="239"/>
      <c r="CJ82" s="239"/>
      <c r="CK82" s="239"/>
      <c r="CL82" s="239"/>
      <c r="CM82" s="239"/>
      <c r="CN82" s="239"/>
      <c r="CO82" s="239"/>
      <c r="CP82" s="239"/>
      <c r="CQ82" s="239"/>
      <c r="CR82" s="239"/>
      <c r="CS82" s="239"/>
      <c r="CT82" s="239"/>
      <c r="CU82" s="239"/>
      <c r="CV82" s="239"/>
      <c r="CW82" s="239"/>
      <c r="CX82" s="239"/>
      <c r="CY82" s="239"/>
      <c r="CZ82" s="239"/>
      <c r="DA82" s="239"/>
      <c r="DB82" s="239"/>
      <c r="DC82" s="239"/>
      <c r="DD82" s="239"/>
      <c r="DE82" s="239"/>
      <c r="DF82" s="239"/>
      <c r="DG82" s="239"/>
      <c r="DH82" s="239"/>
      <c r="DI82" s="239"/>
    </row>
    <row r="83" spans="69:113" ht="27" hidden="1" customHeight="1" thickTop="1" thickBot="1">
      <c r="BQ83" s="33"/>
      <c r="BR83" s="33" t="s">
        <v>199</v>
      </c>
      <c r="BS83" s="33"/>
      <c r="BT83" s="239"/>
      <c r="BU83" s="239"/>
      <c r="BW83" s="33"/>
      <c r="BX83" s="33" t="s">
        <v>193</v>
      </c>
      <c r="BY83" s="33"/>
      <c r="BZ83" s="239"/>
      <c r="CA83" s="239"/>
      <c r="CB83" s="239"/>
      <c r="CC83" s="239"/>
      <c r="CD83" s="239"/>
      <c r="CE83" s="239"/>
      <c r="CF83" s="239"/>
      <c r="CG83" s="239"/>
      <c r="CH83" s="239"/>
      <c r="CI83" s="239"/>
      <c r="CJ83" s="239"/>
      <c r="CK83" s="239"/>
      <c r="CL83" s="239"/>
      <c r="CM83" s="239"/>
      <c r="CN83" s="239"/>
      <c r="CO83" s="239"/>
      <c r="CP83" s="239"/>
      <c r="CQ83" s="239"/>
      <c r="CR83" s="239"/>
      <c r="CS83" s="239"/>
      <c r="CT83" s="239"/>
      <c r="CU83" s="239"/>
      <c r="CV83" s="239"/>
      <c r="CW83" s="239"/>
      <c r="CX83" s="239"/>
      <c r="CY83" s="239"/>
      <c r="CZ83" s="239"/>
      <c r="DA83" s="239"/>
      <c r="DB83" s="239"/>
      <c r="DC83" s="239"/>
      <c r="DD83" s="239"/>
      <c r="DE83" s="239"/>
      <c r="DF83" s="239"/>
      <c r="DG83" s="239"/>
      <c r="DH83" s="239"/>
      <c r="DI83" s="239"/>
    </row>
    <row r="84" spans="69:113" ht="27" hidden="1" customHeight="1" thickTop="1" thickBot="1">
      <c r="BQ84" s="33"/>
      <c r="BR84" s="33" t="s">
        <v>200</v>
      </c>
      <c r="BS84" s="33"/>
      <c r="BT84" s="239"/>
      <c r="BU84" s="239"/>
      <c r="BW84" s="33"/>
      <c r="BX84" s="33" t="s">
        <v>196</v>
      </c>
      <c r="BY84" s="33"/>
      <c r="BZ84" s="239"/>
      <c r="CA84" s="239"/>
      <c r="CB84" s="239"/>
      <c r="CC84" s="239"/>
      <c r="CD84" s="239"/>
      <c r="CE84" s="239"/>
      <c r="CF84" s="239"/>
      <c r="CG84" s="239"/>
      <c r="CH84" s="239"/>
      <c r="CI84" s="239"/>
      <c r="CJ84" s="239"/>
      <c r="CK84" s="239"/>
      <c r="CL84" s="239"/>
      <c r="CM84" s="239"/>
      <c r="CN84" s="239"/>
      <c r="CO84" s="239"/>
      <c r="CP84" s="239"/>
      <c r="CQ84" s="239"/>
      <c r="CR84" s="239"/>
      <c r="CS84" s="239"/>
      <c r="CT84" s="239"/>
      <c r="CU84" s="239"/>
      <c r="CV84" s="239"/>
      <c r="CW84" s="239"/>
      <c r="CX84" s="239"/>
      <c r="CY84" s="239"/>
      <c r="CZ84" s="239"/>
      <c r="DA84" s="239"/>
      <c r="DB84" s="239"/>
      <c r="DC84" s="239"/>
      <c r="DD84" s="239"/>
      <c r="DE84" s="239"/>
      <c r="DF84" s="239"/>
      <c r="DG84" s="239"/>
      <c r="DH84" s="239"/>
      <c r="DI84" s="239"/>
    </row>
    <row r="85" spans="69:113" ht="27" hidden="1" customHeight="1" thickTop="1" thickBot="1">
      <c r="BW85" s="33"/>
      <c r="BX85" s="33" t="s">
        <v>197</v>
      </c>
      <c r="BY85" s="33"/>
      <c r="BZ85" s="239"/>
      <c r="CA85" s="239"/>
      <c r="CB85" s="239"/>
      <c r="CC85" s="239"/>
      <c r="CD85" s="239"/>
      <c r="CE85" s="239"/>
      <c r="CF85" s="239"/>
      <c r="CG85" s="239"/>
      <c r="CH85" s="239"/>
      <c r="CI85" s="239"/>
      <c r="CJ85" s="239"/>
      <c r="CK85" s="239"/>
      <c r="CL85" s="239"/>
      <c r="CM85" s="239"/>
      <c r="CN85" s="239"/>
      <c r="CO85" s="239"/>
      <c r="CP85" s="239"/>
      <c r="CQ85" s="239"/>
      <c r="CR85" s="239"/>
      <c r="CS85" s="239"/>
      <c r="CT85" s="239"/>
      <c r="CU85" s="239"/>
      <c r="CV85" s="239"/>
      <c r="CW85" s="239"/>
      <c r="CX85" s="239"/>
      <c r="CY85" s="239"/>
      <c r="CZ85" s="239"/>
      <c r="DA85" s="239"/>
      <c r="DB85" s="239"/>
      <c r="DC85" s="239"/>
      <c r="DD85" s="239"/>
      <c r="DE85" s="239"/>
      <c r="DF85" s="239"/>
      <c r="DG85" s="239"/>
      <c r="DH85" s="239"/>
      <c r="DI85" s="239"/>
    </row>
    <row r="86" spans="69:113" ht="27" hidden="1" customHeight="1" thickTop="1" thickBot="1">
      <c r="BW86" s="33"/>
      <c r="BX86" s="33" t="s">
        <v>198</v>
      </c>
      <c r="BY86" s="33"/>
      <c r="BZ86" s="239"/>
      <c r="CA86" s="239"/>
      <c r="CB86" s="239"/>
      <c r="CC86" s="239"/>
      <c r="CD86" s="239"/>
      <c r="CE86" s="239"/>
      <c r="CF86" s="239"/>
      <c r="CG86" s="239"/>
      <c r="CH86" s="239"/>
      <c r="CI86" s="239"/>
      <c r="CJ86" s="239"/>
      <c r="CK86" s="239"/>
      <c r="CL86" s="239"/>
      <c r="CM86" s="239"/>
      <c r="CN86" s="239"/>
      <c r="CO86" s="239"/>
      <c r="CP86" s="239"/>
      <c r="CQ86" s="239"/>
      <c r="CR86" s="239"/>
      <c r="CS86" s="239"/>
      <c r="CT86" s="239"/>
      <c r="CU86" s="239"/>
      <c r="CV86" s="239"/>
      <c r="CW86" s="239"/>
      <c r="CX86" s="239"/>
      <c r="CY86" s="239"/>
      <c r="CZ86" s="239"/>
      <c r="DA86" s="239"/>
      <c r="DB86" s="239"/>
      <c r="DC86" s="239"/>
      <c r="DD86" s="239"/>
      <c r="DE86" s="239"/>
      <c r="DF86" s="239"/>
      <c r="DG86" s="239"/>
      <c r="DH86" s="239"/>
      <c r="DI86" s="239"/>
    </row>
    <row r="87" spans="69:113" ht="27" hidden="1" customHeight="1" thickTop="1" thickBot="1">
      <c r="BW87" s="33"/>
      <c r="BX87" s="33" t="s">
        <v>199</v>
      </c>
      <c r="BY87" s="33"/>
      <c r="BZ87" s="239"/>
      <c r="CA87" s="239"/>
      <c r="CB87" s="239"/>
      <c r="CC87" s="239"/>
      <c r="CD87" s="239"/>
      <c r="CE87" s="239"/>
      <c r="CF87" s="239"/>
      <c r="CG87" s="239"/>
      <c r="CH87" s="239"/>
      <c r="CI87" s="239"/>
      <c r="CJ87" s="239"/>
      <c r="CK87" s="239"/>
      <c r="CL87" s="239"/>
      <c r="CM87" s="239"/>
      <c r="CN87" s="239"/>
      <c r="CO87" s="239"/>
      <c r="CP87" s="239"/>
      <c r="CQ87" s="239"/>
      <c r="CR87" s="239"/>
      <c r="CS87" s="239"/>
      <c r="CT87" s="239"/>
      <c r="CU87" s="239"/>
      <c r="CV87" s="239"/>
      <c r="CW87" s="239"/>
      <c r="CX87" s="239"/>
      <c r="CY87" s="239"/>
      <c r="CZ87" s="239"/>
      <c r="DA87" s="239"/>
      <c r="DB87" s="239"/>
      <c r="DC87" s="239"/>
      <c r="DD87" s="239"/>
      <c r="DE87" s="239"/>
      <c r="DF87" s="239"/>
      <c r="DG87" s="239"/>
      <c r="DH87" s="239"/>
      <c r="DI87" s="239"/>
    </row>
    <row r="88" spans="69:113" ht="27" hidden="1" customHeight="1" thickTop="1" thickBot="1">
      <c r="BW88" s="33"/>
      <c r="BX88" s="33" t="s">
        <v>201</v>
      </c>
      <c r="BY88" s="33"/>
      <c r="BZ88" s="239"/>
      <c r="CA88" s="239"/>
      <c r="CB88" s="239"/>
      <c r="CC88" s="239"/>
      <c r="CD88" s="239"/>
      <c r="CE88" s="239"/>
      <c r="CF88" s="239"/>
      <c r="CG88" s="239"/>
      <c r="CH88" s="239"/>
      <c r="CI88" s="239"/>
      <c r="CJ88" s="239"/>
      <c r="CK88" s="239"/>
      <c r="CL88" s="239"/>
      <c r="CM88" s="239"/>
      <c r="CN88" s="239"/>
      <c r="CO88" s="239"/>
      <c r="CP88" s="239"/>
      <c r="CQ88" s="239"/>
      <c r="CR88" s="239"/>
      <c r="CS88" s="239"/>
      <c r="CT88" s="239"/>
      <c r="CU88" s="239"/>
      <c r="CV88" s="239"/>
      <c r="CW88" s="239"/>
      <c r="CX88" s="239"/>
      <c r="CY88" s="239"/>
      <c r="CZ88" s="239"/>
      <c r="DA88" s="239"/>
      <c r="DB88" s="239"/>
      <c r="DC88" s="239"/>
      <c r="DD88" s="239"/>
      <c r="DE88" s="239"/>
      <c r="DF88" s="239"/>
      <c r="DG88" s="239"/>
      <c r="DH88" s="239"/>
      <c r="DI88" s="239"/>
    </row>
    <row r="89" spans="69:113" hidden="1" thickTop="1" thickBot="1"/>
    <row r="90" spans="69:113" hidden="1" thickTop="1" thickBot="1"/>
    <row r="91" spans="69:113" hidden="1" thickTop="1" thickBot="1"/>
    <row r="92" spans="69:113" hidden="1" thickTop="1" thickBot="1"/>
    <row r="93" spans="69:113" hidden="1" thickTop="1" thickBot="1"/>
    <row r="94" spans="69:113" hidden="1" thickTop="1" thickBot="1"/>
    <row r="95" spans="69:113" hidden="1" thickTop="1" thickBot="1"/>
    <row r="96" spans="69:113" hidden="1" thickTop="1" thickBot="1"/>
    <row r="97" hidden="1" thickTop="1" thickBot="1"/>
    <row r="98" hidden="1" thickTop="1" thickBot="1"/>
    <row r="99" hidden="1" thickTop="1" thickBot="1"/>
    <row r="100" hidden="1" thickTop="1" thickBot="1"/>
    <row r="101" hidden="1" thickTop="1" thickBot="1"/>
    <row r="102" hidden="1" thickTop="1" thickBot="1"/>
    <row r="103" hidden="1" thickTop="1" thickBot="1"/>
    <row r="104" hidden="1" thickTop="1" thickBot="1"/>
    <row r="105" hidden="1" thickTop="1" thickBot="1"/>
    <row r="106" hidden="1" thickTop="1" thickBot="1"/>
    <row r="107" hidden="1" thickTop="1" thickBot="1"/>
    <row r="108" hidden="1" thickTop="1" thickBot="1"/>
    <row r="109" hidden="1" thickTop="1" thickBot="1"/>
    <row r="110" ht="87.6" customHeight="1" thickTop="1" thickBot="1"/>
    <row r="875" spans="30:32" ht="47.4" thickTop="1" thickBot="1">
      <c r="AD875" s="32" t="s">
        <v>37</v>
      </c>
      <c r="AE875" s="32" t="s">
        <v>38</v>
      </c>
      <c r="AF875" s="32" t="s">
        <v>122</v>
      </c>
    </row>
    <row r="876" spans="30:32" ht="29.4" thickTop="1" thickBot="1">
      <c r="AD876" s="237" t="s">
        <v>119</v>
      </c>
      <c r="AE876" s="237" t="s">
        <v>155</v>
      </c>
      <c r="AF876" s="237" t="s">
        <v>156</v>
      </c>
    </row>
    <row r="877" spans="30:32" ht="29.4" thickTop="1" thickBot="1">
      <c r="AD877" s="237" t="s">
        <v>118</v>
      </c>
      <c r="AE877" s="237" t="s">
        <v>160</v>
      </c>
      <c r="AF877" s="238" t="s">
        <v>91</v>
      </c>
    </row>
    <row r="878" spans="30:32" ht="29.4" thickTop="1" thickBot="1">
      <c r="AD878" s="237" t="s">
        <v>90</v>
      </c>
      <c r="AE878" s="238" t="s">
        <v>91</v>
      </c>
      <c r="AF878" s="240" t="s">
        <v>178</v>
      </c>
    </row>
    <row r="879" spans="30:32" thickTop="1" thickBot="1">
      <c r="AD879" s="238" t="s">
        <v>186</v>
      </c>
      <c r="AE879" s="240" t="s">
        <v>187</v>
      </c>
      <c r="AF879" s="35" t="s">
        <v>188</v>
      </c>
    </row>
    <row r="880" spans="30:32" ht="31.8" thickTop="1" thickBot="1">
      <c r="AD880" s="240" t="s">
        <v>77</v>
      </c>
      <c r="AE880" s="35" t="s">
        <v>78</v>
      </c>
    </row>
  </sheetData>
  <mergeCells count="41">
    <mergeCell ref="AX2:BL2"/>
    <mergeCell ref="B2:D2"/>
    <mergeCell ref="E2:I2"/>
    <mergeCell ref="J2:AC2"/>
    <mergeCell ref="AD2:AF2"/>
    <mergeCell ref="AG2:AW2"/>
    <mergeCell ref="B6:B7"/>
    <mergeCell ref="C6:C7"/>
    <mergeCell ref="D6:D7"/>
    <mergeCell ref="E6:E7"/>
    <mergeCell ref="F6:F7"/>
    <mergeCell ref="BM2:BO2"/>
    <mergeCell ref="BP2:BS2"/>
    <mergeCell ref="BT2:BV2"/>
    <mergeCell ref="BW2:BX2"/>
    <mergeCell ref="BY2:CA2"/>
    <mergeCell ref="BM6:BM7"/>
    <mergeCell ref="BN6:BN7"/>
    <mergeCell ref="BO6:BO7"/>
    <mergeCell ref="BP6:BP7"/>
    <mergeCell ref="B8:B9"/>
    <mergeCell ref="C8:C9"/>
    <mergeCell ref="D8:D9"/>
    <mergeCell ref="E8:E9"/>
    <mergeCell ref="F8:F9"/>
    <mergeCell ref="G8:G9"/>
    <mergeCell ref="G6:G7"/>
    <mergeCell ref="H6:H7"/>
    <mergeCell ref="I6:I7"/>
    <mergeCell ref="AD6:AD7"/>
    <mergeCell ref="AE6:AE7"/>
    <mergeCell ref="AF6:AF7"/>
    <mergeCell ref="BN8:BN9"/>
    <mergeCell ref="BO8:BO9"/>
    <mergeCell ref="BP8:BP9"/>
    <mergeCell ref="H8:H9"/>
    <mergeCell ref="I8:I9"/>
    <mergeCell ref="AD8:AD9"/>
    <mergeCell ref="AE8:AE9"/>
    <mergeCell ref="AF8:AF9"/>
    <mergeCell ref="BM8:BM9"/>
  </mergeCells>
  <conditionalFormatting sqref="BB5:BC19 AX5:AZ19">
    <cfRule type="containsText" dxfId="273" priority="25" operator="containsText" text="DEBIL">
      <formula>NOT(ISERROR(SEARCH("DEBIL",AX5)))</formula>
    </cfRule>
    <cfRule type="containsText" dxfId="272" priority="26" operator="containsText" text="MODERADO">
      <formula>NOT(ISERROR(SEARCH("MODERADO",AX5)))</formula>
    </cfRule>
    <cfRule type="containsText" dxfId="271" priority="27" operator="containsText" text="FUERTE">
      <formula>NOT(ISERROR(SEARCH("FUERTE",AX5)))</formula>
    </cfRule>
  </conditionalFormatting>
  <conditionalFormatting sqref="BM5:BM6 BM8 BM10:BM19">
    <cfRule type="containsText" dxfId="270" priority="15" operator="containsText" text="casi seguro">
      <formula>NOT(ISERROR(SEARCH("casi seguro",BM5)))</formula>
    </cfRule>
    <cfRule type="containsText" dxfId="269" priority="16" operator="containsText" text="PROBABLE">
      <formula>NOT(ISERROR(SEARCH("PROBABLE",BM5)))</formula>
    </cfRule>
    <cfRule type="containsText" dxfId="268" priority="17" operator="containsText" text="posible">
      <formula>NOT(ISERROR(SEARCH("posible",BM5)))</formula>
    </cfRule>
    <cfRule type="containsText" dxfId="267" priority="18" operator="containsText" text="Improbable">
      <formula>NOT(ISERROR(SEARCH("Improbable",BM5)))</formula>
    </cfRule>
    <cfRule type="containsText" dxfId="266" priority="19" operator="containsText" text="Rara vez">
      <formula>NOT(ISERROR(SEARCH("Rara vez",BM5)))</formula>
    </cfRule>
  </conditionalFormatting>
  <conditionalFormatting sqref="BN5:BN6 BN8 BN10:BN19">
    <cfRule type="containsText" dxfId="265" priority="10" operator="containsText" text="Catastrófico">
      <formula>NOT(ISERROR(SEARCH("Catastrófico",BN5)))</formula>
    </cfRule>
    <cfRule type="containsText" dxfId="264" priority="11" operator="containsText" text="Mayor">
      <formula>NOT(ISERROR(SEARCH("Mayor",BN5)))</formula>
    </cfRule>
    <cfRule type="containsText" dxfId="263" priority="12" operator="containsText" text="Moderado">
      <formula>NOT(ISERROR(SEARCH("Moderado",BN5)))</formula>
    </cfRule>
    <cfRule type="containsText" dxfId="262" priority="13" operator="containsText" text="Menor">
      <formula>NOT(ISERROR(SEARCH("Menor",BN5)))</formula>
    </cfRule>
    <cfRule type="containsText" dxfId="261" priority="14" operator="containsText" text="Insignificante">
      <formula>NOT(ISERROR(SEARCH("Insignificante",BN5)))</formula>
    </cfRule>
  </conditionalFormatting>
  <conditionalFormatting sqref="BO5:BO6 BO8 BO10:BO19">
    <cfRule type="containsText" dxfId="260" priority="6" operator="containsText" text="Extremo">
      <formula>NOT(ISERROR(SEARCH("Extremo",BO5)))</formula>
    </cfRule>
    <cfRule type="containsText" dxfId="259" priority="7" operator="containsText" text="Alto">
      <formula>NOT(ISERROR(SEARCH("Alto",BO5)))</formula>
    </cfRule>
    <cfRule type="containsText" dxfId="258" priority="8" operator="containsText" text="Moderado">
      <formula>NOT(ISERROR(SEARCH("Moderado",BO5)))</formula>
    </cfRule>
    <cfRule type="containsText" dxfId="257" priority="9" operator="containsText" text="bajo">
      <formula>NOT(ISERROR(SEARCH("bajo",BO5)))</formula>
    </cfRule>
  </conditionalFormatting>
  <conditionalFormatting sqref="BN5:BN6 BN8 BN10:BN19">
    <cfRule type="containsText" dxfId="256" priority="1" operator="containsText" text="Catastrófico">
      <formula>NOT(ISERROR(SEARCH("Catastrófico",BN5)))</formula>
    </cfRule>
    <cfRule type="containsText" dxfId="255" priority="2" operator="containsText" text="Mayor">
      <formula>NOT(ISERROR(SEARCH("Mayor",BN5)))</formula>
    </cfRule>
    <cfRule type="containsText" dxfId="254" priority="3" operator="containsText" text="Moderado">
      <formula>NOT(ISERROR(SEARCH("Moderado",BN5)))</formula>
    </cfRule>
    <cfRule type="containsText" dxfId="253" priority="4" operator="containsText" text="Menor">
      <formula>NOT(ISERROR(SEARCH("Menor",BN5)))</formula>
    </cfRule>
    <cfRule type="containsText" dxfId="252" priority="5" operator="containsText" text="Insignificante">
      <formula>NOT(ISERROR(SEARCH("Insignificante",BN5)))</formula>
    </cfRule>
  </conditionalFormatting>
  <dataValidations count="18">
    <dataValidation type="list" allowBlank="1" showInputMessage="1" showErrorMessage="1" sqref="J6:AB19" xr:uid="{00000000-0002-0000-0800-000000000000}">
      <formula1>$BV$74:$BV$75</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19" xr:uid="{00000000-0002-0000-0800-000001000000}">
      <formula1>$CM$74:$CM$76</formula1>
    </dataValidation>
    <dataValidation type="list" allowBlank="1" showInputMessage="1" showErrorMessage="1" sqref="AH5:AH19" xr:uid="{00000000-0002-0000-0800-000002000000}">
      <formula1>$CC$74:$CC$75</formula1>
    </dataValidation>
    <dataValidation type="list" allowBlank="1" showInputMessage="1" showErrorMessage="1" sqref="BE5:BE19" xr:uid="{00000000-0002-0000-0800-000003000000}">
      <formula1>$DF$74:$DF$75</formula1>
    </dataValidation>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AZ5:AZ19" xr:uid="{00000000-0002-0000-0800-000004000000}"/>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5:AY19" xr:uid="{00000000-0002-0000-0800-000005000000}">
      <formula1>$DA$74:$DA$76</formula1>
    </dataValidation>
    <dataValidation type="list" allowBlank="1" showInputMessage="1" showErrorMessage="1" sqref="BH5:BH19" xr:uid="{00000000-0002-0000-0800-000006000000}">
      <formula1>$DG$74:$DG$76</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19" xr:uid="{00000000-0002-0000-0800-000007000000}">
      <formula1>$CQ$74:$CQ$75</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19" xr:uid="{00000000-0002-0000-0800-000008000000}">
      <formula1>$CJ$74:$CJ$75</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19" xr:uid="{00000000-0002-0000-0800-000009000000}">
      <formula1>EVIDENCIAS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19" xr:uid="{00000000-0002-0000-0800-00000A000000}">
      <formula1>DESVIACIONES</formula1>
    </dataValidation>
    <dataValidation type="list" allowBlank="1" showInputMessage="1" showErrorMessage="1" promptTitle="FUNCIONES Y RESPONSABILIDAD" prompt="¿El responsable tiene la autoridad y adecuada segregación de funciones en la ejecución del control?_x000d__x000a_" sqref="AK5:AK19" xr:uid="{00000000-0002-0000-0800-00000B000000}">
      <formula1>FUNCIONES</formula1>
    </dataValidation>
    <dataValidation type="list" allowBlank="1" showInputMessage="1" showErrorMessage="1" promptTitle="Responsable" prompt="¿Existe un responsable asignado a la ejecución del control?" sqref="AI5:AI19" xr:uid="{00000000-0002-0000-0800-00000C000000}">
      <formula1>RESPONSABLE</formula1>
    </dataValidation>
    <dataValidation type="list" allowBlank="1" showInputMessage="1" showErrorMessage="1" sqref="B5:B6 B10:B19 B8" xr:uid="{00000000-0002-0000-0800-00000D000000}">
      <formula1>$BW$74:$BW$77</formula1>
    </dataValidation>
    <dataValidation type="list" allowBlank="1" showInputMessage="1" showErrorMessage="1" sqref="C5:C6 C8 C10:C19" xr:uid="{00000000-0002-0000-0800-00000E000000}">
      <formula1>$BX$74:$BX$88</formula1>
    </dataValidation>
    <dataValidation type="list" allowBlank="1" showInputMessage="1" showErrorMessage="1" sqref="G6 G8 G10:G19" xr:uid="{00000000-0002-0000-0800-00000F000000}">
      <formula1>$BY$74:$BY$82</formula1>
    </dataValidation>
    <dataValidation type="list" allowBlank="1" showInputMessage="1" showErrorMessage="1" sqref="AE20:AE67 BN10:BN19 BN8 BN5:BN6" xr:uid="{00000000-0002-0000-0800-000010000000}">
      <formula1>$CA$74:$CA$78</formula1>
    </dataValidation>
    <dataValidation type="list" allowBlank="1" showInputMessage="1" showErrorMessage="1" sqref="AD5:AD6 BM10:BM19 BM8 BM5:BM6 AD8 AD10:AD67" xr:uid="{00000000-0002-0000-0800-000011000000}">
      <formula1>$BZ$74:$BZ$78</formula1>
    </dataValidation>
  </dataValidations>
  <pageMargins left="0.70866141732283472" right="0.70866141732283472" top="0.74803149606299213" bottom="0.74803149606299213" header="0.31496062992125984" footer="0.31496062992125984"/>
  <pageSetup paperSize="9" scale="20" orientation="landscape" r:id="rId1"/>
  <headerFooter>
    <oddHeader>&amp;L&amp;G&amp;CMapa de Riesgos</oddHeader>
    <oddFooter>&amp;L&amp;G&amp;C&amp;N&amp;RDES-FM-12
V9</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lfo="3"/>
    </mc:Fallback>
  </mc:AlternateContent>
  <controls>
    <control shapeId="14337" r:id="rId6" name="Button 1">
      <controlPr defaultSize="0" print="0" autoFill="0" autoPict="0" macro="[8]!Macro1">
        <anchor moveWithCells="1" sizeWithCells="1">
          <from>
            <xdr:col>5</xdr:col>
            <xdr:colOff>1363980</xdr:colOff>
            <xdr:row>0</xdr:row>
            <xdr:rowOff>106680</xdr:rowOff>
          </from>
          <to>
            <xdr:col>7</xdr:col>
            <xdr:colOff>266700</xdr:colOff>
            <xdr:row>1</xdr:row>
            <xdr:rowOff>335280</xdr:rowOff>
          </to>
        </anchor>
      </controlPr>
    </control>
    <control shapeId="14338" r:id="rId7" name="Button 2">
      <controlPr defaultSize="0" print="0" autoFill="0" autoPict="0" macro="[8]!Macro2">
        <anchor moveWithCells="1" sizeWithCells="1">
          <from>
            <xdr:col>32</xdr:col>
            <xdr:colOff>152400</xdr:colOff>
            <xdr:row>0</xdr:row>
            <xdr:rowOff>182880</xdr:rowOff>
          </from>
          <to>
            <xdr:col>32</xdr:col>
            <xdr:colOff>2545080</xdr:colOff>
            <xdr:row>1</xdr:row>
            <xdr:rowOff>259080</xdr:rowOff>
          </to>
        </anchor>
      </controlPr>
    </control>
  </controls>
  <extLst>
    <ext xmlns:x14="http://schemas.microsoft.com/office/spreadsheetml/2009/9/main" uri="{78C0D931-6437-407d-A8EE-F0AAD7539E65}">
      <x14:conditionalFormattings>
        <x14:conditionalFormatting xmlns:xm="http://schemas.microsoft.com/office/excel/2006/main">
          <x14:cfRule type="containsText" priority="20" operator="containsText" id="{D71639BE-507C-4003-A7E2-7B4996F70E40}">
            <xm:f>NOT(ISERROR(SEARCH($CA$74,AE5)))</xm:f>
            <xm:f>$CA$74</xm:f>
            <x14:dxf>
              <fill>
                <gradientFill degree="180">
                  <stop position="0">
                    <color rgb="FF008744"/>
                  </stop>
                  <stop position="1">
                    <color theme="0"/>
                  </stop>
                </gradientFill>
              </fill>
            </x14:dxf>
          </x14:cfRule>
          <x14:cfRule type="containsText" priority="21" operator="containsText" id="{E6C3425A-9827-46DD-9D19-1FAC95E23E20}">
            <xm:f>NOT(ISERROR(SEARCH($CA$75,AE5)))</xm:f>
            <xm:f>$CA$75</xm:f>
            <x14:dxf>
              <fill>
                <gradientFill degree="180">
                  <stop position="0">
                    <color rgb="FF008744"/>
                  </stop>
                  <stop position="1">
                    <color theme="0"/>
                  </stop>
                </gradientFill>
              </fill>
            </x14:dxf>
          </x14:cfRule>
          <x14:cfRule type="containsText" priority="22" operator="containsText" id="{5DD0FBE6-6523-4DD7-83AD-7426F1265242}">
            <xm:f>NOT(ISERROR(SEARCH($CA$76,AE5)))</xm:f>
            <xm:f>$CA$76</xm:f>
            <x14:dxf>
              <fill>
                <gradientFill>
                  <stop position="0">
                    <color theme="0"/>
                  </stop>
                  <stop position="1">
                    <color rgb="FFFFFF00"/>
                  </stop>
                </gradientFill>
              </fill>
            </x14:dxf>
          </x14:cfRule>
          <x14:cfRule type="containsText" priority="23" operator="containsText" id="{420121D1-F256-45A4-A63E-C3DE3CB68D24}">
            <xm:f>NOT(ISERROR(SEARCH($CA$77,AE5)))</xm:f>
            <xm:f>$CA$77</xm:f>
            <x14:dxf>
              <fill>
                <gradientFill>
                  <stop position="0">
                    <color theme="0"/>
                  </stop>
                  <stop position="1">
                    <color rgb="FFFFC000"/>
                  </stop>
                </gradientFill>
              </fill>
            </x14:dxf>
          </x14:cfRule>
          <x14:cfRule type="containsText" priority="24" operator="containsText" id="{C511AECD-F215-4F79-BAEC-29144E225A40}">
            <xm:f>NOT(ISERROR(SEARCH($CA$78,AE5)))</xm:f>
            <xm:f>$CA$78</xm:f>
            <x14:dxf>
              <fill>
                <gradientFill>
                  <stop position="0">
                    <color theme="0"/>
                  </stop>
                  <stop position="1">
                    <color rgb="FFFF0000"/>
                  </stop>
                </gradientFill>
              </fill>
            </x14:dxf>
          </x14:cfRule>
          <xm:sqref>BN68:BN79 AE5:AE6 BN5:BN6 AE8 BN8 AE10:AE79 BN10:BN19</xm:sqref>
        </x14:conditionalFormatting>
        <x14:conditionalFormatting xmlns:xm="http://schemas.microsoft.com/office/excel/2006/main">
          <x14:cfRule type="containsText" priority="28" operator="containsText" id="{631A120B-8F11-4ADF-9D0D-985F816C88F9}">
            <xm:f>NOT(ISERROR(SEARCH($BZ$74,AD5)))</xm:f>
            <xm:f>$BZ$74</xm:f>
            <x14:dxf>
              <fill>
                <gradientFill degree="180">
                  <stop position="0">
                    <color rgb="FF008744"/>
                  </stop>
                  <stop position="1">
                    <color theme="0"/>
                  </stop>
                </gradientFill>
              </fill>
            </x14:dxf>
          </x14:cfRule>
          <x14:cfRule type="containsText" priority="29" operator="containsText" id="{678AFB52-B7AF-4E20-98B0-7D0FE1A3E222}">
            <xm:f>NOT(ISERROR(SEARCH($BZ$75,AD5)))</xm:f>
            <xm:f>$BZ$75</xm:f>
            <x14:dxf>
              <fill>
                <gradientFill degree="180">
                  <stop position="0">
                    <color rgb="FF008744"/>
                  </stop>
                  <stop position="1">
                    <color theme="0"/>
                  </stop>
                </gradientFill>
              </fill>
            </x14:dxf>
          </x14:cfRule>
          <x14:cfRule type="containsText" priority="30" operator="containsText" id="{C1F821B1-E178-4DA9-A26C-7F329C0E04DB}">
            <xm:f>NOT(ISERROR(SEARCH($BZ$76,AD5)))</xm:f>
            <xm:f>$BZ$76</xm:f>
            <x14:dxf>
              <fill>
                <gradientFill degree="180">
                  <stop position="0">
                    <color rgb="FF008744"/>
                  </stop>
                  <stop position="1">
                    <color rgb="FFFFFFFF"/>
                  </stop>
                </gradientFill>
              </fill>
            </x14:dxf>
          </x14:cfRule>
          <x14:cfRule type="containsText" priority="31" operator="containsText" id="{231F55C6-DC09-41FA-B49A-B7FA28EBCB1C}">
            <xm:f>NOT(ISERROR(SEARCH($BZ$77,AD5)))</xm:f>
            <xm:f>$BZ$77</xm:f>
            <x14:dxf>
              <fill>
                <gradientFill>
                  <stop position="0">
                    <color theme="0"/>
                  </stop>
                  <stop position="1">
                    <color rgb="FFFFFF00"/>
                  </stop>
                </gradientFill>
              </fill>
            </x14:dxf>
          </x14:cfRule>
          <x14:cfRule type="containsText" priority="32" operator="containsText" id="{B95D024B-2265-4C7F-8577-6382CE851D06}">
            <xm:f>NOT(ISERROR(SEARCH($BZ$78,AD5)))</xm:f>
            <xm:f>$BZ$78</xm:f>
            <x14:dxf>
              <fill>
                <gradientFill degree="180">
                  <stop position="0">
                    <color rgb="FFFFA700"/>
                  </stop>
                  <stop position="1">
                    <color theme="0"/>
                  </stop>
                </gradientFill>
              </fill>
            </x14:dxf>
          </x14:cfRule>
          <xm:sqref>AD5:AD6 BM5:BM6 AD8 BM8 AD10:AD79 BM10:BM79</xm:sqref>
        </x14:conditionalFormatting>
        <x14:conditionalFormatting xmlns:xm="http://schemas.microsoft.com/office/excel/2006/main">
          <x14:cfRule type="containsText" priority="33" operator="containsText" id="{3AAC2940-1AB8-4338-ABF1-899EA05204FF}">
            <xm:f>NOT(ISERROR(SEARCH($CB$74,AF5)))</xm:f>
            <xm:f>$CB$74</xm:f>
            <x14:dxf>
              <fill>
                <gradientFill>
                  <stop position="0">
                    <color theme="0"/>
                  </stop>
                  <stop position="1">
                    <color rgb="FF008744"/>
                  </stop>
                </gradientFill>
              </fill>
            </x14:dxf>
          </x14:cfRule>
          <x14:cfRule type="containsText" priority="34" operator="containsText" id="{C207C5D2-BDE6-4869-96BE-982E896657EC}">
            <xm:f>NOT(ISERROR(SEARCH($CB$75,AF5)))</xm:f>
            <xm:f>$CB$75</xm:f>
            <x14:dxf>
              <fill>
                <gradientFill>
                  <stop position="0">
                    <color theme="0"/>
                  </stop>
                  <stop position="1">
                    <color rgb="FFFACC06"/>
                  </stop>
                </gradientFill>
              </fill>
            </x14:dxf>
          </x14:cfRule>
          <x14:cfRule type="containsText" priority="35" operator="containsText" id="{5E41E65E-DB84-4FBD-97CE-5139E87B47D1}">
            <xm:f>NOT(ISERROR(SEARCH($CB$76,AF5)))</xm:f>
            <xm:f>$CB$76</xm:f>
            <x14:dxf>
              <fill>
                <gradientFill>
                  <stop position="0">
                    <color theme="0"/>
                  </stop>
                  <stop position="1">
                    <color rgb="FFFF0000"/>
                  </stop>
                </gradientFill>
              </fill>
            </x14:dxf>
          </x14:cfRule>
          <x14:cfRule type="containsText" priority="36" operator="containsText" id="{B6290785-C4D5-4571-A2F3-F625F25136E2}">
            <xm:f>NOT(ISERROR(SEARCH($CB$77,AF5)))</xm:f>
            <xm:f>$CB$77</xm:f>
            <x14:dxf>
              <fill>
                <gradientFill>
                  <stop position="0">
                    <color theme="0"/>
                  </stop>
                  <stop position="1">
                    <color rgb="FFC00000"/>
                  </stop>
                </gradientFill>
              </fill>
            </x14:dxf>
          </x14:cfRule>
          <xm:sqref>AF5:AF6 BO5:BO6 AF8 BO8 AF10:AF79 BO10:BO79</xm:sqref>
        </x14:conditionalFormatting>
      </x14:conditionalFormattings>
    </ext>
  </extLst>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D04ACE57DE4D542B9E5C31E6EED5A3C" ma:contentTypeVersion="13" ma:contentTypeDescription="Crear nuevo documento." ma:contentTypeScope="" ma:versionID="eea048bead1590bd0dc488fd623d278a">
  <xsd:schema xmlns:xsd="http://www.w3.org/2001/XMLSchema" xmlns:xs="http://www.w3.org/2001/XMLSchema" xmlns:p="http://schemas.microsoft.com/office/2006/metadata/properties" xmlns:ns2="dff2b73d-50ba-46a8-836e-e5cca1de02b2" xmlns:ns3="ef5ade0b-ccac-4c4b-9873-0b8ebc8646ed" targetNamespace="http://schemas.microsoft.com/office/2006/metadata/properties" ma:root="true" ma:fieldsID="0250d657bd57f1178e65f27b595f5ff9" ns2:_="" ns3:_="">
    <xsd:import namespace="dff2b73d-50ba-46a8-836e-e5cca1de02b2"/>
    <xsd:import namespace="ef5ade0b-ccac-4c4b-9873-0b8ebc8646e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f2b73d-50ba-46a8-836e-e5cca1de02b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f5ade0b-ccac-4c4b-9873-0b8ebc8646e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dff2b73d-50ba-46a8-836e-e5cca1de02b2">
      <UserInfo>
        <DisplayName>Andres Pabon Salamanca</DisplayName>
        <AccountId>6</AccountId>
        <AccountType/>
      </UserInfo>
      <UserInfo>
        <DisplayName>LIGIA MARLEN VELANDIA LEÓN</DisplayName>
        <AccountId>374</AccountId>
        <AccountType/>
      </UserInfo>
    </SharedWithUsers>
    <MediaLengthInSeconds xmlns="ef5ade0b-ccac-4c4b-9873-0b8ebc8646ed" xsi:nil="true"/>
  </documentManagement>
</p:properties>
</file>

<file path=customXml/itemProps1.xml><?xml version="1.0" encoding="utf-8"?>
<ds:datastoreItem xmlns:ds="http://purl.oclc.org/ooxml/officeDocument/customXml" ds:itemID="{AC6D2F72-18A7-4E22-8BE6-455BE749CC46}">
  <ds:schemaRefs>
    <ds:schemaRef ds:uri="http://schemas.microsoft.com/sharepoint/v3/contenttype/forms"/>
  </ds:schemaRefs>
</ds:datastoreItem>
</file>

<file path=customXml/itemProps2.xml><?xml version="1.0" encoding="utf-8"?>
<ds:datastoreItem xmlns:ds="http://purl.oclc.org/ooxml/officeDocument/customXml" ds:itemID="{3C829C1A-DE57-4D08-BA65-30FB4F8D2D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f2b73d-50ba-46a8-836e-e5cca1de02b2"/>
    <ds:schemaRef ds:uri="ef5ade0b-ccac-4c4b-9873-0b8ebc8646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purl.oclc.org/ooxml/officeDocument/customXml" ds:itemID="{E4326751-2083-4CE9-860A-DEB06A47F78E}">
  <ds:schemaRefs>
    <ds:schemaRef ds:uri="http://schemas.microsoft.com/office/2006/metadata/properties"/>
    <ds:schemaRef ds:uri="http://schemas.microsoft.com/office/infopath/2007/PartnerControls"/>
    <ds:schemaRef ds:uri="dff2b73d-50ba-46a8-836e-e5cca1de02b2"/>
    <ds:schemaRef ds:uri="ef5ade0b-ccac-4c4b-9873-0b8ebc8646ed"/>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351</vt:i4>
      </vt:variant>
    </vt:vector>
  </HeadingPairs>
  <TitlesOfParts>
    <vt:vector size="367" baseType="lpstr">
      <vt:lpstr>DES</vt:lpstr>
      <vt:lpstr>GCO</vt:lpstr>
      <vt:lpstr>GIR</vt:lpstr>
      <vt:lpstr>SFU</vt:lpstr>
      <vt:lpstr>ALP</vt:lpstr>
      <vt:lpstr>GFI</vt:lpstr>
      <vt:lpstr>GAP</vt:lpstr>
      <vt:lpstr>GTH</vt:lpstr>
      <vt:lpstr>GDO</vt:lpstr>
      <vt:lpstr>SCI</vt:lpstr>
      <vt:lpstr>SAL</vt:lpstr>
      <vt:lpstr>G.TIC</vt:lpstr>
      <vt:lpstr>G.E.Mejora</vt:lpstr>
      <vt:lpstr>IDENTIFICACIÓN</vt:lpstr>
      <vt:lpstr>VALORACIÓN</vt:lpstr>
      <vt:lpstr>CONTROLES</vt:lpstr>
      <vt:lpstr>ALP!ADECUADO</vt:lpstr>
      <vt:lpstr>DES!ADECUADO</vt:lpstr>
      <vt:lpstr>G.E.Mejora!ADECUADO</vt:lpstr>
      <vt:lpstr>G.TIC!ADECUADO</vt:lpstr>
      <vt:lpstr>GAP!ADECUADO</vt:lpstr>
      <vt:lpstr>GCO!ADECUADO</vt:lpstr>
      <vt:lpstr>GDO!ADECUADO</vt:lpstr>
      <vt:lpstr>GFI!ADECUADO</vt:lpstr>
      <vt:lpstr>GIR!ADECUADO</vt:lpstr>
      <vt:lpstr>GTH!ADECUADO</vt:lpstr>
      <vt:lpstr>SAL!ADECUADO</vt:lpstr>
      <vt:lpstr>SCI!ADECUADO</vt:lpstr>
      <vt:lpstr>SFU!ADECUADO</vt:lpstr>
      <vt:lpstr>ALP!ASIGNADO</vt:lpstr>
      <vt:lpstr>DES!ASIGNADO</vt:lpstr>
      <vt:lpstr>G.E.Mejora!ASIGNADO</vt:lpstr>
      <vt:lpstr>G.TIC!ASIGNADO</vt:lpstr>
      <vt:lpstr>GAP!ASIGNADO</vt:lpstr>
      <vt:lpstr>GCO!ASIGNADO</vt:lpstr>
      <vt:lpstr>GDO!ASIGNADO</vt:lpstr>
      <vt:lpstr>GFI!ASIGNADO</vt:lpstr>
      <vt:lpstr>GIR!ASIGNADO</vt:lpstr>
      <vt:lpstr>GTH!ASIGNADO</vt:lpstr>
      <vt:lpstr>SAL!ASIGNADO</vt:lpstr>
      <vt:lpstr>SCI!ASIGNADO</vt:lpstr>
      <vt:lpstr>SFU!ASIGNADO</vt:lpstr>
      <vt:lpstr>ALP!COMPLETA</vt:lpstr>
      <vt:lpstr>DES!COMPLETA</vt:lpstr>
      <vt:lpstr>G.E.Mejora!COMPLETA</vt:lpstr>
      <vt:lpstr>G.TIC!COMPLETA</vt:lpstr>
      <vt:lpstr>GAP!COMPLETA</vt:lpstr>
      <vt:lpstr>GCO!COMPLETA</vt:lpstr>
      <vt:lpstr>GDO!COMPLETA</vt:lpstr>
      <vt:lpstr>GFI!COMPLETA</vt:lpstr>
      <vt:lpstr>GIR!COMPLETA</vt:lpstr>
      <vt:lpstr>GTH!COMPLETA</vt:lpstr>
      <vt:lpstr>SAL!COMPLETA</vt:lpstr>
      <vt:lpstr>SCI!COMPLETA</vt:lpstr>
      <vt:lpstr>SFU!COMPLETA</vt:lpstr>
      <vt:lpstr>ALP!CONFIABLE</vt:lpstr>
      <vt:lpstr>DES!CONFIABLE</vt:lpstr>
      <vt:lpstr>G.E.Mejora!CONFIABLE</vt:lpstr>
      <vt:lpstr>G.TIC!CONFIABLE</vt:lpstr>
      <vt:lpstr>GAP!CONFIABLE</vt:lpstr>
      <vt:lpstr>GCO!CONFIABLE</vt:lpstr>
      <vt:lpstr>GDO!CONFIABLE</vt:lpstr>
      <vt:lpstr>GFI!CONFIABLE</vt:lpstr>
      <vt:lpstr>GIR!CONFIABLE</vt:lpstr>
      <vt:lpstr>GTH!CONFIABLE</vt:lpstr>
      <vt:lpstr>SAL!CONFIABLE</vt:lpstr>
      <vt:lpstr>SCI!CONFIABLE</vt:lpstr>
      <vt:lpstr>SFU!CONFIABLE</vt:lpstr>
      <vt:lpstr>ALP!DEBIL</vt:lpstr>
      <vt:lpstr>DES!DEBIL</vt:lpstr>
      <vt:lpstr>G.E.Mejora!DEBIL</vt:lpstr>
      <vt:lpstr>G.TIC!DEBIL</vt:lpstr>
      <vt:lpstr>GAP!DEBIL</vt:lpstr>
      <vt:lpstr>GCO!DEBIL</vt:lpstr>
      <vt:lpstr>GDO!DEBIL</vt:lpstr>
      <vt:lpstr>GFI!DEBIL</vt:lpstr>
      <vt:lpstr>GIR!DEBIL</vt:lpstr>
      <vt:lpstr>GTH!DEBIL</vt:lpstr>
      <vt:lpstr>SAL!DEBIL</vt:lpstr>
      <vt:lpstr>SCI!DEBIL</vt:lpstr>
      <vt:lpstr>SFU!DEBIL</vt:lpstr>
      <vt:lpstr>ALP!DESVIACIONES</vt:lpstr>
      <vt:lpstr>DES!DESVIACIONES</vt:lpstr>
      <vt:lpstr>G.E.Mejora!DESVIACIONES</vt:lpstr>
      <vt:lpstr>G.TIC!DESVIACIONES</vt:lpstr>
      <vt:lpstr>GAP!DESVIACIONES</vt:lpstr>
      <vt:lpstr>GCO!DESVIACIONES</vt:lpstr>
      <vt:lpstr>GDO!DESVIACIONES</vt:lpstr>
      <vt:lpstr>GFI!DESVIACIONES</vt:lpstr>
      <vt:lpstr>GIR!DESVIACIONES</vt:lpstr>
      <vt:lpstr>GTH!DESVIACIONES</vt:lpstr>
      <vt:lpstr>SAL!DESVIACIONES</vt:lpstr>
      <vt:lpstr>SCI!DESVIACIONES</vt:lpstr>
      <vt:lpstr>SFU!DESVIACIONES</vt:lpstr>
      <vt:lpstr>ALP!DETECTAR</vt:lpstr>
      <vt:lpstr>DES!DETECTAR</vt:lpstr>
      <vt:lpstr>G.E.Mejora!DETECTAR</vt:lpstr>
      <vt:lpstr>G.TIC!DETECTAR</vt:lpstr>
      <vt:lpstr>GAP!DETECTAR</vt:lpstr>
      <vt:lpstr>GCO!DETECTAR</vt:lpstr>
      <vt:lpstr>GDO!DETECTAR</vt:lpstr>
      <vt:lpstr>GFI!DETECTAR</vt:lpstr>
      <vt:lpstr>GIR!DETECTAR</vt:lpstr>
      <vt:lpstr>GTH!DETECTAR</vt:lpstr>
      <vt:lpstr>SAL!DETECTAR</vt:lpstr>
      <vt:lpstr>SCI!DETECTAR</vt:lpstr>
      <vt:lpstr>SFU!DETECTAR</vt:lpstr>
      <vt:lpstr>ALP!EJECUCIÓN</vt:lpstr>
      <vt:lpstr>DES!EJECUCIÓN</vt:lpstr>
      <vt:lpstr>G.E.Mejora!EJECUCIÓN</vt:lpstr>
      <vt:lpstr>G.TIC!EJECUCIÓN</vt:lpstr>
      <vt:lpstr>GAP!EJECUCIÓN</vt:lpstr>
      <vt:lpstr>GCO!EJECUCIÓN</vt:lpstr>
      <vt:lpstr>GDO!EJECUCIÓN</vt:lpstr>
      <vt:lpstr>GFI!EJECUCIÓN</vt:lpstr>
      <vt:lpstr>GIR!EJECUCIÓN</vt:lpstr>
      <vt:lpstr>GTH!EJECUCIÓN</vt:lpstr>
      <vt:lpstr>SAL!EJECUCIÓN</vt:lpstr>
      <vt:lpstr>SCI!EJECUCIÓN</vt:lpstr>
      <vt:lpstr>SFU!EJECUCIÓN</vt:lpstr>
      <vt:lpstr>ALP!EVIDENCIAS</vt:lpstr>
      <vt:lpstr>DES!EVIDENCIAS</vt:lpstr>
      <vt:lpstr>G.E.Mejora!EVIDENCIAS</vt:lpstr>
      <vt:lpstr>G.TIC!EVIDENCIAS</vt:lpstr>
      <vt:lpstr>GAP!EVIDENCIAS</vt:lpstr>
      <vt:lpstr>GCO!EVIDENCIAS</vt:lpstr>
      <vt:lpstr>GDO!EVIDENCIAS</vt:lpstr>
      <vt:lpstr>GFI!EVIDENCIAS</vt:lpstr>
      <vt:lpstr>GIR!EVIDENCIAS</vt:lpstr>
      <vt:lpstr>GTH!EVIDENCIAS</vt:lpstr>
      <vt:lpstr>SAL!EVIDENCIAS</vt:lpstr>
      <vt:lpstr>SCI!EVIDENCIAS</vt:lpstr>
      <vt:lpstr>SFU!EVIDENCIAS</vt:lpstr>
      <vt:lpstr>ALP!FUERTE</vt:lpstr>
      <vt:lpstr>DES!FUERTE</vt:lpstr>
      <vt:lpstr>G.E.Mejora!FUERTE</vt:lpstr>
      <vt:lpstr>G.TIC!FUERTE</vt:lpstr>
      <vt:lpstr>GAP!FUERTE</vt:lpstr>
      <vt:lpstr>GCO!FUERTE</vt:lpstr>
      <vt:lpstr>GDO!FUERTE</vt:lpstr>
      <vt:lpstr>GFI!FUERTE</vt:lpstr>
      <vt:lpstr>GIR!FUERTE</vt:lpstr>
      <vt:lpstr>GTH!FUERTE</vt:lpstr>
      <vt:lpstr>SAL!FUERTE</vt:lpstr>
      <vt:lpstr>SCI!FUERTE</vt:lpstr>
      <vt:lpstr>SFU!FUERTE</vt:lpstr>
      <vt:lpstr>ALP!FUNCIONES</vt:lpstr>
      <vt:lpstr>DES!FUNCIONES</vt:lpstr>
      <vt:lpstr>G.E.Mejora!FUNCIONES</vt:lpstr>
      <vt:lpstr>G.TIC!FUNCIONES</vt:lpstr>
      <vt:lpstr>GAP!FUNCIONES</vt:lpstr>
      <vt:lpstr>GCO!FUNCIONES</vt:lpstr>
      <vt:lpstr>GDO!FUNCIONES</vt:lpstr>
      <vt:lpstr>GFI!FUNCIONES</vt:lpstr>
      <vt:lpstr>GIR!FUNCIONES</vt:lpstr>
      <vt:lpstr>GTH!FUNCIONES</vt:lpstr>
      <vt:lpstr>SAL!FUNCIONES</vt:lpstr>
      <vt:lpstr>SCI!FUNCIONES</vt:lpstr>
      <vt:lpstr>SFU!FUNCIONES</vt:lpstr>
      <vt:lpstr>ALP!INADECUADO</vt:lpstr>
      <vt:lpstr>DES!INADECUADO</vt:lpstr>
      <vt:lpstr>G.E.Mejora!INADECUADO</vt:lpstr>
      <vt:lpstr>G.TIC!INADECUADO</vt:lpstr>
      <vt:lpstr>GAP!INADECUADO</vt:lpstr>
      <vt:lpstr>GCO!INADECUADO</vt:lpstr>
      <vt:lpstr>GDO!INADECUADO</vt:lpstr>
      <vt:lpstr>GFI!INADECUADO</vt:lpstr>
      <vt:lpstr>GIR!INADECUADO</vt:lpstr>
      <vt:lpstr>GTH!INADECUADO</vt:lpstr>
      <vt:lpstr>SAL!INADECUADO</vt:lpstr>
      <vt:lpstr>SCI!INADECUADO</vt:lpstr>
      <vt:lpstr>SFU!INADECUADO</vt:lpstr>
      <vt:lpstr>ALP!INCOMPLETA</vt:lpstr>
      <vt:lpstr>DES!INCOMPLETA</vt:lpstr>
      <vt:lpstr>G.E.Mejora!INCOMPLETA</vt:lpstr>
      <vt:lpstr>G.TIC!INCOMPLETA</vt:lpstr>
      <vt:lpstr>GAP!INCOMPLETA</vt:lpstr>
      <vt:lpstr>GCO!INCOMPLETA</vt:lpstr>
      <vt:lpstr>GDO!INCOMPLETA</vt:lpstr>
      <vt:lpstr>GFI!INCOMPLETA</vt:lpstr>
      <vt:lpstr>GIR!INCOMPLETA</vt:lpstr>
      <vt:lpstr>GTH!INCOMPLETA</vt:lpstr>
      <vt:lpstr>SAL!INCOMPLETA</vt:lpstr>
      <vt:lpstr>SCI!INCOMPLETA</vt:lpstr>
      <vt:lpstr>SFU!INCOMPLETA</vt:lpstr>
      <vt:lpstr>ALP!INOPORTUNA</vt:lpstr>
      <vt:lpstr>DES!INOPORTUNA</vt:lpstr>
      <vt:lpstr>G.E.Mejora!INOPORTUNA</vt:lpstr>
      <vt:lpstr>G.TIC!INOPORTUNA</vt:lpstr>
      <vt:lpstr>GAP!INOPORTUNA</vt:lpstr>
      <vt:lpstr>GCO!INOPORTUNA</vt:lpstr>
      <vt:lpstr>GDO!INOPORTUNA</vt:lpstr>
      <vt:lpstr>GFI!INOPORTUNA</vt:lpstr>
      <vt:lpstr>GIR!INOPORTUNA</vt:lpstr>
      <vt:lpstr>GTH!INOPORTUNA</vt:lpstr>
      <vt:lpstr>SAL!INOPORTUNA</vt:lpstr>
      <vt:lpstr>SCI!INOPORTUNA</vt:lpstr>
      <vt:lpstr>SFU!INOPORTUNA</vt:lpstr>
      <vt:lpstr>ALP!MODERADO</vt:lpstr>
      <vt:lpstr>DES!MODERADO</vt:lpstr>
      <vt:lpstr>G.E.Mejora!MODERADO</vt:lpstr>
      <vt:lpstr>G.TIC!MODERADO</vt:lpstr>
      <vt:lpstr>GAP!MODERADO</vt:lpstr>
      <vt:lpstr>GCO!MODERADO</vt:lpstr>
      <vt:lpstr>GDO!MODERADO</vt:lpstr>
      <vt:lpstr>GFI!MODERADO</vt:lpstr>
      <vt:lpstr>GIR!MODERADO</vt:lpstr>
      <vt:lpstr>GTH!MODERADO</vt:lpstr>
      <vt:lpstr>SAL!MODERADO</vt:lpstr>
      <vt:lpstr>SCI!MODERADO</vt:lpstr>
      <vt:lpstr>SFU!MODERADO</vt:lpstr>
      <vt:lpstr>ALP!NO_ASIGNADO</vt:lpstr>
      <vt:lpstr>DES!NO_ASIGNADO</vt:lpstr>
      <vt:lpstr>G.E.Mejora!NO_ASIGNADO</vt:lpstr>
      <vt:lpstr>G.TIC!NO_ASIGNADO</vt:lpstr>
      <vt:lpstr>GAP!NO_ASIGNADO</vt:lpstr>
      <vt:lpstr>GCO!NO_ASIGNADO</vt:lpstr>
      <vt:lpstr>GDO!NO_ASIGNADO</vt:lpstr>
      <vt:lpstr>GFI!NO_ASIGNADO</vt:lpstr>
      <vt:lpstr>GIR!NO_ASIGNADO</vt:lpstr>
      <vt:lpstr>GTH!NO_ASIGNADO</vt:lpstr>
      <vt:lpstr>SAL!NO_ASIGNADO</vt:lpstr>
      <vt:lpstr>SCI!NO_ASIGNADO</vt:lpstr>
      <vt:lpstr>SFU!NO_ASIGNADO</vt:lpstr>
      <vt:lpstr>ALP!NO_CONFIABLE</vt:lpstr>
      <vt:lpstr>DES!NO_CONFIABLE</vt:lpstr>
      <vt:lpstr>G.E.Mejora!NO_CONFIABLE</vt:lpstr>
      <vt:lpstr>G.TIC!NO_CONFIABLE</vt:lpstr>
      <vt:lpstr>GAP!NO_CONFIABLE</vt:lpstr>
      <vt:lpstr>GCO!NO_CONFIABLE</vt:lpstr>
      <vt:lpstr>GDO!NO_CONFIABLE</vt:lpstr>
      <vt:lpstr>GFI!NO_CONFIABLE</vt:lpstr>
      <vt:lpstr>GIR!NO_CONFIABLE</vt:lpstr>
      <vt:lpstr>GTH!NO_CONFIABLE</vt:lpstr>
      <vt:lpstr>SAL!NO_CONFIABLE</vt:lpstr>
      <vt:lpstr>SCI!NO_CONFIABLE</vt:lpstr>
      <vt:lpstr>SFU!NO_CONFIABLE</vt:lpstr>
      <vt:lpstr>ALP!NO_ES_CONTROL</vt:lpstr>
      <vt:lpstr>DES!NO_ES_CONTROL</vt:lpstr>
      <vt:lpstr>G.E.Mejora!NO_ES_CONTROL</vt:lpstr>
      <vt:lpstr>G.TIC!NO_ES_CONTROL</vt:lpstr>
      <vt:lpstr>GAP!NO_ES_CONTROL</vt:lpstr>
      <vt:lpstr>GCO!NO_ES_CONTROL</vt:lpstr>
      <vt:lpstr>GDO!NO_ES_CONTROL</vt:lpstr>
      <vt:lpstr>GFI!NO_ES_CONTROL</vt:lpstr>
      <vt:lpstr>GIR!NO_ES_CONTROL</vt:lpstr>
      <vt:lpstr>GTH!NO_ES_CONTROL</vt:lpstr>
      <vt:lpstr>SAL!NO_ES_CONTROL</vt:lpstr>
      <vt:lpstr>SCI!NO_ES_CONTROL</vt:lpstr>
      <vt:lpstr>SFU!NO_ES_CONTROL</vt:lpstr>
      <vt:lpstr>ALP!NO_EXISTE</vt:lpstr>
      <vt:lpstr>DES!NO_EXISTE</vt:lpstr>
      <vt:lpstr>G.E.Mejora!NO_EXISTE</vt:lpstr>
      <vt:lpstr>G.TIC!NO_EXISTE</vt:lpstr>
      <vt:lpstr>GAP!NO_EXISTE</vt:lpstr>
      <vt:lpstr>GCO!NO_EXISTE</vt:lpstr>
      <vt:lpstr>GDO!NO_EXISTE</vt:lpstr>
      <vt:lpstr>GFI!NO_EXISTE</vt:lpstr>
      <vt:lpstr>GIR!NO_EXISTE</vt:lpstr>
      <vt:lpstr>GTH!NO_EXISTE</vt:lpstr>
      <vt:lpstr>SAL!NO_EXISTE</vt:lpstr>
      <vt:lpstr>SCI!NO_EXISTE</vt:lpstr>
      <vt:lpstr>SFU!NO_EXISTE</vt:lpstr>
      <vt:lpstr>ALP!NO_SE_INVESTIGAN</vt:lpstr>
      <vt:lpstr>DES!NO_SE_INVESTIGAN</vt:lpstr>
      <vt:lpstr>G.E.Mejora!NO_SE_INVESTIGAN</vt:lpstr>
      <vt:lpstr>G.TIC!NO_SE_INVESTIGAN</vt:lpstr>
      <vt:lpstr>GAP!NO_SE_INVESTIGAN</vt:lpstr>
      <vt:lpstr>GCO!NO_SE_INVESTIGAN</vt:lpstr>
      <vt:lpstr>GDO!NO_SE_INVESTIGAN</vt:lpstr>
      <vt:lpstr>GFI!NO_SE_INVESTIGAN</vt:lpstr>
      <vt:lpstr>GIR!NO_SE_INVESTIGAN</vt:lpstr>
      <vt:lpstr>GTH!NO_SE_INVESTIGAN</vt:lpstr>
      <vt:lpstr>SAL!NO_SE_INVESTIGAN</vt:lpstr>
      <vt:lpstr>SCI!NO_SE_INVESTIGAN</vt:lpstr>
      <vt:lpstr>SFU!NO_SE_INVESTIGAN</vt:lpstr>
      <vt:lpstr>ALP!OPORTUNA</vt:lpstr>
      <vt:lpstr>DES!OPORTUNA</vt:lpstr>
      <vt:lpstr>G.E.Mejora!OPORTUNA</vt:lpstr>
      <vt:lpstr>G.TIC!OPORTUNA</vt:lpstr>
      <vt:lpstr>GAP!OPORTUNA</vt:lpstr>
      <vt:lpstr>GCO!OPORTUNA</vt:lpstr>
      <vt:lpstr>GDO!OPORTUNA</vt:lpstr>
      <vt:lpstr>GFI!OPORTUNA</vt:lpstr>
      <vt:lpstr>GIR!OPORTUNA</vt:lpstr>
      <vt:lpstr>GTH!OPORTUNA</vt:lpstr>
      <vt:lpstr>SAL!OPORTUNA</vt:lpstr>
      <vt:lpstr>SCI!OPORTUNA</vt:lpstr>
      <vt:lpstr>SFU!OPORTUNA</vt:lpstr>
      <vt:lpstr>ALP!PERIODICIDAD</vt:lpstr>
      <vt:lpstr>DES!PERIODICIDAD</vt:lpstr>
      <vt:lpstr>G.E.Mejora!PERIODICIDAD</vt:lpstr>
      <vt:lpstr>G.TIC!PERIODICIDAD</vt:lpstr>
      <vt:lpstr>GAP!PERIODICIDAD</vt:lpstr>
      <vt:lpstr>GCO!PERIODICIDAD</vt:lpstr>
      <vt:lpstr>GDO!PERIODICIDAD</vt:lpstr>
      <vt:lpstr>GFI!PERIODICIDAD</vt:lpstr>
      <vt:lpstr>GIR!PERIODICIDAD</vt:lpstr>
      <vt:lpstr>GTH!PERIODICIDAD</vt:lpstr>
      <vt:lpstr>SAL!PERIODICIDAD</vt:lpstr>
      <vt:lpstr>SCI!PERIODICIDAD</vt:lpstr>
      <vt:lpstr>SFU!PERIODICIDAD</vt:lpstr>
      <vt:lpstr>ALP!PREVENIR</vt:lpstr>
      <vt:lpstr>DES!PREVENIR</vt:lpstr>
      <vt:lpstr>G.E.Mejora!PREVENIR</vt:lpstr>
      <vt:lpstr>G.TIC!PREVENIR</vt:lpstr>
      <vt:lpstr>GAP!PREVENIR</vt:lpstr>
      <vt:lpstr>GCO!PREVENIR</vt:lpstr>
      <vt:lpstr>GDO!PREVENIR</vt:lpstr>
      <vt:lpstr>GFI!PREVENIR</vt:lpstr>
      <vt:lpstr>GIR!PREVENIR</vt:lpstr>
      <vt:lpstr>GTH!PREVENIR</vt:lpstr>
      <vt:lpstr>SAL!PREVENIR</vt:lpstr>
      <vt:lpstr>SCI!PREVENIR</vt:lpstr>
      <vt:lpstr>SFU!PREVENIR</vt:lpstr>
      <vt:lpstr>ALP!PROPOSITO</vt:lpstr>
      <vt:lpstr>DES!PROPOSITO</vt:lpstr>
      <vt:lpstr>G.E.Mejora!PROPOSITO</vt:lpstr>
      <vt:lpstr>G.TIC!PROPOSITO</vt:lpstr>
      <vt:lpstr>GAP!PROPOSITO</vt:lpstr>
      <vt:lpstr>GCO!PROPOSITO</vt:lpstr>
      <vt:lpstr>GDO!PROPOSITO</vt:lpstr>
      <vt:lpstr>GFI!PROPOSITO</vt:lpstr>
      <vt:lpstr>GIR!PROPOSITO</vt:lpstr>
      <vt:lpstr>GTH!PROPOSITO</vt:lpstr>
      <vt:lpstr>SAL!PROPOSITO</vt:lpstr>
      <vt:lpstr>SCI!PROPOSITO</vt:lpstr>
      <vt:lpstr>SFU!PROPOSITO</vt:lpstr>
      <vt:lpstr>ALP!RESPONSABLE</vt:lpstr>
      <vt:lpstr>DES!RESPONSABLE</vt:lpstr>
      <vt:lpstr>G.E.Mejora!RESPONSABLE</vt:lpstr>
      <vt:lpstr>G.TIC!RESPONSABLE</vt:lpstr>
      <vt:lpstr>GAP!RESPONSABLE</vt:lpstr>
      <vt:lpstr>GCO!RESPONSABLE</vt:lpstr>
      <vt:lpstr>GDO!RESPONSABLE</vt:lpstr>
      <vt:lpstr>GFI!RESPONSABLE</vt:lpstr>
      <vt:lpstr>GIR!RESPONSABLE</vt:lpstr>
      <vt:lpstr>GTH!RESPONSABLE</vt:lpstr>
      <vt:lpstr>SAL!RESPONSABLE</vt:lpstr>
      <vt:lpstr>SCI!RESPONSABLE</vt:lpstr>
      <vt:lpstr>SFU!RESPONSABLE</vt:lpstr>
      <vt:lpstr>ALP!SE_INVESTIGAN</vt:lpstr>
      <vt:lpstr>DES!SE_INVESTIGAN</vt:lpstr>
      <vt:lpstr>G.E.Mejora!SE_INVESTIGAN</vt:lpstr>
      <vt:lpstr>G.TIC!SE_INVESTIGAN</vt:lpstr>
      <vt:lpstr>GAP!SE_INVESTIGAN</vt:lpstr>
      <vt:lpstr>GCO!SE_INVESTIGAN</vt:lpstr>
      <vt:lpstr>GDO!SE_INVESTIGAN</vt:lpstr>
      <vt:lpstr>GFI!SE_INVESTIGAN</vt:lpstr>
      <vt:lpstr>GIR!SE_INVESTIGAN</vt:lpstr>
      <vt:lpstr>GTH!SE_INVESTIGAN</vt:lpstr>
      <vt:lpstr>SAL!SE_INVESTIGAN</vt:lpstr>
      <vt:lpstr>SCI!SE_INVESTIGAN</vt:lpstr>
      <vt:lpstr>SFU!SE_INVESTIGAN</vt:lpstr>
      <vt:lpstr>ALP!SOLIDEZ</vt:lpstr>
      <vt:lpstr>DES!SOLIDEZ</vt:lpstr>
      <vt:lpstr>G.E.Mejora!SOLIDEZ</vt:lpstr>
      <vt:lpstr>G.TIC!SOLIDEZ</vt:lpstr>
      <vt:lpstr>GAP!SOLIDEZ</vt:lpstr>
      <vt:lpstr>GCO!SOLIDEZ</vt:lpstr>
      <vt:lpstr>GDO!SOLIDEZ</vt:lpstr>
      <vt:lpstr>GFI!SOLIDEZ</vt:lpstr>
      <vt:lpstr>GIR!SOLIDEZ</vt:lpstr>
      <vt:lpstr>GTH!SOLIDEZ</vt:lpstr>
      <vt:lpstr>SAL!SOLIDEZ</vt:lpstr>
      <vt:lpstr>SCI!SOLIDEZ</vt:lpstr>
      <vt:lpstr>SFU!SOLIDEZ</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Ligia M Velandia</cp:lastModifiedBy>
  <cp:revision/>
  <dcterms:created xsi:type="dcterms:W3CDTF">2020-12-21T14:57:34Z</dcterms:created>
  <dcterms:modified xsi:type="dcterms:W3CDTF">2022-01-17T21:20:43Z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0x0101000D04ACE57DE4D542B9E5C31E6EED5A3C</vt:lpwstr>
  </property>
  <property fmtid="{D5CDD505-2E9C-101B-9397-08002B2CF9AE}" pid="3" name="Order">
    <vt:r8>15471500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ies>
</file>