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Luisa\Downloads\"/>
    </mc:Choice>
  </mc:AlternateContent>
  <xr:revisionPtr revIDLastSave="0" documentId="13_ncr:1_{FB7E929E-57A0-49C8-B8AF-15A4D5882D50}" xr6:coauthVersionLast="45" xr6:coauthVersionMax="45" xr10:uidLastSave="{00000000-0000-0000-0000-000000000000}"/>
  <bookViews>
    <workbookView xWindow="-110" yWindow="-110" windowWidth="19420" windowHeight="11020" xr2:uid="{67098A72-8617-904D-8DD8-4B293B72FAF7}"/>
  </bookViews>
  <sheets>
    <sheet name="MATRIZ" sheetId="1" r:id="rId1"/>
    <sheet name="IDENTIFICACIÓN" sheetId="3" r:id="rId2"/>
    <sheet name="VALORACIÓN" sheetId="4" r:id="rId3"/>
    <sheet name="CONTROLES" sheetId="6" r:id="rId4"/>
  </sheets>
  <externalReferences>
    <externalReference r:id="rId5"/>
    <externalReference r:id="rId6"/>
    <externalReference r:id="rId7"/>
    <externalReference r:id="rId8"/>
    <externalReference r:id="rId9"/>
    <externalReference r:id="rId10"/>
  </externalReferences>
  <definedNames>
    <definedName name="_xlnm._FilterDatabase" localSheetId="0" hidden="1">MATRIZ!$B$4:$BD$14</definedName>
    <definedName name="ADECUADO">MATRIZ!$CJ$124</definedName>
    <definedName name="ASIGNADO">MATRIZ!$CG$124</definedName>
    <definedName name="Calificacion" localSheetId="3">#REF!</definedName>
    <definedName name="Calificacion">#REF!</definedName>
    <definedName name="COMPLETA">MATRIZ!$CZ$124</definedName>
    <definedName name="CONFIABLE">MATRIZ!$CT$124</definedName>
    <definedName name="Criterio1_2_4_5">'[1]MRC 2019'!$BW$11:$BW$12</definedName>
    <definedName name="Criterio3">'[1]MRC 2019'!$BX$11:$BX$14</definedName>
    <definedName name="Criterio6">'[1]MRC 2019'!$BY$11:$BY$14</definedName>
    <definedName name="DEBIL">MATRIZ!$DG$124</definedName>
    <definedName name="DESVIACIONES" localSheetId="3">[2]MATRIZ!$BR$177:$BR$178</definedName>
    <definedName name="DESVIACIONES">MATRIZ!$CV$124:$CV$125</definedName>
    <definedName name="DETECTAR">MATRIZ!$CQ$124</definedName>
    <definedName name="ejecución" localSheetId="3">'[1]MRC 2019'!$CB$11:$CB$14</definedName>
    <definedName name="EJECUCIÓN">MATRIZ!$CS$124:$CS$125</definedName>
    <definedName name="EVIDENCIAS" localSheetId="3">[2]MATRIZ!$BU$177:$BU$179</definedName>
    <definedName name="EVIDENCIAS">MATRIZ!$CY$124:$CY$126</definedName>
    <definedName name="FUERTE">MATRIZ!$DE$124</definedName>
    <definedName name="FUNCIONES" localSheetId="3">[2]MATRIZ!$BE$177:$BE$178</definedName>
    <definedName name="FUNCIONES">MATRIZ!$CI$124:$CI$125</definedName>
    <definedName name="GI" localSheetId="3">#REF!</definedName>
    <definedName name="GI">#REF!</definedName>
    <definedName name="INADECUADO">MATRIZ!$CK$124</definedName>
    <definedName name="INCOMPLETA">MATRIZ!$DA$124</definedName>
    <definedName name="INOPORTUNA">MATRIZ!$CN$124</definedName>
    <definedName name="item" localSheetId="3">#REF!</definedName>
    <definedName name="item">#REF!</definedName>
    <definedName name="MODERADO">MATRIZ!$DF$124</definedName>
    <definedName name="NivelControl">'[3]MADUREZ CONTROL'!$B$22:$B$27</definedName>
    <definedName name="NO_ASIGNADO">MATRIZ!$CH$124</definedName>
    <definedName name="NO_CONFIABLE">MATRIZ!$CU$124</definedName>
    <definedName name="NO_ES_CONTROL">MATRIZ!$CR$124</definedName>
    <definedName name="NO_EXISTE">MATRIZ!$DB$124</definedName>
    <definedName name="NO_SE_INVESTIGAN">MATRIZ!$CX$124</definedName>
    <definedName name="OPORTUNA">MATRIZ!$CM$124</definedName>
    <definedName name="P" localSheetId="3">#REF!</definedName>
    <definedName name="P">#REF!</definedName>
    <definedName name="PERIODICIDAD">MATRIZ!$CL$124:$CL$125</definedName>
    <definedName name="PREVENIR">MATRIZ!$CP$124</definedName>
    <definedName name="Pro">'[4]Valoración Riesgo Inherente'!$B$3:$B$6</definedName>
    <definedName name="Probabilidad" localSheetId="3">#REF!</definedName>
    <definedName name="Probabilidad">#REF!</definedName>
    <definedName name="PROCESO">'[1]MRC 2019'!$CA$11:$CA$35</definedName>
    <definedName name="PROPOSITO">MATRIZ!$CO$124:$CO$126</definedName>
    <definedName name="RESPONSABLE" localSheetId="3">[2]MATRIZ!$BB$177:$BB$178</definedName>
    <definedName name="RESPONSABLE">MATRIZ!$CF$124:$CF$125</definedName>
    <definedName name="riesgos">'[5]MRC 2019'!$BZ$11:$BZ$14</definedName>
    <definedName name="SE_INVESTIGAN">MATRIZ!$CW$124</definedName>
    <definedName name="SOLIDEZ" localSheetId="3">[2]MATRIZ!$BZ$177:$BZ$179</definedName>
    <definedName name="SOLIDEZ">MATRIZ!$DD$124:$DD$126</definedName>
    <definedName name="TipodeControl">'[1]MRC 2019'!$BV$11:$BV$12</definedName>
    <definedName name="Tratamiento">'[1]MRC 2019'!$BZ$11:$BZ$14</definedName>
    <definedName name="WinCal11">'[6]Nov 2014'!#REF!</definedName>
    <definedName name="WinCalendar_Calendar_11">'[6]Nov 2014'!$B$5:$O$32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20" i="1" l="1"/>
  <c r="AX18" i="1"/>
  <c r="AX19" i="1"/>
  <c r="AW21" i="1" l="1"/>
  <c r="AX21" i="1" s="1"/>
  <c r="AW24" i="1"/>
  <c r="AX24" i="1" s="1"/>
  <c r="AW23" i="1"/>
  <c r="AX23" i="1" s="1"/>
  <c r="AW22" i="1"/>
  <c r="AX22" i="1" s="1"/>
  <c r="AX11" i="1" l="1"/>
  <c r="AX10" i="1" l="1"/>
  <c r="AX17" i="1" l="1"/>
  <c r="AX16" i="1" l="1"/>
  <c r="AW15" i="1" l="1"/>
  <c r="AX15" i="1" s="1"/>
  <c r="AW14" i="1"/>
  <c r="AX14" i="1" s="1"/>
  <c r="AY14" i="1" s="1"/>
  <c r="AW13" i="1"/>
  <c r="AX13" i="1" s="1"/>
  <c r="AW12" i="1"/>
  <c r="AX12" i="1" s="1"/>
  <c r="AJ8" i="1"/>
  <c r="AL8" i="1"/>
  <c r="AN8" i="1"/>
  <c r="AP8" i="1"/>
  <c r="AR8" i="1"/>
  <c r="AT8" i="1"/>
  <c r="AV8" i="1"/>
  <c r="AJ7" i="1"/>
  <c r="AL7" i="1"/>
  <c r="AN7" i="1"/>
  <c r="AP7" i="1"/>
  <c r="AR7" i="1"/>
  <c r="AT7" i="1"/>
  <c r="AV7" i="1"/>
  <c r="AF12" i="1"/>
  <c r="G145" i="6"/>
  <c r="G144" i="6"/>
  <c r="G143" i="6"/>
  <c r="G142" i="6"/>
  <c r="G141" i="6"/>
  <c r="G140" i="6"/>
  <c r="G139" i="6"/>
  <c r="G138" i="6"/>
  <c r="G137" i="6"/>
  <c r="G136" i="6"/>
  <c r="G135" i="6"/>
  <c r="G134" i="6"/>
  <c r="G126" i="6"/>
  <c r="G125" i="6"/>
  <c r="G124" i="6"/>
  <c r="G123" i="6"/>
  <c r="G122" i="6"/>
  <c r="Q121" i="6"/>
  <c r="P121" i="6"/>
  <c r="O121" i="6"/>
  <c r="G121" i="6"/>
  <c r="Q120" i="6"/>
  <c r="P120" i="6"/>
  <c r="O120" i="6"/>
  <c r="G120" i="6"/>
  <c r="Q119" i="6"/>
  <c r="P119" i="6"/>
  <c r="O119" i="6"/>
  <c r="G119" i="6"/>
  <c r="Q118" i="6"/>
  <c r="P118" i="6"/>
  <c r="O118" i="6"/>
  <c r="G118" i="6"/>
  <c r="Q117" i="6"/>
  <c r="P117" i="6"/>
  <c r="O117" i="6"/>
  <c r="G117" i="6"/>
  <c r="Q116" i="6"/>
  <c r="P116" i="6"/>
  <c r="O116" i="6"/>
  <c r="G116" i="6"/>
  <c r="Q115" i="6"/>
  <c r="P115" i="6"/>
  <c r="O115" i="6"/>
  <c r="G115" i="6"/>
  <c r="Q114" i="6"/>
  <c r="P114" i="6"/>
  <c r="O114" i="6"/>
  <c r="G114" i="6"/>
  <c r="Q113" i="6"/>
  <c r="P113" i="6"/>
  <c r="O113" i="6"/>
  <c r="G113" i="6"/>
  <c r="Q112" i="6"/>
  <c r="P112" i="6"/>
  <c r="O112" i="6"/>
  <c r="Q111" i="6"/>
  <c r="P111" i="6"/>
  <c r="O111" i="6"/>
  <c r="Q110" i="6"/>
  <c r="P110" i="6"/>
  <c r="O110" i="6"/>
  <c r="AJ5" i="1"/>
  <c r="AL5" i="1"/>
  <c r="AN5" i="1"/>
  <c r="AP5" i="1"/>
  <c r="AR5" i="1"/>
  <c r="AT5" i="1"/>
  <c r="AV5" i="1"/>
  <c r="BF5" i="1"/>
  <c r="BI6" i="1"/>
  <c r="BI7" i="1"/>
  <c r="BI8" i="1"/>
  <c r="BI5" i="1"/>
  <c r="BF6" i="1"/>
  <c r="BF7" i="1"/>
  <c r="BF8" i="1"/>
  <c r="AJ6" i="1"/>
  <c r="AL6" i="1"/>
  <c r="AN6" i="1"/>
  <c r="AP6" i="1"/>
  <c r="AR6" i="1"/>
  <c r="AT6" i="1"/>
  <c r="AV6" i="1"/>
  <c r="AF5" i="1"/>
  <c r="BG5" i="1" l="1"/>
  <c r="AW6" i="1"/>
  <c r="AX6" i="1" s="1"/>
  <c r="AW5" i="1"/>
  <c r="AX5" i="1" s="1"/>
  <c r="AZ5" i="1" s="1"/>
  <c r="BA5" i="1" s="1"/>
  <c r="AW8" i="1"/>
  <c r="AX8" i="1" s="1"/>
  <c r="AW7" i="1"/>
  <c r="AX7" i="1" s="1"/>
  <c r="AY6" i="1" l="1"/>
  <c r="AZ6" i="1" s="1"/>
  <c r="BA6" i="1" s="1"/>
  <c r="AY8" i="1"/>
  <c r="AZ8" i="1" s="1"/>
  <c r="BA8" i="1" s="1"/>
  <c r="BB8" i="1" s="1"/>
  <c r="AY7" i="1"/>
  <c r="AZ7" i="1" s="1"/>
  <c r="BA7" i="1" s="1"/>
  <c r="BB7" i="1" s="1"/>
  <c r="BD5" i="1"/>
  <c r="BC5" i="1" s="1"/>
  <c r="BK5" i="1" s="1"/>
  <c r="BB5" i="1"/>
  <c r="BB6" i="1" l="1"/>
  <c r="BD6" i="1"/>
  <c r="BC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Q4" authorId="0" shapeId="0" xr:uid="{6F27D7D5-845C-DA4F-99A6-6845EFC15C3A}">
      <text>
        <r>
          <rPr>
            <sz val="10"/>
            <color rgb="FF000000"/>
            <rFont val="Tahoma"/>
            <family val="2"/>
          </rPr>
          <t>Cómo se Ejecuta el Control</t>
        </r>
      </text>
    </comment>
    <comment ref="AS4" authorId="0" shapeId="0" xr:uid="{398EC62E-D9C9-3B44-8DF4-2143A492CD4A}">
      <text>
        <r>
          <rPr>
            <b/>
            <sz val="10"/>
            <color rgb="FF000000"/>
            <rFont val="Tahoma"/>
            <family val="2"/>
          </rPr>
          <t xml:space="preserve">Qué pasa con las observaciones o desviaciones:
</t>
        </r>
        <r>
          <rPr>
            <b/>
            <sz val="10"/>
            <color rgb="FF000000"/>
            <rFont val="Tahoma"/>
            <family val="2"/>
          </rPr>
          <t xml:space="preserve">1. Se Investigan y se resuelven
</t>
        </r>
        <r>
          <rPr>
            <b/>
            <sz val="10"/>
            <color rgb="FF000000"/>
            <rFont val="Tahoma"/>
            <family val="2"/>
          </rPr>
          <t xml:space="preserve">2. No se Investigan ni se resuelven
</t>
        </r>
      </text>
    </comment>
    <comment ref="AU4" authorId="0" shapeId="0" xr:uid="{E9246D6C-C5B8-754C-A750-BBE9D7B68EF6}">
      <text>
        <r>
          <rPr>
            <b/>
            <sz val="10"/>
            <color rgb="FF000000"/>
            <rFont val="Tahoma"/>
            <family val="2"/>
          </rPr>
          <t>Evidencia de la Ejecución del Control</t>
        </r>
      </text>
    </comment>
    <comment ref="BP4" authorId="0" shapeId="0" xr:uid="{C54E487C-172E-F94F-ACA0-7A1DA6C3C188}">
      <text>
        <r>
          <rPr>
            <b/>
            <sz val="18"/>
            <color rgb="FF000000"/>
            <rFont val="Calibri"/>
            <family val="2"/>
          </rPr>
          <t xml:space="preserve">Reducir: </t>
        </r>
        <r>
          <rPr>
            <sz val="18"/>
            <color rgb="FF000000"/>
            <rFont val="Calibri"/>
            <family val="2"/>
          </rPr>
          <t>Se adoptan medidas para reducir la probabilidad o el impacto del riesgo, o ambos; por lo general conlleva a la implementación de controles.</t>
        </r>
        <r>
          <rPr>
            <sz val="10"/>
            <color rgb="FF000000"/>
            <rFont val="Calibri"/>
            <family val="2"/>
          </rPr>
          <t xml:space="preserve">
</t>
        </r>
        <r>
          <rPr>
            <b/>
            <sz val="18"/>
            <color rgb="FF000000"/>
            <rFont val="Calibri"/>
            <family val="2"/>
          </rPr>
          <t>Compartir:</t>
        </r>
        <r>
          <rPr>
            <sz val="18"/>
            <color rgb="FF000000"/>
            <rFont val="Calibri"/>
            <family val="2"/>
          </rPr>
          <t xml:space="preserve"> Se reduce la probabilidad o el impacto del riesgo, transfiriendo o compartiendo una parte del riesgo. Los riesgos de</t>
        </r>
        <r>
          <rPr>
            <sz val="10"/>
            <color rgb="FF000000"/>
            <rFont val="Calibri"/>
            <family val="2"/>
          </rPr>
          <t xml:space="preserve">
</t>
        </r>
        <r>
          <rPr>
            <sz val="18"/>
            <color rgb="FF000000"/>
            <rFont val="Calibri"/>
            <family val="2"/>
          </rPr>
          <t>corrupción, se pueden compartir pero</t>
        </r>
        <r>
          <rPr>
            <sz val="10"/>
            <color rgb="FF000000"/>
            <rFont val="Calibri"/>
            <family val="2"/>
          </rPr>
          <t xml:space="preserve">
</t>
        </r>
        <r>
          <rPr>
            <sz val="18"/>
            <color rgb="FF000000"/>
            <rFont val="Calibri"/>
            <family val="2"/>
          </rPr>
          <t>no se puede transferir su responsabilidad.</t>
        </r>
        <r>
          <rPr>
            <sz val="10"/>
            <color rgb="FF000000"/>
            <rFont val="Calibri"/>
            <family val="2"/>
          </rPr>
          <t xml:space="preserve">
</t>
        </r>
        <r>
          <rPr>
            <b/>
            <sz val="18"/>
            <color rgb="FF000000"/>
            <rFont val="Calibri"/>
            <family val="2"/>
          </rPr>
          <t xml:space="preserve">Evitar: </t>
        </r>
        <r>
          <rPr>
            <sz val="18"/>
            <color rgb="FF000000"/>
            <rFont val="Calibri"/>
            <family val="2"/>
          </rPr>
          <t>Se abandonan las actividades que dan lugar al riesgo, decidiendo no iniciar o no continuar con la actividad que causa el riesgo.</t>
        </r>
        <r>
          <rPr>
            <sz val="10"/>
            <color rgb="FF000000"/>
            <rFont val="Calibri"/>
            <family val="2"/>
          </rPr>
          <t xml:space="preserve">
</t>
        </r>
        <r>
          <rPr>
            <sz val="10"/>
            <color rgb="FF000000"/>
            <rFont val="Tahoma"/>
            <family val="2"/>
          </rPr>
          <t xml:space="preserve">
</t>
        </r>
      </text>
    </comment>
  </commentList>
</comments>
</file>

<file path=xl/sharedStrings.xml><?xml version="1.0" encoding="utf-8"?>
<sst xmlns="http://schemas.openxmlformats.org/spreadsheetml/2006/main" count="1210" uniqueCount="421">
  <si>
    <t>PROCESO</t>
  </si>
  <si>
    <t>OBJETIVO DEL PROCESO</t>
  </si>
  <si>
    <t>RIESGO</t>
  </si>
  <si>
    <t>DESCRIPCIÓN DEL RIESGO</t>
  </si>
  <si>
    <t>TIPO</t>
  </si>
  <si>
    <t>Estratégico</t>
  </si>
  <si>
    <t>CAUSAS</t>
  </si>
  <si>
    <t>CONSECUENCIAS</t>
  </si>
  <si>
    <t>PROBABILIDAD</t>
  </si>
  <si>
    <t>IMPACTO</t>
  </si>
  <si>
    <t>ZONA DE RIESGO INHERENTE</t>
  </si>
  <si>
    <t>NATURALEZA DEL PROCESO</t>
  </si>
  <si>
    <t>Misional</t>
  </si>
  <si>
    <t xml:space="preserve">Apoyo </t>
  </si>
  <si>
    <t>Evaluación</t>
  </si>
  <si>
    <t>Direccionamiento Estratégico</t>
  </si>
  <si>
    <t>Riesgos Estratégico</t>
  </si>
  <si>
    <t>Riesgos Gerencial</t>
  </si>
  <si>
    <t>Riesgos Operativo</t>
  </si>
  <si>
    <t>Riesgos Financiero</t>
  </si>
  <si>
    <t>Riesgo Tecnológico</t>
  </si>
  <si>
    <t>Riesgo de cumplimiento</t>
  </si>
  <si>
    <t>Riesgo de Imagen o Reputacional</t>
  </si>
  <si>
    <t>Riesgo de Corrupción</t>
  </si>
  <si>
    <t>Riesgo de Seguridad Digital</t>
  </si>
  <si>
    <t>Gestión de las Comunicaciones</t>
  </si>
  <si>
    <t>Gestión de la Innovación</t>
  </si>
  <si>
    <t>Gestión del Conocimiento</t>
  </si>
  <si>
    <t>PROCESOS</t>
  </si>
  <si>
    <t>Alumbrado Público</t>
  </si>
  <si>
    <t>Servicios Funerarios</t>
  </si>
  <si>
    <t>Gestión Integral de Residuos</t>
  </si>
  <si>
    <t>Gestión del Talento Humano</t>
  </si>
  <si>
    <t>Gestión Financiera</t>
  </si>
  <si>
    <t>Gestión de Asuntos Legales</t>
  </si>
  <si>
    <t>Gestión de Apoyo Logístico</t>
  </si>
  <si>
    <t>Gestión Documental</t>
  </si>
  <si>
    <t>Servicio al Ciudadano</t>
  </si>
  <si>
    <t>Gestión de la Evaluación y Control</t>
  </si>
  <si>
    <t>Casi seguro</t>
  </si>
  <si>
    <t>Probable</t>
  </si>
  <si>
    <t>Posible</t>
  </si>
  <si>
    <t>Improbable</t>
  </si>
  <si>
    <t>Rara vez</t>
  </si>
  <si>
    <t>Insignificante</t>
  </si>
  <si>
    <t>Menor</t>
  </si>
  <si>
    <t>Moderado</t>
  </si>
  <si>
    <t xml:space="preserve">Mayor </t>
  </si>
  <si>
    <t>Catastrófico</t>
  </si>
  <si>
    <t>PAG 22</t>
  </si>
  <si>
    <t>IDENTIFICACIÓN DE RIESGOS</t>
  </si>
  <si>
    <t>PAG 28</t>
  </si>
  <si>
    <t>TIPOLOGIAS DE  RIESGO</t>
  </si>
  <si>
    <r>
      <rPr>
        <b/>
        <sz val="11"/>
        <color theme="1"/>
        <rFont val="Calibri"/>
        <family val="2"/>
        <scheme val="minor"/>
      </rPr>
      <t xml:space="preserve">Riesgos estratégicos: </t>
    </r>
    <r>
      <rPr>
        <sz val="12"/>
        <color theme="1"/>
        <rFont val="Calibri"/>
        <family val="2"/>
        <scheme val="minor"/>
      </rPr>
      <t>posibilidad de ocurrencia de eventos que afecten los objetivos estratégicos de la organización pública y por tanto impactan toda la entidad.</t>
    </r>
  </si>
  <si>
    <r>
      <rPr>
        <b/>
        <sz val="11"/>
        <color theme="1"/>
        <rFont val="Calibri"/>
        <family val="2"/>
        <scheme val="minor"/>
      </rPr>
      <t xml:space="preserve">Riesgos gerenciales: </t>
    </r>
    <r>
      <rPr>
        <sz val="12"/>
        <color theme="1"/>
        <rFont val="Calibri"/>
        <family val="2"/>
        <scheme val="minor"/>
      </rPr>
      <t>posibilidad de ocurrencia de eventos que afecten los procesos gerenciales y/o la alta dirección.</t>
    </r>
  </si>
  <si>
    <r>
      <rPr>
        <b/>
        <sz val="11"/>
        <color theme="1"/>
        <rFont val="Calibri"/>
        <family val="2"/>
        <scheme val="minor"/>
      </rPr>
      <t xml:space="preserve"> Riesgos operativos:</t>
    </r>
    <r>
      <rPr>
        <sz val="12"/>
        <color theme="1"/>
        <rFont val="Calibri"/>
        <family val="2"/>
        <scheme val="minor"/>
      </rPr>
      <t xml:space="preserve"> posibilidad de ocurrencia de eventos que afecten los
 procesos misionales de la entidad.</t>
    </r>
  </si>
  <si>
    <r>
      <rPr>
        <b/>
        <sz val="11"/>
        <color theme="1"/>
        <rFont val="Calibri"/>
        <family val="2"/>
        <scheme val="minor"/>
      </rPr>
      <t xml:space="preserve">Riesgos financieros: </t>
    </r>
    <r>
      <rPr>
        <sz val="12"/>
        <color theme="1"/>
        <rFont val="Calibri"/>
        <family val="2"/>
        <scheme val="minor"/>
      </rPr>
      <t>posibilidad de ocurrencia de eventos que afecten los estados financieros y todas aquellas áreas involucradas con el proceso financiero como presupuesto, tesorería, contabilidad, cartera, central de cuentas, costos, etc.</t>
    </r>
  </si>
  <si>
    <r>
      <rPr>
        <b/>
        <sz val="11"/>
        <color theme="1"/>
        <rFont val="Calibri"/>
        <family val="2"/>
        <scheme val="minor"/>
      </rPr>
      <t>Riesgos tecnológicos:</t>
    </r>
    <r>
      <rPr>
        <sz val="12"/>
        <color theme="1"/>
        <rFont val="Calibri"/>
        <family val="2"/>
        <scheme val="minor"/>
      </rPr>
      <t xml:space="preserve"> posibilidad de ocurrencia de eventos que afecten la totalidad o parte de la infraestructura tecnológica (hardware, software, redes, etc.) de una entidad.</t>
    </r>
  </si>
  <si>
    <r>
      <rPr>
        <b/>
        <sz val="11"/>
        <color theme="1"/>
        <rFont val="Calibri"/>
        <family val="2"/>
        <scheme val="minor"/>
      </rPr>
      <t>Riesgos de cumplimiento</t>
    </r>
    <r>
      <rPr>
        <sz val="12"/>
        <color theme="1"/>
        <rFont val="Calibri"/>
        <family val="2"/>
        <scheme val="minor"/>
      </rPr>
      <t>: posibilidad de ocurrencia de eventos que afecten la situación jurídica o contractual de la organización debido a su incumplimiento o desacato a la normatividad legal y las obligaciones contractuales.</t>
    </r>
  </si>
  <si>
    <t>PAG 27</t>
  </si>
  <si>
    <t>REDACCIÓN DEL RIESGO</t>
  </si>
  <si>
    <r>
      <rPr>
        <sz val="18"/>
        <color theme="1"/>
        <rFont val="Calibri (Cuerpo)_x0000_"/>
      </rPr>
      <t xml:space="preserve"> Evitar</t>
    </r>
    <r>
      <rPr>
        <sz val="12"/>
        <color theme="1"/>
        <rFont val="Calibri"/>
        <family val="2"/>
        <scheme val="minor"/>
      </rPr>
      <t xml:space="preserve"> iniciar con palabras negativas como: “No...”, “Que no...”, o con palabras que denoten un factor de riesgo (causa) tales como: “ausencia de”, “falta de”, “poco(a)”, “escaso(a)”, “insuficiente”, “deficiente”, “debilidades en...”</t>
    </r>
  </si>
  <si>
    <r>
      <rPr>
        <b/>
        <sz val="11"/>
        <color theme="1"/>
        <rFont val="Calibri"/>
        <family val="2"/>
        <scheme val="minor"/>
      </rPr>
      <t>Riesgo de imagen o reputacional:</t>
    </r>
    <r>
      <rPr>
        <sz val="12"/>
        <color theme="1"/>
        <rFont val="Calibri"/>
        <family val="2"/>
        <scheme val="minor"/>
      </rPr>
      <t xml:space="preserve"> posibilidad de ocurrencia de un evento que afecte la imagen, buen nombre o reputación de una organización ante sus clientes y partes interesadas.</t>
    </r>
  </si>
  <si>
    <t xml:space="preserve"> Generar en el lector o escucha la imagen del evento como si ya estuviera sucediendo.</t>
  </si>
  <si>
    <r>
      <rPr>
        <b/>
        <sz val="11"/>
        <color theme="1"/>
        <rFont val="Calibri"/>
        <family val="2"/>
        <scheme val="minor"/>
      </rPr>
      <t>Riesgos de corrupción:</t>
    </r>
    <r>
      <rPr>
        <sz val="12"/>
        <color theme="1"/>
        <rFont val="Calibri"/>
        <family val="2"/>
        <scheme val="minor"/>
      </rPr>
      <t xml:space="preserve"> posibilidad de que, por acción u omisión, se use el poder para desviar la gestión de lo público hacia un beneficio privado.</t>
    </r>
  </si>
  <si>
    <t>EJEMPLO</t>
  </si>
  <si>
    <r>
      <rPr>
        <b/>
        <sz val="11"/>
        <color theme="1"/>
        <rFont val="Calibri"/>
        <family val="2"/>
        <scheme val="minor"/>
      </rPr>
      <t xml:space="preserve">Riesgos de Seguridad Digital: </t>
    </r>
    <r>
      <rPr>
        <sz val="12"/>
        <color theme="1"/>
        <rFont val="Calibri"/>
        <family val="2"/>
        <scheme val="minor"/>
      </rPr>
      <t>posibilidad de combinación de amenazas y vulnerabilidades en el entorno digital. Puede debilitar el logro de objetivos económicos y sociales, afectar la soberanía nacional, la integridad territorial, el orden constitucional y los intereses nacionales. Incluye as`pectos relacionados con el ambiente físico, digital y las personas</t>
    </r>
  </si>
  <si>
    <t>Objetivo del proceso: si el objetivo del proceso es “adquirir con oportunidad y calidad técnica los bienes y servicios requeridos por la entidad para su continua operación” un riesgo puede ser: 
“Inoportunidad en la adquisición de los bienes y servicios requeridos  por la entidad”.</t>
  </si>
  <si>
    <t>En la descripción del riesgo se deben tener en cuenta las respuestas a las preguntas arriba mencionadas.</t>
  </si>
  <si>
    <t xml:space="preserve"> IMPORTANTE</t>
  </si>
  <si>
    <t>Pregúntese si el riesgo de gestión identificado está relacionado directamente con las características del objetivo. Si la respuesta es “no”, este puede ser la causa o la consecuencia.</t>
  </si>
  <si>
    <t>TIPS PARA LA IDENTIFICACIÓN DEL RIESGO</t>
  </si>
  <si>
    <r>
      <rPr>
        <b/>
        <sz val="12"/>
        <color theme="1"/>
        <rFont val="Calibri"/>
        <family val="2"/>
        <scheme val="minor"/>
      </rPr>
      <t>¿</t>
    </r>
    <r>
      <rPr>
        <b/>
        <sz val="12"/>
        <color theme="1"/>
        <rFont val="Calibri Light"/>
        <family val="2"/>
        <scheme val="major"/>
      </rPr>
      <t>CÓMO PUEDE SUCEDER?</t>
    </r>
    <r>
      <rPr>
        <sz val="12"/>
        <color theme="1"/>
        <rFont val="Calibri Light"/>
        <family val="2"/>
        <scheme val="major"/>
      </rPr>
      <t xml:space="preserve"> Establecer las causas a partir de los factores determinados en el contexto.</t>
    </r>
  </si>
  <si>
    <r>
      <rPr>
        <b/>
        <sz val="12"/>
        <color theme="1"/>
        <rFont val="Calibri"/>
        <family val="2"/>
        <scheme val="minor"/>
      </rPr>
      <t xml:space="preserve">¿QUÉ PUEDE SUCEDER? </t>
    </r>
    <r>
      <rPr>
        <sz val="12"/>
        <color theme="1"/>
        <rFont val="Calibri"/>
        <family val="2"/>
        <scheme val="minor"/>
      </rPr>
      <t>Identificar la afectación del cumplimiento del objetivo estratégico o del proceso según sea el caso.</t>
    </r>
  </si>
  <si>
    <r>
      <rPr>
        <b/>
        <sz val="12"/>
        <color theme="1"/>
        <rFont val="Calibri"/>
        <family val="2"/>
        <scheme val="minor"/>
      </rPr>
      <t>¿CUÁNDO PUEDE SUCEDER?</t>
    </r>
    <r>
      <rPr>
        <sz val="12"/>
        <color theme="1"/>
        <rFont val="Calibri"/>
        <family val="2"/>
        <scheme val="minor"/>
      </rPr>
      <t xml:space="preserve"> Determinar de acuerdo con el desarrollo del proceso.</t>
    </r>
  </si>
  <si>
    <r>
      <rPr>
        <b/>
        <sz val="12"/>
        <color theme="1"/>
        <rFont val="Calibri"/>
        <family val="2"/>
        <scheme val="minor"/>
      </rPr>
      <t>¿QUÉ CONSECUENCIAS TENDRÍA SU MATERIALIZACIÓN?</t>
    </r>
    <r>
      <rPr>
        <sz val="12"/>
        <color theme="1"/>
        <rFont val="Calibri"/>
        <family val="2"/>
        <scheme val="minor"/>
      </rPr>
      <t xml:space="preserve"> Determinar los posibles efectos por la materialización del riesgo. </t>
    </r>
  </si>
  <si>
    <t xml:space="preserve">RIESGO INHERENTE </t>
  </si>
  <si>
    <t>Bajo</t>
  </si>
  <si>
    <t>Alto</t>
  </si>
  <si>
    <t>Extremo</t>
  </si>
  <si>
    <t>DESCRIPCIÓN DEL CONTROL</t>
  </si>
  <si>
    <t>TIPO ( P o D)</t>
  </si>
  <si>
    <t>TIPO (P o D)</t>
  </si>
  <si>
    <t>P</t>
  </si>
  <si>
    <t>D</t>
  </si>
  <si>
    <t>RESPONSABLE</t>
  </si>
  <si>
    <t>ASIGNADO</t>
  </si>
  <si>
    <t>Asignado</t>
  </si>
  <si>
    <t>NO_ASIGNADO</t>
  </si>
  <si>
    <t>No_Asignado</t>
  </si>
  <si>
    <t>FUNCIONES</t>
  </si>
  <si>
    <t>Adecuado</t>
  </si>
  <si>
    <t>Inadecuado</t>
  </si>
  <si>
    <t>ADECUADO</t>
  </si>
  <si>
    <t>INADECUADO</t>
  </si>
  <si>
    <t>Responsable</t>
  </si>
  <si>
    <t>Lograr el posicionamiento y reconocimiento de la entidad en función de los diferentes grupos de interés por medio del el desarrollo de  herramientas y estrategias de comunicación</t>
  </si>
  <si>
    <t>Definir los lineamientos estratégicos y el modelo de operación a corto, mediano y largo plazo acorde a las necesidades y expectativas de los grupos de interés.</t>
  </si>
  <si>
    <t>PAG : 36</t>
  </si>
  <si>
    <t>¿EN QUÉ CONSISTE?</t>
  </si>
  <si>
    <t>ANÁLISIS DE RIESGO</t>
  </si>
  <si>
    <t>Se busca establecer la probabilidad de ocurrencia del riesgo y sus consecuencias o impacto, con el fin de estimar la zona de riesgo inicial (RIESGO INHERENTE).</t>
  </si>
  <si>
    <t>HERRAMIENTAS PARA EL ANÁLISIS DE CAUSAS     -                                                               PRIORIZACIÓN DE CAUSAS</t>
  </si>
  <si>
    <t>Diagrama de Pareto</t>
  </si>
  <si>
    <r>
      <t xml:space="preserve">• </t>
    </r>
    <r>
      <rPr>
        <sz val="12"/>
        <color theme="1"/>
        <rFont val="TimesNewRomanPSMT"/>
      </rPr>
      <t>5 porqué o 3 porqué</t>
    </r>
  </si>
  <si>
    <r>
      <t xml:space="preserve">• </t>
    </r>
    <r>
      <rPr>
        <sz val="12"/>
        <color theme="1"/>
        <rFont val="TimesNewRomanPSMT"/>
      </rPr>
      <t>Matriz de priorización</t>
    </r>
  </si>
  <si>
    <r>
      <t xml:space="preserve">• </t>
    </r>
    <r>
      <rPr>
        <sz val="12"/>
        <color theme="1"/>
        <rFont val="TimesNewRomanPSMT"/>
      </rPr>
      <t>Análisis de causa raíz RCA</t>
    </r>
  </si>
  <si>
    <r>
      <t xml:space="preserve">• </t>
    </r>
    <r>
      <rPr>
        <sz val="12"/>
        <color theme="1"/>
        <rFont val="TimesNewRomanPSMT"/>
      </rPr>
      <t>Espina de pescado</t>
    </r>
  </si>
  <si>
    <r>
      <t xml:space="preserve">• </t>
    </r>
    <r>
      <rPr>
        <sz val="12"/>
        <color theme="0"/>
        <rFont val="TimesNewRomanPSMT"/>
      </rPr>
      <t>Tormenta de ideas</t>
    </r>
  </si>
  <si>
    <r>
      <t xml:space="preserve">• </t>
    </r>
    <r>
      <rPr>
        <sz val="12"/>
        <color theme="1"/>
        <rFont val="TimesNewRomanPSMT"/>
      </rPr>
      <t>Análisis de árbol de fallos</t>
    </r>
  </si>
  <si>
    <r>
      <t xml:space="preserve">• </t>
    </r>
    <r>
      <rPr>
        <sz val="12"/>
        <color theme="1"/>
        <rFont val="TimesNewRomanPSMT"/>
      </rPr>
      <t>Análisis de causa y efecto</t>
    </r>
  </si>
  <si>
    <r>
      <t xml:space="preserve">• </t>
    </r>
    <r>
      <rPr>
        <sz val="12"/>
        <color theme="1"/>
        <rFont val="TimesNewRomanPSMT"/>
      </rPr>
      <t>Análisis de árbol de eventos</t>
    </r>
  </si>
  <si>
    <r>
      <t xml:space="preserve">• </t>
    </r>
    <r>
      <rPr>
        <sz val="12"/>
        <color theme="1"/>
        <rFont val="TimesNewRomanPSMT"/>
      </rPr>
      <t>Análisis qué pasa si</t>
    </r>
  </si>
  <si>
    <r>
      <t xml:space="preserve">• </t>
    </r>
    <r>
      <rPr>
        <sz val="12"/>
        <color theme="1"/>
        <rFont val="TimesNewRomanPSMT"/>
      </rPr>
      <t>Árboles de decisión</t>
    </r>
  </si>
  <si>
    <r>
      <t xml:space="preserve">• </t>
    </r>
    <r>
      <rPr>
        <sz val="12"/>
        <color theme="1"/>
        <rFont val="TimesNewRomanPSMT"/>
      </rPr>
      <t xml:space="preserve">Análisis de modo y efecto de la falla </t>
    </r>
    <r>
      <rPr>
        <sz val="12"/>
        <color theme="1"/>
        <rFont val="Calibri"/>
        <family val="2"/>
        <scheme val="minor"/>
      </rPr>
      <t xml:space="preserve">• </t>
    </r>
    <r>
      <rPr>
        <sz val="12"/>
        <color theme="1"/>
        <rFont val="TimesNewRomanPSMT"/>
      </rPr>
      <t xml:space="preserve">Delphi </t>
    </r>
  </si>
  <si>
    <t>PAG : 37</t>
  </si>
  <si>
    <t>DETERMINA PROBALIDAD</t>
  </si>
  <si>
    <t>Por PROBABILIDAD se entiende la posibilidad de ocurrencia del riesgo, esta puede ser medida con criterios de frecuencia o factibilidad.</t>
  </si>
  <si>
    <t>Bajo el criterio de FRECUENCIA se analizan el número de eventos en un periodo determinado, se trata de hechos que se han materializado o se cuenta con un historial de situaciones o eventos asociados al riesgo.</t>
  </si>
  <si>
    <t>Bajo el criterio de FACTIBILIDAD se analiza la presencia de factores internos y externos que pueden propiciar el riesgo, se trata en este caso de un hecho que no se ha presentado pero es posible que se dé.</t>
  </si>
  <si>
    <t xml:space="preserve">Análisis de la probabilidad </t>
  </si>
  <si>
    <t xml:space="preserve">Se analiza qué tan posible es que ocurra el riesgo, se expresa en términos de frecuencia o factibilidad, donde frecuencia implica analizar el número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 </t>
  </si>
  <si>
    <t>IMPORTANTE</t>
  </si>
  <si>
    <t>En caso de que la entidad no cuente con datos históricos sobre el número de eventos que se hayan materializado en un periodo de tiempo, los integrantes del equipo de trabajo deben calificar en privado el nivel de probabilidad en términos de factibilidad, utilizando la siguiente matriz de priorización de probabilidad.</t>
  </si>
  <si>
    <t>PAG : 38</t>
  </si>
  <si>
    <t>DETERMINAR CONSECUENCIAS O NIVEL DE IMPACTO</t>
  </si>
  <si>
    <t>Por IMPACTO se entienden las consecuencias que puede ocasionar a la organización la materialización del riesgo.</t>
  </si>
  <si>
    <t>Se tienen en cuenta las consecuencias potenciales establecidas</t>
  </si>
  <si>
    <t>TIPS PARA LA VALORACIÓN DEL RIESGO</t>
  </si>
  <si>
    <t>Establecer la probabilidad de ocurrencia del riesgo y el nivel de consecuencia o impacto, con el fin de estimar la zona de riesgo inicial (RIESGO INHERENTE).</t>
  </si>
  <si>
    <t>Aspectos a tener en cuenta:</t>
  </si>
  <si>
    <t>1. Tabla para determinar probabilidad</t>
  </si>
  <si>
    <t>3. Matriz de evaluación de riesgos</t>
  </si>
  <si>
    <t>2. Tablas (s) para determinar el impacto o consecuencias (de acuerdo con la política de riesgos institucional)</t>
  </si>
  <si>
    <t>PERIODICIDAD</t>
  </si>
  <si>
    <t>Oportunidad</t>
  </si>
  <si>
    <t>Oportuna</t>
  </si>
  <si>
    <t>OPORTUNA</t>
  </si>
  <si>
    <t>INOPORTUNA</t>
  </si>
  <si>
    <t>Inoportuna</t>
  </si>
  <si>
    <t>Propósito</t>
  </si>
  <si>
    <t>Prevenir</t>
  </si>
  <si>
    <t>Detectar</t>
  </si>
  <si>
    <t>No_es_Control</t>
  </si>
  <si>
    <t>PREVENIR</t>
  </si>
  <si>
    <t>DETECTAR</t>
  </si>
  <si>
    <t>NO_ES_CONTROL</t>
  </si>
  <si>
    <t>CONTROLES EXISTENTES - CRITERIOS DE EVALUACIÓN</t>
  </si>
  <si>
    <t>EVALUACIÓN DEL RIESGO</t>
  </si>
  <si>
    <t>Ejecución</t>
  </si>
  <si>
    <t>EJECUCIÓN</t>
  </si>
  <si>
    <t>Confiable</t>
  </si>
  <si>
    <t>No_Confiable</t>
  </si>
  <si>
    <t>Desviaciones</t>
  </si>
  <si>
    <t>DESVIACIONES</t>
  </si>
  <si>
    <t>No_se_Investigan</t>
  </si>
  <si>
    <t>SE_INVESTIGAN</t>
  </si>
  <si>
    <t>NO_SE_INVESTIGAN</t>
  </si>
  <si>
    <t>EVIDENCIAS</t>
  </si>
  <si>
    <t>Evidencias</t>
  </si>
  <si>
    <t>Calificación del Diseño Control</t>
  </si>
  <si>
    <t>Estado de la Evaluación del Diseño del Control</t>
  </si>
  <si>
    <t>Completa</t>
  </si>
  <si>
    <t>Incompleta</t>
  </si>
  <si>
    <t>COMPLETA</t>
  </si>
  <si>
    <t>INCOMPLETA</t>
  </si>
  <si>
    <t>No_Existe</t>
  </si>
  <si>
    <t>NO_EXISTE</t>
  </si>
  <si>
    <t>CONFIABLE</t>
  </si>
  <si>
    <t>NO_CONFIABLES</t>
  </si>
  <si>
    <t>Estado de la Ejecución del Control</t>
  </si>
  <si>
    <t>FUERTE</t>
  </si>
  <si>
    <t>MODERADO</t>
  </si>
  <si>
    <t>ESTADO DE LA EJECUCIÓN DEL CONTROL</t>
  </si>
  <si>
    <t>Solidez Individual del Control</t>
  </si>
  <si>
    <t>SOLIDEZ</t>
  </si>
  <si>
    <t>Solidez del conjunto de Controles</t>
  </si>
  <si>
    <t>ANÁLISIS DE LA EVALUACIÓN DEL CONTROL</t>
  </si>
  <si>
    <t>Incidencia del Control frente a la probabilidad</t>
  </si>
  <si>
    <t>Incidencia del Control frente a la Impacto</t>
  </si>
  <si>
    <t xml:space="preserve">Incidencia del control en la probabilidad </t>
  </si>
  <si>
    <t>Directamente</t>
  </si>
  <si>
    <t>No Disminuye</t>
  </si>
  <si>
    <t>Incidencia del control en el impacto</t>
  </si>
  <si>
    <t>Indirectamente</t>
  </si>
  <si>
    <t>Desplazamiento / Probabilidad</t>
  </si>
  <si>
    <t>Desplazamiento / Impacto</t>
  </si>
  <si>
    <t>Aplica plan de
acción para
fortalecer el control</t>
  </si>
  <si>
    <t># COLUMNAS EN LA MATRIZ DE RIESGO QUE SE DESPLAZA EN ELEJE DE LA PROBABILIDAD</t>
  </si>
  <si>
    <t># COLUMNAS EN LA MATRIZ DE RIESGO QUE SE DESPLAZA EN EL EJE DE IMPACTO</t>
  </si>
  <si>
    <t>PAG 49</t>
  </si>
  <si>
    <t xml:space="preserve"> VARIABLES A EVALUAR PARA EL ADECUADO DISEÑO DE CONTROLES</t>
  </si>
  <si>
    <t xml:space="preserve"> Debe tener definido el responsable de llevar a cabo la actividad de control.</t>
  </si>
  <si>
    <t xml:space="preserve"> Debe tener una periodicidad definida para su ejecución.</t>
  </si>
  <si>
    <t>Debe indicar cuál es el propósito del control.</t>
  </si>
  <si>
    <t xml:space="preserve"> Debe establecer el cómo se realiza la actividad de control.</t>
  </si>
  <si>
    <t xml:space="preserve"> Debe indicar qué pasa con las observaciones o desviaciones resultantes de ejecutar el control.</t>
  </si>
  <si>
    <t>Debe dejar evidencia de la ejecución del control.</t>
  </si>
  <si>
    <t>60,61,62</t>
  </si>
  <si>
    <r>
      <t xml:space="preserve">Si el resultado de las calificaciones del control, o el promedio en el diseño de los controles, está por debajo de 96%, </t>
    </r>
    <r>
      <rPr>
        <sz val="14"/>
        <color rgb="FFFF0000"/>
        <rFont val="Calibri (Cuerpo)_x0000_"/>
      </rPr>
      <t>se debe establecer un plan de acción que permita tener un control o controles bien diseñados.</t>
    </r>
  </si>
  <si>
    <t>TIPS PARA LA IDENTIFICACIÓN DE CONTROLES Y SU VALORACIÓN</t>
  </si>
  <si>
    <r>
      <t xml:space="preserve">Al momento de identificar los controles para mitigar el riesgo, debe- mos preguntarnos si es una actividad o un control, y para diferenciarlo es importante tener en cuenta que el control </t>
    </r>
    <r>
      <rPr>
        <b/>
        <sz val="11"/>
        <color theme="9"/>
        <rFont val="Calibri (Cuerpo)_x0000_"/>
      </rPr>
      <t>(verifica, valida, concilia, coteja, compara, etc.)</t>
    </r>
    <r>
      <rPr>
        <sz val="12"/>
        <color theme="1"/>
        <rFont val="Calibri"/>
        <family val="2"/>
        <scheme val="minor"/>
      </rPr>
      <t xml:space="preserve"> ayuda a la mitigación del riesgo, por eso es im- portante que pensemos primero en tener controles preventivos antes que detectivos.
</t>
    </r>
    <r>
      <rPr>
        <sz val="11"/>
        <color rgb="FFFF0000"/>
        <rFont val="Calibri (Cuerpo)_x0000_"/>
      </rPr>
      <t>El solo hecho de establecer un procedimiento o contar con una política por sí sola, no va a prevenir o detectar la materialización del riesgo o una de sus causas</t>
    </r>
  </si>
  <si>
    <t>Las acciones de tratamiento se agrupan en:
* Disminuir la probabilidad: acciones encaminadas a gestionar las causas del riesgo
* Disminuir el impacto: acciones encaminadas a disminuir las consecuencias del riesgo</t>
  </si>
  <si>
    <t xml:space="preserve">ANÁLISIS Y EVALUACIÓN DEL DISEÑO DE LOS CONTROLES </t>
  </si>
  <si>
    <t xml:space="preserve">ANÁLISIS DE LA EJECUCIÓN DE LOS CONTROLES </t>
  </si>
  <si>
    <r>
      <t xml:space="preserve">No basta solo con tener controles bien diseñados, debe asegurarse por parte de la </t>
    </r>
    <r>
      <rPr>
        <b/>
        <sz val="11"/>
        <color rgb="FFFF0000"/>
        <rFont val="Calibri (Cuerpo)_x0000_"/>
      </rPr>
      <t>primera línea de defensa</t>
    </r>
    <r>
      <rPr>
        <sz val="11"/>
        <color theme="1"/>
        <rFont val="Calibri"/>
        <family val="2"/>
        <scheme val="minor"/>
      </rPr>
      <t xml:space="preserve"> que el control se ejecute. Al momento de determinar si el control se ejecuta, </t>
    </r>
    <r>
      <rPr>
        <sz val="11"/>
        <color rgb="FFFF0000"/>
        <rFont val="Calibri (Cuerpo)_x0000_"/>
      </rPr>
      <t>inicialmente, el responsable del proceso debe llevar a cabo una confirmación</t>
    </r>
    <r>
      <rPr>
        <sz val="11"/>
        <color theme="1"/>
        <rFont val="Calibri"/>
        <family val="2"/>
        <scheme val="minor"/>
      </rPr>
      <t xml:space="preserve">, </t>
    </r>
    <r>
      <rPr>
        <b/>
        <sz val="11"/>
        <color theme="9"/>
        <rFont val="Calibri (Cuerpo)_x0000_"/>
      </rPr>
      <t>posteriormente se confirma con las actividades de evaluación realizadas por auditoría interna o control interno.</t>
    </r>
  </si>
  <si>
    <t>ANÁLISIS Y EVALUACIÓN DE LOS CONTROLES PARA LA MITIGACIÓN DE LOS RIESGOS</t>
  </si>
  <si>
    <t>En la evaluación del diseño y ejecución de los controles las dos variables son importantes y significativas en el tratamiento de los riesgos y sus causas, por lo que siempre la calificación de la solidez de cada control asumirá la calificación del diseño o ejecución con menor calificación entre fuerte, moderado y débil, tal como se detalla en la siguiente tabla:</t>
  </si>
  <si>
    <t>SOLIDEZ DEL CONJUNTO DE CONTROLES</t>
  </si>
  <si>
    <t>Dado que un riesgo puede tener varias causas, a su vez varios controles y la calificación se realiza al riesgo, es importante evaluar el conjunto de controles asociados al riesgo.</t>
  </si>
  <si>
    <t>DESPLAZAMIENTO DEL RIESGO INHERENTE PARA CALCULAR EL RIESGO RESIDUAL</t>
  </si>
  <si>
    <t>Si la solidez del conjunto de los controles es débil, este no dismi- nuirá ningún cuadrante de impacto o probabilidad asociado al riesgo.</t>
  </si>
  <si>
    <t>NOTA 1</t>
  </si>
  <si>
    <t>NOTA 2</t>
  </si>
  <si>
    <t>Tratándose de riesgos de corrupción únicamente hay disminución de pro- babilidad. Es decir, para el impacto no opera el desplazamiento.</t>
  </si>
  <si>
    <t>ZONA DE RIESGO RESIDUAL</t>
  </si>
  <si>
    <t>No disminuye</t>
  </si>
  <si>
    <t xml:space="preserve">Solidez del conjunto de controles </t>
  </si>
  <si>
    <t>CANT CONTROLES</t>
  </si>
  <si>
    <t>Controles Directamente</t>
  </si>
  <si>
    <t>Resultado</t>
  </si>
  <si>
    <t>Nivel de aceptación</t>
  </si>
  <si>
    <t>Desplazamiento en Probabilidad</t>
  </si>
  <si>
    <t>Desplazamiento en Impacto</t>
  </si>
  <si>
    <t>FECHA FINAL</t>
  </si>
  <si>
    <t>FECHA DE INICIO</t>
  </si>
  <si>
    <t>EVIDENCIA DE LA ACCIÓN DE CONTROL</t>
  </si>
  <si>
    <t>CONTROL PROPUESTO O ACCIONES A TOMAR</t>
  </si>
  <si>
    <t>Tratamiento del Riesgo</t>
  </si>
  <si>
    <t>CRONOGRAMA DE IMPLEMENTACIÓN DE LA ACCIÓN</t>
  </si>
  <si>
    <t>PLAN DEL MANEJO DEL RIESGO</t>
  </si>
  <si>
    <t>Dilatación del proceso disciplinario mediante interpretaciones que orienten la aplicación de la normatividad</t>
  </si>
  <si>
    <t>Desvío de la gestión contractual favoreciendo intereses privados o particulares, en detrimento del interés público.</t>
  </si>
  <si>
    <t xml:space="preserve">C:2- El Comité de Contratación cada vez que sesione según el proceso contractual aplica la normatividad bajo el principio de la selección objetiva, con el fin de verificar el cumplimiento de los requisitos legales asociados a cada una de las modalidades de contratación descritas en las disposiciones legales que rigen la materia, las observaciones se remiten a la dependencia para que realicen las correcciones del caso para volver a revisar para su validación, la evidencia se registra en las respectivas actas de comité de contratación. </t>
  </si>
  <si>
    <t>Pregunta 1. Afecta al grupo de funcionarios del proceso?</t>
  </si>
  <si>
    <t>Pregunta 2. Afecta el cumplimiento de metas y objetivos de la dependencia?</t>
  </si>
  <si>
    <t>Pregunta 3. Afecta el cumplimiento de la misión de la entidad?</t>
  </si>
  <si>
    <t>Pregunta 4. Afecta el cumplimiento de la misión del sector?</t>
  </si>
  <si>
    <t>Pregunta 5. Genera pérdida de confianza de la entidad, afectando su reputación?</t>
  </si>
  <si>
    <t>Pregunta 6. Genera pérdida de recursos económicos?</t>
  </si>
  <si>
    <t>Pregunta 7. Afecta la prestación del servicio?</t>
  </si>
  <si>
    <t>Pregunta 8. Dar lugar al detrimento de calidad de vida de la comunidad por la pérdida del bien, servicios o recursos públicos?</t>
  </si>
  <si>
    <t>Pregunta 9. Generar pérdida de información de la entidad?</t>
  </si>
  <si>
    <t>Pregunta 10. Generar intervención de los órganos de control, de la Fiscalía u otro ente?</t>
  </si>
  <si>
    <t>Pregunta 11. Da lugar a procesos sancionatorios?</t>
  </si>
  <si>
    <t>Pregunta 12. Da lugar a procesos disciplinarios?</t>
  </si>
  <si>
    <t>Pregunta 13. Da lugar a procesos fiscales?</t>
  </si>
  <si>
    <t>Pregunta 14. Da lugar a procesos penales?</t>
  </si>
  <si>
    <t>Pregunta 15. Generar pérdida de credibilidad del sector?</t>
  </si>
  <si>
    <t>Pregunta  17. Afecta la imagen regional?</t>
  </si>
  <si>
    <t>Pregunta  18. Afecta la imagen nacional?</t>
  </si>
  <si>
    <t>Pregunta  19. Genera daño ambiental?</t>
  </si>
  <si>
    <t>Puntaje total</t>
  </si>
  <si>
    <t>Si</t>
  </si>
  <si>
    <t>No</t>
  </si>
  <si>
    <t>Prestar asesoría jurídica a la UAESP para su adecuado funcionamiento</t>
  </si>
  <si>
    <t>DESCRIPCIÓN DEL PROCESO</t>
  </si>
  <si>
    <t>Se refiere a la manipulación o pérdida de la información para el favorecimiento de un tercero</t>
  </si>
  <si>
    <t xml:space="preserve">C:1 - El líder del proceso o quien delegue adelantará el Consejo Editorial con el fin de revisar los temas propuestos con el equipo de trabajo. Cuando se presentan observaciones los colaboradores las toman en cuenta durante el proceso de producción de contenidos, la evidencia se encuentra en las actas del Consejo Editorial. (CA:1)
</t>
  </si>
  <si>
    <t>C:3- El líder del proceso verifica y aprueba los contenidos previo a su publicación teniendo en cuenta las observaciones realizadas en el Comité Editorial. Si se presentan ajustes el colaborador responsable realiza los cambios. La evidencia se encuentra en correos electrónicos o documento que consta la aprobación del contenido. (CA:1; CA:2)</t>
  </si>
  <si>
    <t>C:2-  El colaborador que está generando el contenido valida la información con la fuente primaria, cuando se presenten observaciones se realizan los cambios correspondientes, se evidencia por correo electrónico. (CA:1; CA:2)</t>
  </si>
  <si>
    <t>Reducir el riesgo</t>
  </si>
  <si>
    <t>1. Manual de contratación revisado periódicamente, documentación del proceso actualizada a la normatividad vigente y diferenciada por modalidad de contratación.
2. Acto administrativo conformando el Comité de Contratación y adopción del manual de contratación
3. Divulgación de los documentos del proceso de Gestión de Asuntos Legales</t>
  </si>
  <si>
    <t>1. Documentos aprobados en el Modelo de Transformación Organizacional (Sistema Integrado de Gestión)
2. Acto administrativo
3. Listas de asistencia, correo electrónico</t>
  </si>
  <si>
    <t>Subdirector de Asuntos Legales</t>
  </si>
  <si>
    <t>INDICADOR</t>
  </si>
  <si>
    <t>1.) Eficacia: No de documentos aprobados del proceso /Total de documentos del proceso)*100
2). Efectividad: ((No de casos de favorecimiento a proponentes presentados periodo actual- No de casos de favorecimiento a  proponentes presentados periodo anterior) / No de casos de favorecimiento a proponentes presentados periodo anterior ) x 100</t>
  </si>
  <si>
    <t>Autoevaluación de la dependencia responsable</t>
  </si>
  <si>
    <t>Fecha</t>
  </si>
  <si>
    <t>Descripción</t>
  </si>
  <si>
    <t>Seguimiento de la Oficina de Control Interno</t>
  </si>
  <si>
    <t>Observaciones</t>
  </si>
  <si>
    <t>Atender las solicitudes registradas por los diferentes canales de comunicación dispuestos por la Entidad a las partes interesadas, mediante la gestión eficiente conforme al marco legal vigente, buscando siempre la satisfacción de las necesidades y requerimientos de las mismas</t>
  </si>
  <si>
    <t>CA:1 - Intereses propios o particulares hacia un tercero
CA:2- Falta de controles en las herramientas dispuestas para la recepción de solicitudes</t>
  </si>
  <si>
    <t>Subdirector Administrativo y Financiero / Equipo de Servicio al ciudadano</t>
  </si>
  <si>
    <t>CRITERIOS PARA CALIFICAR EL RIESGO (Aplica solo para riesgos de corrupción)</t>
  </si>
  <si>
    <t xml:space="preserve">CA:1- Manipulación de las actuaciones disciplinarias
</t>
  </si>
  <si>
    <t xml:space="preserve">C:1- Cada vez que se radica una queja o informe relacionado con la función disciplinaria, el grupo formal de trabajo de control disciplinario interno entrega al asesor externo mediante acta, copia de dichos documentos para su análisis y verificación a efectos de emitir el concepto emitido. Cuando existen observaciones del concepto emitido el Subdirector de Asuntos Legales determina la decisión a seguir. La evidencia se encuentra en los expedientes disciplinarios y en el consecutivo de los conceptos emitidos. </t>
  </si>
  <si>
    <t>NO</t>
  </si>
  <si>
    <t>1. Socializar el protocolo para gestionar las denuncias de actos de corrupción y medidas de protección al denunciante.
2. Divulgar los lineamientos de servicio al ciudadano</t>
  </si>
  <si>
    <t>1. Eficacia: (No de divulgaciones realizadas sobre servicio al ciudadano/ No de divulgaciones programadas sobre servicio al ciudadano)*100
2. No de casos presentados por hechos de corrupción sobre atención al ciudadano</t>
  </si>
  <si>
    <t>1. Piezas o diseños divulgados por los canales institucionales (semestral)
2. Piezas o diseños divulgados por los canales institucionales (semestral)</t>
  </si>
  <si>
    <t>Establecer lineamientos orientados a la planificación, organización, administración, control y disposición final de la documentación recibida o producida por la Unidad, que garantice el acceso y uso a los usuarios internos y externos.</t>
  </si>
  <si>
    <t xml:space="preserve">Se refiere a la manipulación de la documentación e información de la Unidad para beneficiar a un tercero </t>
  </si>
  <si>
    <t>CA:1 Concentración de autoridad, exceso de poder o extralimitación de funciones.
CA:2 Incumplimiento del manual de funciones y procedimientos y/o obligaciones contractuales</t>
  </si>
  <si>
    <t xml:space="preserve">C:1 - La validación del trámite documental se realiza cada vez que se genera o recibe un documento a través del sistema de gestión documental y con la revisión de los servidores asignados en la ventanilla de correspondencia. Cuando hay una desviación se informa a la dependencia responsable para que realice el ajuste respectivo y la evidencia se carga en el Sistema de gestión documental.
C:2 - La verificación de la atención de los trámites en los tiempos establecidos es realizado por el equipo de servicio al ciudadano de forma mensual, enviando alertas a través de correo electrónico a la dependencia responsable para su cumplimiento. </t>
  </si>
  <si>
    <t>Soportes que evidencien las sensibilizaciones de los procedimientos del proceso</t>
  </si>
  <si>
    <t>Subdirector Administrativo y Financiero / Equipo de Gestión Documental</t>
  </si>
  <si>
    <t>CO:1 -Realizar capacitación y sensibilizaciones en el manejo adecuado de la información y documentación física como en el sistema de gestión documental (semestral)</t>
  </si>
  <si>
    <t>1. Eficacia: (No de divulgaciones realizadas sobre Gestión documental/ No de divulgaciones programadas sobre gestión documental)*100
2. No de casos presentados por hechos de corrupción sobre la gestión documental</t>
  </si>
  <si>
    <t>Administrar lo recursos financieros asignados al presupuesto de la UAESP</t>
  </si>
  <si>
    <t>Realizar giros o pagos sin el cumplimiento de los requisitos establecidos</t>
  </si>
  <si>
    <t>CA:1 Desconocer los procedimientos establecidos
CA:2 Falencias de los controles
CA:3 Transferencias sin el cumplimiento de los requisitos exigidos</t>
  </si>
  <si>
    <t>Estados financieros no confiables
Pérdida de recursos económicos de la  Unidad en función de un tercero
Sanciones e investigaciones por parte de los órganos de control, detrimento patrimonial</t>
  </si>
  <si>
    <t xml:space="preserve">a. Cada vez que se requiera, se verifica el cumplimiento de los requisitos establecidos por la normatividad y lo definido en los procedimientos internos del proceso, realizado por los profesionales asignados para llevar a cabo  la operación del proceso (presupuesto, contabilidad y tesorería) de acuerdo con los usuarios y roles establecidos en los aplicativos. Los registros se encuentran en los módulos del aplicativo SICAPITAL, Secretaría de Hacienda y en el Sistema de Gestión Documental. En caso que se encuentre alguna inconsistencia se devuelve a la dependencia solicitante.
</t>
  </si>
  <si>
    <t>Subdirector Administrativo y Financiero / Equipo de Gestión Financiera</t>
  </si>
  <si>
    <t>Orden de pago, boletín de tesorería, conciliación bancaria</t>
  </si>
  <si>
    <t>(No de giros realizados sin el cumplimiento de requisitos / No de giros realizados durante el mes) *100</t>
  </si>
  <si>
    <t>1. Realizar trimestralmente divulgación para la prevención y conocimiento de las políticas en materia de prevención que en ejercicio de prevención disciplinaria emita la Dirección Distrital de Asuntos Disciplinarios de la Alcaldía Mayor de Bogotá dirigido a los funcionarios de la entidad</t>
  </si>
  <si>
    <t>Grupo formal de trabajo de Control Disciplinario Interno</t>
  </si>
  <si>
    <t>Garantizar la prestación de los servicios funerarios en los cementerios de propiedad del distrito capital</t>
  </si>
  <si>
    <t>Entrega de subsidios funerarios sin el debido cumplimiento de los requisitos para favorecer a un tercero</t>
  </si>
  <si>
    <t xml:space="preserve">CA:1 Presentación de documentos falsos o adulterados como soportes con el fin de determinar la condición de vulnerabilidad requerida para el reconocimiento del subsidio a los servicios funerarios.
CA: 2 Omisión en el requerimiento y verificación de requisitos </t>
  </si>
  <si>
    <t>Incurrencia en un detrimento patrimonial, debilidad institucional e incidencias disciplinarias.</t>
  </si>
  <si>
    <t>Subdirector de Servicios Funerarios y Alumbrado Público / Profesionales de servicios complementarios</t>
  </si>
  <si>
    <t>1. Eficacia: (No de divulgaciones realizadas / No de divulgaciones programadas )*100
2. (No de casos presentados por hechos de corrupción muestral/ No de solicitudes radicada)*100</t>
  </si>
  <si>
    <t>Gestión de Tecnológica y de la Información</t>
  </si>
  <si>
    <t>Administrar y brindar soluciones tecnológicas asegurando la integridad, disponibilidad y confiabilidad de la información</t>
  </si>
  <si>
    <t xml:space="preserve">Hacer uso de la información para obtener algún tipo de beneficio o torpedear el funcionamiento de la entidad. </t>
  </si>
  <si>
    <t xml:space="preserve">CA: 1 Omisión de cumplimiento de las políticas de seguridad de la información
CA:2 Debilidad en la seguridad de los sistemas de información 
</t>
  </si>
  <si>
    <t>si</t>
  </si>
  <si>
    <t>Semanalmente el administrador de infraestructura de la UAESP, verifica los logs a través de las herramientas tecnológicas identificando los incidentes a los sistemas de información. Así mismo, se contemplan la implementación de las políticas de seguridad de la información. En caso que se presente algún incidente de alto impacto se reporta al Jefe de la Oficina TIC y al CSIRT Gobierno, cuando es un impacto bajo se reporta al Jefe Oficina TIC para tomar las decisiones del caso. La evidencia se encuentra en los logs y correos electrónicos (cuando aplica)</t>
  </si>
  <si>
    <t xml:space="preserve">Administrar la prestación efectiva de los servicios orientados a la gestión integral de los residuos sólidos, generando acciones de planeación, coordinación, control y supervisión en función del desarrollo y ejecución de las políticas, planes, programas y proyectos asociados al servicio de aseo en el Distrito Capital. </t>
  </si>
  <si>
    <t>Gestión Integral de Residuos Sólidos</t>
  </si>
  <si>
    <t>Garantizar la prestación del alumbrado público en el Distrito Capital</t>
  </si>
  <si>
    <t>Autorizar los diseños fotométricos sin el debido cumplimiento de los requisitos para favorecer a un tercero</t>
  </si>
  <si>
    <t xml:space="preserve">CA:1 Fallas en el control en la verificación de los requisitos y las zonas donde se debe entregar el servicio
CA:2 Manipulación de la georreferenciación del requerimiento </t>
  </si>
  <si>
    <t>Debilidad institucional e incidencias disciplinarias, detrimento patrimonial.</t>
  </si>
  <si>
    <t>p</t>
  </si>
  <si>
    <t>CO:1 Divulgar el programa de subsidios funerarios y asesoría de trámites legales</t>
  </si>
  <si>
    <t>CO:1  Divulgar el trámite a los grupos de interés</t>
  </si>
  <si>
    <t xml:space="preserve">Subdirector de Servicios Funerarios y Alumbrado Público </t>
  </si>
  <si>
    <t>30/92020</t>
  </si>
  <si>
    <t xml:space="preserve">Se refiere a la  autorización de la Unidad para realizar el pago por la prestación del servicio a los operadores y/o interventorías, sin el cumplimiento de las obligaciones contractuales en su beneficio.
</t>
  </si>
  <si>
    <t xml:space="preserve">CA:1 Tráfico de influencias
CA:2 Falta de revisión del cumplimiento de las obligaciones contractuales
</t>
  </si>
  <si>
    <t>Subdirector de Recolección, Barrido y Limpieza
Subdirector de Disposición Final</t>
  </si>
  <si>
    <t xml:space="preserve">Acta de reunión de Comité Primario
</t>
  </si>
  <si>
    <r>
      <rPr>
        <b/>
        <sz val="12"/>
        <rFont val="Arial Narrow"/>
        <family val="2"/>
      </rPr>
      <t xml:space="preserve">R1. </t>
    </r>
    <r>
      <rPr>
        <sz val="12"/>
        <rFont val="Arial Narrow"/>
        <family val="2"/>
      </rPr>
      <t>Direccionamiento de la contratación para atender intereses particulares</t>
    </r>
  </si>
  <si>
    <r>
      <rPr>
        <b/>
        <sz val="12"/>
        <color theme="1"/>
        <rFont val="Arial Narrow"/>
        <family val="2"/>
      </rPr>
      <t xml:space="preserve">R2. </t>
    </r>
    <r>
      <rPr>
        <sz val="12"/>
        <color theme="1"/>
        <rFont val="Arial Narrow"/>
        <family val="2"/>
      </rPr>
      <t>Ejercicio de la función disciplinaria, ya sea por omisión, por acción o por extralimitación de funciones buscando beneficio de los resultados del proceso, a favor o en contra de un tercero</t>
    </r>
  </si>
  <si>
    <r>
      <t xml:space="preserve">
</t>
    </r>
    <r>
      <rPr>
        <b/>
        <sz val="12"/>
        <color theme="1"/>
        <rFont val="Arial Narrow"/>
        <family val="2"/>
      </rPr>
      <t xml:space="preserve">R1. </t>
    </r>
    <r>
      <rPr>
        <sz val="12"/>
        <color theme="1"/>
        <rFont val="Arial Narrow"/>
        <family val="2"/>
      </rPr>
      <t>Influenciar el desarrollo normal del proceso de Servicio al ciudadano, para el beneficio propio o de un tercero</t>
    </r>
  </si>
  <si>
    <r>
      <rPr>
        <b/>
        <sz val="12"/>
        <color theme="1"/>
        <rFont val="Arial Narrow"/>
        <family val="2"/>
      </rPr>
      <t xml:space="preserve">R1. </t>
    </r>
    <r>
      <rPr>
        <sz val="12"/>
        <color theme="1"/>
        <rFont val="Arial Narrow"/>
        <family val="2"/>
      </rPr>
      <t>Falsear, sustraer, ocultar y destruir documentación que afecte la memoria institucional y los objetivos de la Unidad.</t>
    </r>
  </si>
  <si>
    <r>
      <rPr>
        <b/>
        <sz val="12"/>
        <color theme="1"/>
        <rFont val="Arial Narrow"/>
        <family val="2"/>
      </rPr>
      <t xml:space="preserve">R1. </t>
    </r>
    <r>
      <rPr>
        <sz val="12"/>
        <color theme="1"/>
        <rFont val="Arial Narrow"/>
        <family val="2"/>
      </rPr>
      <t>Destinación indebido de los recursos públicos</t>
    </r>
  </si>
  <si>
    <r>
      <rPr>
        <b/>
        <sz val="12"/>
        <color theme="1"/>
        <rFont val="Arial Narrow"/>
        <family val="2"/>
      </rPr>
      <t xml:space="preserve">R1. </t>
    </r>
    <r>
      <rPr>
        <sz val="12"/>
        <color theme="1"/>
        <rFont val="Arial Narrow"/>
        <family val="2"/>
      </rPr>
      <t>Reconocer y otorgar subsidios de los servicios funerarios prestados en los cementerios de propiedad del Distrito, a personas que no cumplan con las condiciones de vulnerabilidad.</t>
    </r>
  </si>
  <si>
    <r>
      <rPr>
        <b/>
        <sz val="12"/>
        <color theme="1"/>
        <rFont val="Arial Narrow"/>
        <family val="2"/>
      </rPr>
      <t xml:space="preserve">R1. </t>
    </r>
    <r>
      <rPr>
        <sz val="12"/>
        <color theme="1"/>
        <rFont val="Arial Narrow"/>
        <family val="2"/>
      </rPr>
      <t>Autorización del servicio de alumbrado público sin el cumplimiento de los requisitos para el beneficio de un tercero</t>
    </r>
  </si>
  <si>
    <r>
      <rPr>
        <b/>
        <sz val="12"/>
        <color theme="1"/>
        <rFont val="Arial Narrow"/>
        <family val="2"/>
      </rPr>
      <t xml:space="preserve">R1. </t>
    </r>
    <r>
      <rPr>
        <sz val="12"/>
        <color theme="1"/>
        <rFont val="Arial Narrow"/>
        <family val="2"/>
      </rPr>
      <t>Uso mal intencionado por parte de los servidores públicos en el manejo de la información contenida en los Sistemas de Información de la Unidad, en favorecimiento propio o de un tercero</t>
    </r>
  </si>
  <si>
    <r>
      <rPr>
        <b/>
        <sz val="12"/>
        <color theme="1"/>
        <rFont val="Arial Narrow"/>
        <family val="2"/>
      </rPr>
      <t xml:space="preserve">R1. </t>
    </r>
    <r>
      <rPr>
        <sz val="12"/>
        <color theme="1"/>
        <rFont val="Arial Narrow"/>
        <family val="2"/>
      </rPr>
      <t>Autorizar el pago a los operadores y/o interventorías, sin el cumplimiento de las obligaciones contractuales.</t>
    </r>
  </si>
  <si>
    <t>Evaluación y Mejora</t>
  </si>
  <si>
    <t>(No de seguimientos realizados/ No de seguimientos programados)*100</t>
  </si>
  <si>
    <t>Proporcionar a la entidad elementos que le permitan agregar valor al desempeño Institucional y Sistema de Control Interno a través del liderazgo estratégico, enfoque hacia la prevención, evaluación de la gestión del riesgo, evaluación y seguimiento y relación con entes externos de control, contribuyendo a la mejora continua, proporcionando los correctivos y acciones necesarias hacia el cumplimiento de los objetivos y metas institucionales</t>
  </si>
  <si>
    <r>
      <t xml:space="preserve">R1. </t>
    </r>
    <r>
      <rPr>
        <sz val="12"/>
        <color theme="1"/>
        <rFont val="Arial Narrow"/>
        <family val="2"/>
      </rPr>
      <t>Informes de auditorías internas
subjetivos, parcializados, ocultando y/u omitiendo información para
favorecer intereses particulares</t>
    </r>
  </si>
  <si>
    <t xml:space="preserve">Presiones sobre los trabajos de auditoria interna buscando intereses particulares, ofreciendo dadivas o intimidando para ocultar resultados de auditoria. </t>
  </si>
  <si>
    <t>CA:1 Influencia y presión por parte de terceros en el desarrollo de las auditorias, evaluaciones y/o seguimientos.
CA:2 Tráfico de influencias en el desarrollo de las auditorias, evaluaciones y/o seguimientos.
CA:3 Desconocimiento de la labor de las Oficinas de  Control Interno por inadecuado proceso de selección de Auditores Internos.</t>
  </si>
  <si>
    <t>1.  Investigaciones o sanciones a la entidad y/o servidor público por parte de entes de control. 
2. Incumplimiento de las normas y criterios de Auditoría.
3.  Pérdida de imagen institucional.</t>
  </si>
  <si>
    <r>
      <t>C</t>
    </r>
    <r>
      <rPr>
        <b/>
        <sz val="11"/>
        <color theme="1"/>
        <rFont val="Calibri"/>
        <family val="2"/>
        <scheme val="minor"/>
      </rPr>
      <t>:1 -</t>
    </r>
    <r>
      <rPr>
        <sz val="11"/>
        <color theme="1"/>
        <rFont val="Calibri"/>
        <family val="2"/>
        <scheme val="minor"/>
      </rPr>
      <t xml:space="preserve"> Cumplir con el Perfil de Auditor Interno definido por el Procedimiento</t>
    </r>
  </si>
  <si>
    <r>
      <rPr>
        <b/>
        <sz val="11"/>
        <color theme="1"/>
        <rFont val="Calibri"/>
        <family val="2"/>
        <scheme val="minor"/>
      </rPr>
      <t>C:2 -</t>
    </r>
    <r>
      <rPr>
        <sz val="11"/>
        <color theme="1"/>
        <rFont val="Calibri"/>
        <family val="2"/>
        <scheme val="minor"/>
      </rPr>
      <t xml:space="preserve"> Desarrollar Evaluación de Auditorias Internas y Equipo Auditor</t>
    </r>
  </si>
  <si>
    <r>
      <rPr>
        <b/>
        <sz val="11"/>
        <color theme="1"/>
        <rFont val="Calibri"/>
        <family val="2"/>
        <scheme val="minor"/>
      </rPr>
      <t>C:3 -</t>
    </r>
    <r>
      <rPr>
        <sz val="11"/>
        <color theme="1"/>
        <rFont val="Calibri"/>
        <family val="2"/>
        <scheme val="minor"/>
      </rPr>
      <t xml:space="preserve"> Solicitar la suscripción de Carta de Representación </t>
    </r>
  </si>
  <si>
    <r>
      <rPr>
        <b/>
        <sz val="11"/>
        <color theme="1"/>
        <rFont val="Calibri"/>
        <family val="2"/>
        <scheme val="minor"/>
      </rPr>
      <t>C:4 -</t>
    </r>
    <r>
      <rPr>
        <sz val="11"/>
        <color theme="1"/>
        <rFont val="Calibri"/>
        <family val="2"/>
        <scheme val="minor"/>
      </rPr>
      <t xml:space="preserve"> Suscribir compromiso del Auditor Interno conforme a estatuto de auditoría vigente</t>
    </r>
  </si>
  <si>
    <t>CO:1 Informar al CICCI el evento para tomar las medidas necesarias
CO: 2 Documentar los controles frente a las especificaciones asociadas a: Descripción de la Operación , periodicidad, evidencia, niveles de desviación, responsabilidad y propósito</t>
  </si>
  <si>
    <t>Oficina de Control Interno</t>
  </si>
  <si>
    <t>31/12/2020
30/04/2020</t>
  </si>
  <si>
    <t>1/01/2020
1/01/2020</t>
  </si>
  <si>
    <r>
      <rPr>
        <b/>
        <sz val="12"/>
        <rFont val="Arial Narrow"/>
        <family val="2"/>
      </rPr>
      <t>R1:</t>
    </r>
    <r>
      <rPr>
        <sz val="12"/>
        <rFont val="Arial Narrow"/>
        <family val="2"/>
      </rPr>
      <t xml:space="preserve"> Uso Inadecuado de la autoridad</t>
    </r>
  </si>
  <si>
    <t>Se refiere al abuso del poder público para beneficio personal y/o privado, o  la influencia que pueden emplear los directivos con cierto nivel jerárquico para lograr beneficios propios o a terceros.</t>
  </si>
  <si>
    <t>CA:1- Presión en la toma de decisiones a favor de un tercero
CA:2 Manipulación de la Información
CA:3 Desconocimiento normativo</t>
  </si>
  <si>
    <t>1. Fortalecer el seguimiento a los componentes del PAAC.
2. Definir estrategias encaminadas a fortalecer los temas de transparencia en la Unidad</t>
  </si>
  <si>
    <t>Correos electrónicos</t>
  </si>
  <si>
    <t>Jefe Oficina Asesora de Planeación</t>
  </si>
  <si>
    <t>1. (No de seguimientos realizados a los componentes del PAAC/ No de seguimientos programados a los componentes del PAAC)* 100
2. Implementación de a estrategia de transparencia</t>
  </si>
  <si>
    <t>CA:1 - Manipulación de la información institucional sin consentimiento. 
CA:2 - Interpretación de la información en beneficio de terceros</t>
  </si>
  <si>
    <t xml:space="preserve">1.  Pérdida o deterioro  de la imagen institucional 
2- Desinformación a los grupos de interés
3 - Investigaciones y sanciones (particular e institucional)
</t>
  </si>
  <si>
    <t>1.  Detrimento patrimonial
2.  Deficiencias en la prestación de los servicios que garantiza la UAESP
3.  Sanciones por parte de entes de control</t>
  </si>
  <si>
    <t>CA:1- Tráfico de influencias
CA:2- Interés indebido en la celebración de contratos</t>
  </si>
  <si>
    <t>1.  Sanciones e investigaciones
2.  Pérdida de imagen hacia lo público
3. Detrimento patrimonial</t>
  </si>
  <si>
    <r>
      <rPr>
        <sz val="12"/>
        <rFont val="Arial Narrow"/>
        <family val="2"/>
      </rPr>
      <t>1.  Incidencia de carácter disciplinaria, penal y fiscal.</t>
    </r>
    <r>
      <rPr>
        <sz val="12"/>
        <color rgb="FFFF0000"/>
        <rFont val="Arial Narrow"/>
        <family val="2"/>
      </rPr>
      <t xml:space="preserve">
</t>
    </r>
  </si>
  <si>
    <t xml:space="preserve">1. Sanciones e investigaciones
2. Pérdida de credibilidad de la imagen de la entidad </t>
  </si>
  <si>
    <t>1. Pérdida de credibilidad e imagen de la UAESP          
2. Acciones legales y disciplinarias en contra de servidores públicos y la Entidad.</t>
  </si>
  <si>
    <t>1. Incapacidad de efectuar el
cumplimiento de las políticas
de seguridad de la información
2. Pérdida de la información institucional
3. Sanciones por parte de entes de control
 4. Deterioro de la imagen
institucional</t>
  </si>
  <si>
    <t>Jefe Oficina Asesora de Comunicaciones y Relaciones Interinstitucionales</t>
  </si>
  <si>
    <t xml:space="preserve">1. Realizar seguimiento mensual a la supervisión del contrato
</t>
  </si>
  <si>
    <t>1. Seguimiento y monitoreo mensual de medios de comunicación
2. Promover en el equipo de trabajo de la OAC el conocimiento de cada área y de la información que ésta genera por parte del grupo de trabajo de la Oficina de Comunicaciones.</t>
  </si>
  <si>
    <t>1. Monitoreo de medios de comunicación
2. Actas de reunión</t>
  </si>
  <si>
    <t xml:space="preserve">(No de seguimientos realizados/ No de seguimientos programados)*100
(No de actividades realizadas/No de actividades programadas)*100
</t>
  </si>
  <si>
    <t>alto</t>
  </si>
  <si>
    <t>indirecto</t>
  </si>
  <si>
    <t>Gestión de Talento Humano</t>
  </si>
  <si>
    <t>Desarrollar las actividades de vinculación, permanencia y retiro de personal de la Unidad para el cumplimiento de la misión y objetivos institucionales</t>
  </si>
  <si>
    <t>Falta de verificación de los requisitos establecidos en el manual de funciones, y verificación de la documentación aportada por el aspirante al cargo</t>
  </si>
  <si>
    <r>
      <rPr>
        <b/>
        <sz val="12"/>
        <color theme="1"/>
        <rFont val="Arial Narrow"/>
        <family val="2"/>
      </rPr>
      <t xml:space="preserve">R1. </t>
    </r>
    <r>
      <rPr>
        <sz val="12"/>
        <color theme="1"/>
        <rFont val="Arial Narrow"/>
        <family val="2"/>
      </rPr>
      <t>Posibilidad de vincular personal no idóneo o que incumpla requisitos para el cargo - Tráfico de influencias</t>
    </r>
  </si>
  <si>
    <t>CA:1  Influencias de terceros para la vinculación en la Entidad
CA: 2 Intereses personales para el favorecimiento de un tercero</t>
  </si>
  <si>
    <t>Investigaciones o sanciones a la entidad y/o servidor público por parte de entes de control.</t>
  </si>
  <si>
    <t>1. Garantizar el uso de la lista de verificación antes del ingreso de la persona</t>
  </si>
  <si>
    <t>1. - Realizar los giros institucionales de acuerdo con los procedimientos y controles establecidos</t>
  </si>
  <si>
    <t>1.Listas de verificación diligenciadas en expedientes laborales de los funcionarios</t>
  </si>
  <si>
    <t>Subdirector Administrativo y Financiero / Equipo de Talento Humano</t>
  </si>
  <si>
    <t>Suministrar y controlar los recursos físicos y servicios de apoyo logísticos de la UAESP</t>
  </si>
  <si>
    <r>
      <t xml:space="preserve">R1. </t>
    </r>
    <r>
      <rPr>
        <sz val="12"/>
        <color theme="1"/>
        <rFont val="Arial Narrow"/>
        <family val="2"/>
      </rPr>
      <t>Uso indebido de bienes  y/o servicios de la Unidad</t>
    </r>
  </si>
  <si>
    <t>El uso de los bienes y servicios de la Entidad sean usados para el beneficio propio o de un tercero</t>
  </si>
  <si>
    <t>Investigaciones o sanciones a la entidad y/o servidor público por parte de entes de control. 
Detrimento patrimonial</t>
  </si>
  <si>
    <t>(No de verificaciones realizadas/No de ingresos de funcionarios)* 100</t>
  </si>
  <si>
    <t xml:space="preserve">Cada vez que inicie un proceso de vinculación de personal, lista de verificación de requisitos del aspirante, de acuerdo con la normatividad aplicable y el manual de funciones de la entidad. Las evidencias se encuentran en el expediente laboral. Cualquier observación es solicitada al aspirante. </t>
  </si>
  <si>
    <t>Subdirector Administrativo y Financiero/ Apoyo logístico</t>
  </si>
  <si>
    <t>(No de sensibilizaciones realizadas / No de sensibilizaciones programadas)*100</t>
  </si>
  <si>
    <t>Jefe Oficina TIC</t>
  </si>
  <si>
    <t>1. Sensibilizar a los funcionarios y contratistas, acerca de la seguridad de la información</t>
  </si>
  <si>
    <t>Piezas o diseños divulgados por los canales institucionales</t>
  </si>
  <si>
    <t>De acuerdo con la programación, el profesional asignado verifica el inventario y los bienes validando los soportes de los mismos en cumplimiento de la normatividad y los procedimientos del proceso, el registro se encuentra en el archivo de gestión de la Subdirección Administrativa y Financiera. En caso de una desviación se corrige de inmediato dejando la trazabilidad del mismo</t>
  </si>
  <si>
    <t>Listas de asistencia y acta de reunión</t>
  </si>
  <si>
    <r>
      <rPr>
        <b/>
        <sz val="12"/>
        <rFont val="Arial Narrow"/>
        <family val="2"/>
      </rPr>
      <t>C:1 -</t>
    </r>
    <r>
      <rPr>
        <sz val="12"/>
        <rFont val="Arial Narrow"/>
        <family val="2"/>
      </rPr>
      <t xml:space="preserve"> El administrador del MTO,  envía a través de correo electrónico al líder del proceso  la novedades del seguimiento, con el fin de revisar el cumplimiento de las actividades de los planes de tratamiento asociados a riesgos de corrupción</t>
    </r>
  </si>
  <si>
    <t>Se Investigan</t>
  </si>
  <si>
    <r>
      <rPr>
        <b/>
        <sz val="12"/>
        <rFont val="Arial Narrow"/>
        <family val="2"/>
      </rPr>
      <t>R:1</t>
    </r>
    <r>
      <rPr>
        <sz val="12"/>
        <rFont val="Arial Narrow"/>
        <family val="2"/>
      </rPr>
      <t xml:space="preserve"> Pérdida y tergiversación de la información de la entidad en beneficio de un tercero</t>
    </r>
  </si>
  <si>
    <t xml:space="preserve">Mensualmente los supervisores de los contratos verifican a través de las interventorías, el cumplimiento de las obligaciones contractuales de los operadores de los servicios. En caso de presentarse observaciones los supervisores de los contratos las envían a las respectivas interventorías para que éstas tomen las medidas con los operadores de los servicios. La evidencia se encuentra en el sistema de gestión documental - ORFEO, actas de reunión, visitas administrativas y de campo, Informe de supervisión y control. 
</t>
  </si>
  <si>
    <t xml:space="preserve">Cada vez que un ciudadano solicita el servicio, el profesional asignado verifica los requisitos para adquirir el subsidio funerario en los cementerios de propiedad del Distrito capital a través de las bases de datos de la Fiscalía, Sisbén, SIRBE, Integración Social, la evidencia se encuentra en la solicitud radicada. En caso que durante la revisión presencial con el ciudadano, los documentos no cumpla con los requisitos estos se devuelven al mismo para que complemente y una cumpla se radica la solicitud. </t>
  </si>
  <si>
    <t>Registro fotográfico, piezas publicitarias e informes</t>
  </si>
  <si>
    <t xml:space="preserve">Registro fotográfico, piezas publicitarias </t>
  </si>
  <si>
    <t xml:space="preserve">C:1- El líder del proceso de Gestión de Asuntos Legales cada vez que se inicie un proceso contractual aplica la normatividad, con el fin de verificar los requisitos de la modalidad de contratación, las excepciones se encuentran contenidas en la normatividad establecida, la evidencia se encuentra en los estudios previos del contrato y publicados en el SECOP y en la trazabilidad en el Sistema de Gestión Documental el inicio del proceso precontractual. 
</t>
  </si>
  <si>
    <t>1. Piezas o diseños divulgados por los canales institucionales y/o listas de asistencia (trimestral) y/o registros fotográficos</t>
  </si>
  <si>
    <t>1. Eficacia: (No de divulgaciones realizadas sobre prevención disciplinaria/ No de divulgaciones programadas sobre prevención disciplinaria)*100
2. (No indagaciones apertura das relacionadas con hechos de corrupción en el mes/No quejas recibidas por corrupción en el mes)*100</t>
  </si>
  <si>
    <t>Retrasar ,agilizar o no recepcionar los requerimientos ciudadanos para el beneficio propio o de un tercero</t>
  </si>
  <si>
    <t>C:1- El equipo de servicio al ciudadano mensualmente, verifica la recepción de quejas y posibles denuncias de actos de corrupción filtrando lo relacionado a la prestación de la atención al ciudadano. En caso que se identifique se procede a lo definido en el protocolo de quejas y posibles denuncias de actos de corrupción, la evidencia se registra en el informe mensual de PAR publicada en página web y las investigaciones realizadas por el Grupo de Gestión Interno Disciplinario.</t>
  </si>
  <si>
    <t>CA:1 Inoportunidad en la atención de las  
necesidades de bienes y servicios para el adecuado funcionamiento de la Unidad (C1,C5,C6,C9,C10,C12,C14,C20,C21,C24,C25
CA:2 Desactualización de  inventarios. (C1, C2,C4,C8,C9,C10,C11,C18
CA:3 Falta de reporte oportuno de traslados, ingresos, salidas, pérdidas, bajas de bienes y elementos.C2,C3,C6,C9,C10,C12,C13,C17,C19
CA:4  Incumplimiento de protocolos de seguridad de las partes implicadas(C4,C3,C7,C16
CA:5 Daño o deterioro de los bienes antes del cumplimiento de su vida útil(C9,C10,C11,C12,C22,C23</t>
  </si>
  <si>
    <t xml:space="preserve">1. Realizar socialización con el personal del proceso de Apoyo logístico (Cuatrimestral)
</t>
  </si>
  <si>
    <t>Débil</t>
  </si>
  <si>
    <t xml:space="preserve">Número de casos presentados
Número  de controles documentados /Total de controles establecidos * 100
</t>
  </si>
  <si>
    <t>DÉBIL</t>
  </si>
  <si>
    <t>Gestión de Tecnologías y de la Información</t>
  </si>
  <si>
    <t>PROPÓSITO</t>
  </si>
  <si>
    <t>1. Pérdida de credibilidad
2. Pérdida de imagen
3. Sanciones e investigaciones
4. Detrimento patrimoniales
5. Incumplimiento normativo</t>
  </si>
  <si>
    <t xml:space="preserve">Cada vez que llega un trámite, es revisado por los profesionales destinados frente al cumplimiento de la normatividad vigente y validado por la Interventoría para la prestación del servicio para aprobación del Subdirector de Servicios Funerarios y Alumbrado Público, la evidencia se encuentra en los expedientes virtuales de la solicitud. En caso que se presenten observaciones son remitidas al constructor para los ajustes correspondientes. </t>
  </si>
  <si>
    <t>Pregunta a 16. ocasiona lesiones físicas o pérdida de vidas humanas?</t>
  </si>
  <si>
    <t xml:space="preserve">1. Informes de Auditoría Según plan de Auditoría vigencia 2020
2. Actualización del procedimiento de auditorias internas en función del fortalecimiento de la descripción de los controles asociados frente a las características solicitadas en el diseño del control
</t>
  </si>
  <si>
    <r>
      <rPr>
        <b/>
        <sz val="12"/>
        <rFont val="Arial Narrow"/>
        <family val="2"/>
      </rPr>
      <t>06/03/2020 -</t>
    </r>
    <r>
      <rPr>
        <sz val="12"/>
        <rFont val="Arial Narrow"/>
        <family val="2"/>
      </rPr>
      <t xml:space="preserve"> Actividad 1. Se realizó monitoreo al PAAC corte mes de enero y febrero presentando los lineamientos para el reporte y entrega de los soportes que evidencian su cumplimiento.  Actividad 2. No se tiene avance con corte al mes de marzo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</si>
</sst>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0"/>
      <name val="Calibri"/>
      <family val="2"/>
      <scheme val="minor"/>
    </font>
    <font>
      <sz val="12"/>
      <color rgb="FFFF0000"/>
      <name val="Calibri"/>
      <family val="2"/>
      <scheme val="minor"/>
    </font>
    <font>
      <b/>
      <sz val="12"/>
      <color theme="1"/>
      <name val="Calibri"/>
      <family val="2"/>
      <scheme val="minor"/>
    </font>
    <font>
      <sz val="12"/>
      <color theme="0"/>
      <name val="Calibri"/>
      <family val="2"/>
      <scheme val="minor"/>
    </font>
    <font>
      <sz val="11"/>
      <color theme="1"/>
      <name val="Calibri"/>
      <family val="2"/>
      <scheme val="minor"/>
    </font>
    <font>
      <sz val="11"/>
      <color indexed="8"/>
      <name val="Calibri"/>
      <family val="2"/>
    </font>
    <font>
      <b/>
      <sz val="11"/>
      <color theme="1"/>
      <name val="Calibri"/>
      <family val="2"/>
      <scheme val="minor"/>
    </font>
    <font>
      <b/>
      <u/>
      <sz val="11"/>
      <color theme="1"/>
      <name val="Calibri"/>
      <family val="2"/>
      <scheme val="minor"/>
    </font>
    <font>
      <sz val="11"/>
      <color theme="0"/>
      <name val="Calibri"/>
      <family val="2"/>
      <scheme val="minor"/>
    </font>
    <font>
      <sz val="18"/>
      <color theme="1"/>
      <name val="Calibri (Cuerpo)_x0000_"/>
    </font>
    <font>
      <b/>
      <sz val="11"/>
      <color theme="0"/>
      <name val="Calibri"/>
      <family val="2"/>
      <scheme val="minor"/>
    </font>
    <font>
      <sz val="12"/>
      <color theme="1"/>
      <name val="Calibri Light"/>
      <family val="2"/>
      <scheme val="major"/>
    </font>
    <font>
      <b/>
      <sz val="12"/>
      <color theme="1"/>
      <name val="Calibri Light"/>
      <family val="2"/>
      <scheme val="major"/>
    </font>
    <font>
      <sz val="12"/>
      <color theme="1"/>
      <name val="Calibri"/>
      <family val="2"/>
      <scheme val="minor"/>
    </font>
    <font>
      <sz val="11"/>
      <color rgb="FFFF0000"/>
      <name val="Calibri (Cuerpo)_x0000_"/>
    </font>
    <font>
      <b/>
      <sz val="11"/>
      <color rgb="FFFF0000"/>
      <name val="Calibri (Cuerpo)_x0000_"/>
    </font>
    <font>
      <sz val="12"/>
      <color theme="1"/>
      <name val="TimesNewRomanPSMT"/>
    </font>
    <font>
      <sz val="12"/>
      <color theme="0"/>
      <name val="TimesNewRomanPSMT"/>
    </font>
    <font>
      <sz val="11"/>
      <color rgb="FF383A35"/>
      <name val="Flama"/>
    </font>
    <font>
      <b/>
      <sz val="22"/>
      <color theme="7"/>
      <name val="Calibri"/>
      <family val="2"/>
      <scheme val="minor"/>
    </font>
    <font>
      <u/>
      <sz val="12"/>
      <color theme="1"/>
      <name val="Calibri"/>
      <family val="2"/>
      <scheme val="minor"/>
    </font>
    <font>
      <u/>
      <sz val="11"/>
      <color theme="1"/>
      <name val="Calibri"/>
      <family val="2"/>
      <scheme val="minor"/>
    </font>
    <font>
      <b/>
      <sz val="11"/>
      <color theme="7"/>
      <name val="Calibri"/>
      <family val="2"/>
      <scheme val="minor"/>
    </font>
    <font>
      <sz val="10"/>
      <color rgb="FF000000"/>
      <name val="Tahoma"/>
      <family val="2"/>
    </font>
    <font>
      <b/>
      <sz val="10"/>
      <color rgb="FF000000"/>
      <name val="Tahoma"/>
      <family val="2"/>
    </font>
    <font>
      <b/>
      <sz val="10"/>
      <color theme="1"/>
      <name val="Calibri"/>
      <family val="2"/>
      <scheme val="minor"/>
    </font>
    <font>
      <sz val="8"/>
      <color theme="0"/>
      <name val="Calibri"/>
      <family val="2"/>
      <scheme val="minor"/>
    </font>
    <font>
      <b/>
      <sz val="11"/>
      <color theme="9"/>
      <name val="Calibri (Cuerpo)_x0000_"/>
    </font>
    <font>
      <sz val="14"/>
      <color theme="1"/>
      <name val="Calibri"/>
      <family val="2"/>
      <scheme val="minor"/>
    </font>
    <font>
      <sz val="14"/>
      <color rgb="FFFF0000"/>
      <name val="Calibri (Cuerpo)_x0000_"/>
    </font>
    <font>
      <sz val="11"/>
      <color rgb="FF000000"/>
      <name val="Calibri"/>
      <family val="2"/>
      <scheme val="minor"/>
    </font>
    <font>
      <b/>
      <sz val="18"/>
      <color rgb="FF000000"/>
      <name val="Calibri"/>
      <family val="2"/>
    </font>
    <font>
      <sz val="18"/>
      <color rgb="FF000000"/>
      <name val="Calibri"/>
      <family val="2"/>
    </font>
    <font>
      <sz val="10"/>
      <color rgb="FF000000"/>
      <name val="Calibri"/>
      <family val="2"/>
    </font>
    <font>
      <sz val="12"/>
      <name val="Calibri"/>
      <family val="2"/>
      <scheme val="minor"/>
    </font>
    <font>
      <sz val="12"/>
      <name val="Arial Narrow"/>
      <family val="2"/>
    </font>
    <font>
      <b/>
      <sz val="12"/>
      <color theme="1"/>
      <name val="Arial Narrow"/>
      <family val="2"/>
    </font>
    <font>
      <sz val="12"/>
      <color theme="1"/>
      <name val="Arial Narrow"/>
      <family val="2"/>
    </font>
    <font>
      <sz val="12"/>
      <color theme="0"/>
      <name val="Arial Narrow"/>
      <family val="2"/>
    </font>
    <font>
      <b/>
      <sz val="12"/>
      <color theme="0"/>
      <name val="Arial Narrow"/>
      <family val="2"/>
    </font>
    <font>
      <b/>
      <sz val="12"/>
      <name val="Arial Narrow"/>
      <family val="2"/>
    </font>
    <font>
      <sz val="12"/>
      <color rgb="FFFF0000"/>
      <name val="Arial Narrow"/>
      <family val="2"/>
    </font>
    <font>
      <sz val="11"/>
      <name val="Arial Narrow"/>
      <family val="2"/>
    </font>
    <font>
      <sz val="11"/>
      <color rgb="FFFF0000"/>
      <name val="Arial Narrow"/>
      <family val="2"/>
    </font>
    <font>
      <sz val="10"/>
      <name val="Calibri"/>
      <family val="2"/>
      <scheme val="minor"/>
    </font>
  </fonts>
  <fills count="17">
    <fill>
      <patternFill patternType="none"/>
    </fill>
    <fill>
      <patternFill patternType="gray125"/>
    </fill>
    <fill>
      <patternFill patternType="solid">
        <fgColor theme="4"/>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00B050"/>
        <bgColor indexed="64"/>
      </patternFill>
    </fill>
    <fill>
      <patternFill patternType="solid">
        <fgColor theme="7"/>
        <bgColor indexed="64"/>
      </patternFill>
    </fill>
    <fill>
      <patternFill patternType="solid">
        <fgColor theme="5"/>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4472C4"/>
        <bgColor rgb="FF000000"/>
      </patternFill>
    </fill>
    <fill>
      <patternFill patternType="solid">
        <fgColor rgb="FF73FB79"/>
        <bgColor indexed="64"/>
      </patternFill>
    </fill>
    <fill>
      <patternFill patternType="solid">
        <fgColor rgb="FFFFFF00"/>
        <bgColor indexed="64"/>
      </patternFill>
    </fill>
    <fill>
      <patternFill patternType="solid">
        <fgColor rgb="FFFFFD78"/>
        <bgColor indexed="64"/>
      </patternFill>
    </fill>
    <fill>
      <patternFill patternType="solid">
        <fgColor rgb="FFFF7E79"/>
        <bgColor indexed="64"/>
      </patternFill>
    </fill>
  </fills>
  <borders count="20">
    <border>
      <left/>
      <right/>
      <top/>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right style="double">
        <color theme="0" tint="-4.9989318521683403E-2"/>
      </right>
      <top/>
      <bottom/>
      <diagonal/>
    </border>
    <border>
      <left/>
      <right/>
      <top style="double">
        <color theme="0" tint="-0.14996795556505021"/>
      </top>
      <bottom style="double">
        <color theme="0" tint="-0.14996795556505021"/>
      </bottom>
      <diagonal/>
    </border>
    <border>
      <left style="double">
        <color theme="0" tint="-4.9989318521683403E-2"/>
      </left>
      <right style="double">
        <color theme="0" tint="-4.9989318521683403E-2"/>
      </right>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double">
        <color theme="0" tint="-4.9989318521683403E-2"/>
      </left>
      <right style="double">
        <color theme="0" tint="-4.9989318521683403E-2"/>
      </right>
      <top/>
      <bottom style="double">
        <color theme="0" tint="-4.9989318521683403E-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theme="0" tint="-4.9989318521683403E-2"/>
      </left>
      <right style="double">
        <color theme="0" tint="-4.9989318521683403E-2"/>
      </right>
      <top style="double">
        <color theme="0" tint="-4.9989318521683403E-2"/>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5">
    <xf numFmtId="0" fontId="0" fillId="0" borderId="0"/>
    <xf numFmtId="0" fontId="9" fillId="0" borderId="0"/>
    <xf numFmtId="0" fontId="8" fillId="0" borderId="0"/>
    <xf numFmtId="9" fontId="17" fillId="0" borderId="0" applyFont="0" applyFill="0" applyBorder="0" applyAlignment="0" applyProtection="0"/>
    <xf numFmtId="0" fontId="3" fillId="0" borderId="0"/>
  </cellStyleXfs>
  <cellXfs count="267">
    <xf numFmtId="0" fontId="0" fillId="0" borderId="0" xfId="0"/>
    <xf numFmtId="0" fontId="0" fillId="0" borderId="0" xfId="0" applyFont="1" applyAlignment="1">
      <alignment wrapText="1"/>
    </xf>
    <xf numFmtId="0" fontId="7" fillId="3"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8" fillId="0" borderId="0" xfId="0" applyFont="1" applyAlignment="1">
      <alignment horizontal="center" vertical="center"/>
    </xf>
    <xf numFmtId="0" fontId="8" fillId="4" borderId="1" xfId="0" applyFont="1" applyFill="1" applyBorder="1" applyAlignment="1">
      <alignment horizontal="center" vertical="center" wrapText="1"/>
    </xf>
    <xf numFmtId="0" fontId="0" fillId="0" borderId="0" xfId="0" applyBorder="1"/>
    <xf numFmtId="0" fontId="8" fillId="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14" fillId="2" borderId="0" xfId="0" applyFont="1" applyFill="1" applyBorder="1" applyAlignment="1">
      <alignment horizontal="left" vertical="center"/>
    </xf>
    <xf numFmtId="0" fontId="14" fillId="2" borderId="0" xfId="0" applyFont="1" applyFill="1" applyBorder="1" applyAlignment="1">
      <alignment vertical="center"/>
    </xf>
    <xf numFmtId="0" fontId="0" fillId="0" borderId="0" xfId="0" applyBorder="1" applyAlignment="1">
      <alignment wrapText="1"/>
    </xf>
    <xf numFmtId="0" fontId="0" fillId="0" borderId="0" xfId="0" applyBorder="1" applyAlignment="1">
      <alignment vertical="center" wrapText="1"/>
    </xf>
    <xf numFmtId="0" fontId="12" fillId="10" borderId="0" xfId="0" applyFont="1" applyFill="1" applyBorder="1" applyAlignment="1">
      <alignment horizontal="center" vertical="center" wrapText="1"/>
    </xf>
    <xf numFmtId="0" fontId="5" fillId="0" borderId="0" xfId="0" applyFont="1" applyBorder="1" applyAlignment="1">
      <alignment horizontal="center" vertical="center"/>
    </xf>
    <xf numFmtId="0" fontId="6" fillId="0" borderId="0" xfId="0" applyFont="1" applyBorder="1"/>
    <xf numFmtId="0" fontId="0" fillId="0" borderId="0" xfId="0" applyBorder="1" applyAlignment="1">
      <alignment horizontal="left" wrapText="1"/>
    </xf>
    <xf numFmtId="0" fontId="5" fillId="0" borderId="0" xfId="0" applyFont="1" applyBorder="1" applyAlignment="1">
      <alignment horizontal="center" vertical="center" wrapText="1"/>
    </xf>
    <xf numFmtId="0" fontId="0" fillId="6" borderId="0" xfId="0" applyFill="1" applyBorder="1"/>
    <xf numFmtId="0" fontId="0" fillId="6" borderId="0" xfId="0" applyFill="1" applyBorder="1" applyAlignment="1">
      <alignment wrapText="1"/>
    </xf>
    <xf numFmtId="0" fontId="0" fillId="6" borderId="0" xfId="0" applyFont="1" applyFill="1" applyBorder="1" applyAlignment="1">
      <alignment vertical="center" wrapText="1"/>
    </xf>
    <xf numFmtId="0" fontId="0" fillId="6" borderId="3" xfId="0" applyFill="1" applyBorder="1" applyAlignment="1">
      <alignment horizontal="left" vertical="center" wrapText="1"/>
    </xf>
    <xf numFmtId="0" fontId="0" fillId="6" borderId="3" xfId="0" applyFill="1" applyBorder="1" applyAlignment="1">
      <alignment vertical="center" wrapText="1"/>
    </xf>
    <xf numFmtId="0" fontId="8" fillId="4" borderId="4" xfId="0" applyFont="1" applyFill="1" applyBorder="1" applyAlignment="1">
      <alignment horizontal="center" vertical="center" wrapText="1"/>
    </xf>
    <xf numFmtId="0" fontId="8" fillId="0" borderId="0" xfId="2"/>
    <xf numFmtId="0" fontId="10" fillId="0" borderId="0" xfId="2" applyFont="1" applyAlignment="1">
      <alignment vertical="center"/>
    </xf>
    <xf numFmtId="0" fontId="8" fillId="0" borderId="0" xfId="2" applyAlignment="1">
      <alignment wrapText="1"/>
    </xf>
    <xf numFmtId="0" fontId="12" fillId="10" borderId="0" xfId="2" applyFont="1" applyFill="1"/>
    <xf numFmtId="0" fontId="20" fillId="0" borderId="0" xfId="2" applyFont="1"/>
    <xf numFmtId="0" fontId="17" fillId="0" borderId="0" xfId="2" applyFont="1"/>
    <xf numFmtId="0" fontId="22" fillId="0" borderId="0" xfId="2" applyFont="1"/>
    <xf numFmtId="0" fontId="24" fillId="6" borderId="0" xfId="0" applyFont="1" applyFill="1" applyBorder="1" applyAlignment="1">
      <alignment horizontal="center" vertical="center"/>
    </xf>
    <xf numFmtId="0" fontId="25" fillId="0" borderId="0" xfId="2" applyFont="1" applyAlignment="1">
      <alignment horizontal="center" vertical="center"/>
    </xf>
    <xf numFmtId="0" fontId="10" fillId="0" borderId="0" xfId="2" applyFont="1" applyAlignment="1">
      <alignment horizontal="center" vertical="center"/>
    </xf>
    <xf numFmtId="0" fontId="8" fillId="0" borderId="0" xfId="2" applyFont="1" applyAlignment="1">
      <alignment vertical="center"/>
    </xf>
    <xf numFmtId="0" fontId="8" fillId="0" borderId="0" xfId="2" applyFont="1"/>
    <xf numFmtId="0" fontId="8" fillId="0" borderId="0" xfId="2" applyAlignment="1">
      <alignment horizontal="justify"/>
    </xf>
    <xf numFmtId="0" fontId="8" fillId="0" borderId="0" xfId="2" applyAlignment="1">
      <alignment horizontal="justify" vertical="center" wrapText="1"/>
    </xf>
    <xf numFmtId="0" fontId="22" fillId="0" borderId="0" xfId="2" applyFont="1" applyAlignment="1">
      <alignment horizontal="justify"/>
    </xf>
    <xf numFmtId="0" fontId="0" fillId="0" borderId="0" xfId="0" applyAlignment="1">
      <alignment vertical="center"/>
    </xf>
    <xf numFmtId="0" fontId="4" fillId="3" borderId="4" xfId="0" applyFont="1" applyFill="1" applyBorder="1" applyAlignment="1">
      <alignment horizontal="center" vertical="center" wrapText="1"/>
    </xf>
    <xf numFmtId="0" fontId="7" fillId="2" borderId="0" xfId="2" applyFont="1" applyFill="1" applyAlignment="1"/>
    <xf numFmtId="0" fontId="23" fillId="2" borderId="0" xfId="0" applyFont="1" applyFill="1" applyBorder="1" applyAlignment="1">
      <alignment horizontal="center" vertical="center"/>
    </xf>
    <xf numFmtId="0" fontId="3" fillId="0" borderId="0" xfId="4" applyAlignment="1">
      <alignment horizontal="center" vertical="center"/>
    </xf>
    <xf numFmtId="0" fontId="14" fillId="2" borderId="0" xfId="4" applyFont="1" applyFill="1" applyAlignment="1">
      <alignment horizontal="left" vertical="center"/>
    </xf>
    <xf numFmtId="0" fontId="3" fillId="2" borderId="0" xfId="4" applyFill="1"/>
    <xf numFmtId="0" fontId="3" fillId="0" borderId="0" xfId="4"/>
    <xf numFmtId="0" fontId="3" fillId="0" borderId="0" xfId="4" applyAlignment="1">
      <alignment horizontal="left" vertical="center"/>
    </xf>
    <xf numFmtId="0" fontId="3" fillId="0" borderId="0" xfId="4" applyAlignment="1">
      <alignment vertical="center"/>
    </xf>
    <xf numFmtId="0" fontId="3" fillId="0" borderId="0" xfId="4" applyFont="1" applyAlignment="1">
      <alignment horizontal="left" vertical="center" wrapText="1"/>
    </xf>
    <xf numFmtId="0" fontId="12" fillId="10" borderId="0" xfId="4" applyFont="1" applyFill="1" applyAlignment="1">
      <alignment vertical="center"/>
    </xf>
    <xf numFmtId="0" fontId="3" fillId="10" borderId="0" xfId="4" applyFill="1"/>
    <xf numFmtId="0" fontId="3" fillId="10" borderId="0" xfId="4" applyFill="1" applyAlignment="1">
      <alignment vertical="center"/>
    </xf>
    <xf numFmtId="0" fontId="34" fillId="0" borderId="0" xfId="4" applyFont="1" applyAlignment="1">
      <alignment horizontal="center" vertical="center"/>
    </xf>
    <xf numFmtId="0" fontId="34" fillId="12" borderId="0" xfId="4" applyFont="1" applyFill="1"/>
    <xf numFmtId="0" fontId="3" fillId="0" borderId="0" xfId="4" applyAlignment="1">
      <alignment vertical="center" wrapText="1"/>
    </xf>
    <xf numFmtId="0" fontId="3" fillId="0" borderId="0" xfId="4" applyAlignment="1">
      <alignment horizontal="center"/>
    </xf>
    <xf numFmtId="0" fontId="11" fillId="0" borderId="0" xfId="4" applyFont="1" applyAlignment="1">
      <alignment horizontal="center" vertical="center"/>
    </xf>
    <xf numFmtId="0" fontId="11" fillId="0" borderId="0" xfId="4" applyFont="1" applyAlignment="1">
      <alignment vertical="center"/>
    </xf>
    <xf numFmtId="0" fontId="10" fillId="11" borderId="5" xfId="4" applyFont="1" applyFill="1" applyBorder="1" applyAlignment="1">
      <alignment horizontal="center" vertical="center" wrapText="1"/>
    </xf>
    <xf numFmtId="0" fontId="10" fillId="11" borderId="0" xfId="4" applyFont="1" applyFill="1" applyBorder="1" applyAlignment="1">
      <alignment horizontal="center" vertical="center"/>
    </xf>
    <xf numFmtId="0" fontId="30" fillId="2" borderId="6"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 xfId="4" applyFont="1" applyFill="1" applyBorder="1" applyAlignment="1">
      <alignment horizontal="center" vertical="center"/>
    </xf>
    <xf numFmtId="0" fontId="3" fillId="0" borderId="6" xfId="4" applyBorder="1" applyAlignment="1">
      <alignment horizontal="center" vertical="center"/>
    </xf>
    <xf numFmtId="0" fontId="14" fillId="2" borderId="6" xfId="4" applyFont="1" applyFill="1" applyBorder="1" applyAlignment="1">
      <alignment horizontal="center" vertical="center"/>
    </xf>
    <xf numFmtId="9" fontId="3" fillId="0" borderId="6" xfId="3" applyFont="1" applyBorder="1" applyAlignment="1">
      <alignment vertical="center"/>
    </xf>
    <xf numFmtId="0" fontId="3" fillId="4" borderId="6" xfId="4" applyFill="1" applyBorder="1" applyAlignment="1">
      <alignment horizontal="center" vertical="center"/>
    </xf>
    <xf numFmtId="9" fontId="3" fillId="4" borderId="6" xfId="3" applyFont="1" applyFill="1" applyBorder="1" applyAlignment="1">
      <alignment vertical="center"/>
    </xf>
    <xf numFmtId="0" fontId="14" fillId="8" borderId="6" xfId="4" applyFont="1" applyFill="1" applyBorder="1" applyAlignment="1">
      <alignment horizontal="center" vertical="center"/>
    </xf>
    <xf numFmtId="0" fontId="14" fillId="10" borderId="6" xfId="4" applyFont="1" applyFill="1" applyBorder="1" applyAlignment="1">
      <alignment horizontal="center" vertical="center"/>
    </xf>
    <xf numFmtId="0" fontId="3" fillId="4" borderId="1" xfId="0" applyFont="1" applyFill="1" applyBorder="1" applyAlignment="1">
      <alignment horizontal="center" vertical="center" wrapText="1"/>
    </xf>
    <xf numFmtId="0" fontId="0" fillId="0" borderId="7" xfId="0" applyBorder="1"/>
    <xf numFmtId="0" fontId="0" fillId="4" borderId="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8" fillId="0" borderId="0" xfId="0" applyFont="1"/>
    <xf numFmtId="0" fontId="0" fillId="6" borderId="7" xfId="0" applyFill="1" applyBorder="1" applyAlignment="1">
      <alignment horizontal="center" vertical="center"/>
    </xf>
    <xf numFmtId="0" fontId="40" fillId="5" borderId="7" xfId="0" applyFont="1" applyFill="1" applyBorder="1" applyAlignment="1">
      <alignment horizontal="center" vertical="center" textRotation="90"/>
    </xf>
    <xf numFmtId="0" fontId="41" fillId="5" borderId="7" xfId="0" applyFont="1" applyFill="1" applyBorder="1" applyAlignment="1">
      <alignment horizontal="center" vertical="center" textRotation="90"/>
    </xf>
    <xf numFmtId="0" fontId="39" fillId="6" borderId="7" xfId="0" applyFont="1" applyFill="1" applyBorder="1" applyAlignment="1">
      <alignment horizontal="center" vertical="center" wrapText="1"/>
    </xf>
    <xf numFmtId="0" fontId="41" fillId="0" borderId="7" xfId="0" applyFont="1" applyBorder="1" applyAlignment="1">
      <alignment horizontal="center" vertical="center" wrapText="1"/>
    </xf>
    <xf numFmtId="0" fontId="40" fillId="5" borderId="7" xfId="0" applyFont="1" applyFill="1" applyBorder="1" applyAlignment="1">
      <alignment vertical="center" textRotation="90"/>
    </xf>
    <xf numFmtId="0" fontId="41" fillId="5" borderId="7" xfId="0" applyFont="1" applyFill="1" applyBorder="1" applyAlignment="1">
      <alignment vertical="center" textRotation="90"/>
    </xf>
    <xf numFmtId="0" fontId="39" fillId="6" borderId="7" xfId="0" applyFont="1" applyFill="1" applyBorder="1" applyAlignment="1">
      <alignment horizontal="center" vertical="center"/>
    </xf>
    <xf numFmtId="0" fontId="41" fillId="0" borderId="7" xfId="0" applyFont="1" applyBorder="1" applyAlignment="1">
      <alignment horizontal="center" vertical="center" textRotation="90"/>
    </xf>
    <xf numFmtId="14" fontId="39" fillId="6" borderId="7" xfId="0" applyNumberFormat="1" applyFont="1" applyFill="1" applyBorder="1" applyAlignment="1">
      <alignment horizontal="center" vertical="center"/>
    </xf>
    <xf numFmtId="0" fontId="40" fillId="6" borderId="7" xfId="0" applyFont="1" applyFill="1" applyBorder="1" applyAlignment="1">
      <alignment horizontal="center" vertical="center"/>
    </xf>
    <xf numFmtId="0" fontId="41" fillId="6" borderId="7" xfId="0" applyFont="1" applyFill="1" applyBorder="1" applyAlignment="1">
      <alignment horizontal="center" vertical="center" wrapText="1"/>
    </xf>
    <xf numFmtId="0" fontId="41" fillId="6" borderId="7" xfId="0" applyFont="1" applyFill="1" applyBorder="1" applyAlignment="1">
      <alignment vertical="center" wrapText="1"/>
    </xf>
    <xf numFmtId="0" fontId="41" fillId="6" borderId="7" xfId="0" applyFont="1" applyFill="1" applyBorder="1" applyAlignment="1">
      <alignment horizontal="justify" vertical="center" wrapText="1"/>
    </xf>
    <xf numFmtId="0" fontId="41" fillId="6" borderId="7" xfId="0" applyFont="1" applyFill="1" applyBorder="1"/>
    <xf numFmtId="0" fontId="40" fillId="0" borderId="7" xfId="0" applyFont="1" applyBorder="1" applyAlignment="1">
      <alignment horizontal="center" vertical="center" textRotation="90"/>
    </xf>
    <xf numFmtId="0" fontId="41" fillId="0" borderId="7" xfId="0" applyFont="1" applyBorder="1" applyAlignment="1">
      <alignment vertical="center" wrapText="1"/>
    </xf>
    <xf numFmtId="0" fontId="41" fillId="6" borderId="7" xfId="0" applyFont="1" applyFill="1" applyBorder="1" applyAlignment="1">
      <alignment horizontal="center" vertical="center"/>
    </xf>
    <xf numFmtId="0" fontId="39" fillId="6" borderId="7" xfId="0" applyFont="1" applyFill="1" applyBorder="1" applyAlignment="1">
      <alignment vertical="center" wrapText="1"/>
    </xf>
    <xf numFmtId="0" fontId="41" fillId="0" borderId="7" xfId="0" applyFont="1" applyBorder="1"/>
    <xf numFmtId="0" fontId="41" fillId="0" borderId="9"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7" xfId="0" applyFont="1" applyBorder="1" applyAlignment="1">
      <alignment vertical="center"/>
    </xf>
    <xf numFmtId="0" fontId="39" fillId="6" borderId="7" xfId="0" applyFont="1" applyFill="1" applyBorder="1" applyAlignment="1">
      <alignment horizontal="justify" vertical="center" wrapText="1"/>
    </xf>
    <xf numFmtId="0" fontId="39" fillId="0" borderId="7" xfId="0" applyFont="1" applyBorder="1" applyAlignment="1">
      <alignment vertical="center"/>
    </xf>
    <xf numFmtId="0" fontId="39" fillId="0" borderId="7" xfId="0" applyFont="1" applyBorder="1" applyAlignment="1">
      <alignment horizontal="center" vertical="center" wrapText="1"/>
    </xf>
    <xf numFmtId="0" fontId="39" fillId="0" borderId="7" xfId="0" applyFont="1" applyBorder="1"/>
    <xf numFmtId="0" fontId="41" fillId="0" borderId="7" xfId="0" applyFont="1" applyBorder="1" applyAlignment="1">
      <alignment horizontal="center" vertical="center"/>
    </xf>
    <xf numFmtId="0" fontId="40" fillId="0" borderId="7" xfId="0" applyFont="1" applyFill="1" applyBorder="1" applyAlignment="1">
      <alignment horizontal="center" vertical="center"/>
    </xf>
    <xf numFmtId="0" fontId="41" fillId="0" borderId="7" xfId="0" applyFont="1" applyBorder="1" applyAlignment="1">
      <alignment horizontal="justify" wrapText="1"/>
    </xf>
    <xf numFmtId="0" fontId="41" fillId="0" borderId="7" xfId="0" applyFont="1" applyBorder="1" applyAlignment="1">
      <alignment horizontal="justify" vertical="center" wrapText="1"/>
    </xf>
    <xf numFmtId="0" fontId="41" fillId="0" borderId="7" xfId="0" applyFont="1" applyBorder="1" applyAlignment="1">
      <alignment horizontal="left" vertical="center" wrapText="1"/>
    </xf>
    <xf numFmtId="14" fontId="41" fillId="0" borderId="7" xfId="0" applyNumberFormat="1" applyFont="1" applyBorder="1" applyAlignment="1">
      <alignment horizontal="left" vertical="center" wrapText="1"/>
    </xf>
    <xf numFmtId="0" fontId="39" fillId="6" borderId="7" xfId="0" applyFont="1" applyFill="1" applyBorder="1" applyAlignment="1">
      <alignment horizontal="center" vertical="center" wrapText="1"/>
    </xf>
    <xf numFmtId="0" fontId="39" fillId="6" borderId="7" xfId="0" applyFont="1" applyFill="1" applyBorder="1" applyAlignment="1">
      <alignment horizontal="justify" vertical="center" wrapText="1"/>
    </xf>
    <xf numFmtId="0" fontId="41" fillId="6" borderId="7" xfId="0" applyFont="1" applyFill="1" applyBorder="1" applyAlignment="1">
      <alignment horizontal="justify" vertical="center" wrapText="1"/>
    </xf>
    <xf numFmtId="0" fontId="39" fillId="6" borderId="10" xfId="0" applyFont="1" applyFill="1" applyBorder="1" applyAlignment="1">
      <alignment horizontal="center" vertical="center" wrapText="1"/>
    </xf>
    <xf numFmtId="0" fontId="40" fillId="6" borderId="7" xfId="0" applyFont="1" applyFill="1" applyBorder="1" applyAlignment="1">
      <alignment horizontal="center" vertical="center"/>
    </xf>
    <xf numFmtId="0" fontId="40" fillId="6" borderId="7" xfId="0" applyFont="1" applyFill="1" applyBorder="1" applyAlignment="1">
      <alignment horizontal="center" vertical="center" wrapText="1"/>
    </xf>
    <xf numFmtId="0" fontId="45" fillId="6" borderId="7" xfId="0" applyFont="1" applyFill="1" applyBorder="1" applyAlignment="1">
      <alignment horizontal="center" vertical="center" wrapText="1"/>
    </xf>
    <xf numFmtId="164" fontId="39" fillId="6" borderId="7" xfId="0" applyNumberFormat="1" applyFont="1" applyFill="1" applyBorder="1" applyAlignment="1">
      <alignment horizontal="center" vertical="center" wrapText="1"/>
    </xf>
    <xf numFmtId="0" fontId="45" fillId="11" borderId="7" xfId="0" applyFont="1" applyFill="1" applyBorder="1" applyAlignment="1">
      <alignment vertical="center" wrapText="1"/>
    </xf>
    <xf numFmtId="0" fontId="45" fillId="6" borderId="7" xfId="0" applyFont="1" applyFill="1" applyBorder="1" applyAlignment="1">
      <alignment horizontal="justify" vertical="center" wrapText="1"/>
    </xf>
    <xf numFmtId="0" fontId="39" fillId="6" borderId="7" xfId="0" applyFont="1" applyFill="1" applyBorder="1" applyAlignment="1">
      <alignment horizontal="center" vertical="center" textRotation="90" wrapText="1"/>
    </xf>
    <xf numFmtId="0" fontId="44" fillId="6" borderId="7" xfId="0" applyFont="1" applyFill="1" applyBorder="1" applyAlignment="1">
      <alignment horizontal="center" vertical="center" wrapText="1"/>
    </xf>
    <xf numFmtId="0" fontId="42" fillId="2" borderId="7"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9" borderId="7" xfId="0" applyFont="1" applyFill="1" applyBorder="1" applyAlignment="1">
      <alignment horizontal="center" vertical="center" wrapText="1"/>
    </xf>
    <xf numFmtId="0" fontId="40" fillId="0" borderId="7" xfId="0" applyFont="1" applyBorder="1" applyAlignment="1">
      <alignment horizontal="center" vertical="center" textRotation="90" wrapText="1"/>
    </xf>
    <xf numFmtId="0" fontId="39" fillId="11" borderId="7" xfId="0" applyFont="1" applyFill="1" applyBorder="1" applyAlignment="1">
      <alignment horizontal="center" vertical="center" wrapText="1"/>
    </xf>
    <xf numFmtId="0" fontId="40" fillId="5" borderId="7" xfId="0" applyFont="1" applyFill="1" applyBorder="1" applyAlignment="1">
      <alignment horizontal="center" vertical="center" wrapText="1"/>
    </xf>
    <xf numFmtId="0" fontId="45" fillId="11" borderId="7" xfId="0" applyFont="1" applyFill="1" applyBorder="1" applyAlignment="1">
      <alignment horizontal="center" vertical="center" wrapText="1"/>
    </xf>
    <xf numFmtId="0" fontId="44" fillId="5" borderId="7" xfId="0" applyFont="1" applyFill="1" applyBorder="1" applyAlignment="1">
      <alignment horizontal="center" vertical="center" wrapText="1"/>
    </xf>
    <xf numFmtId="0" fontId="39" fillId="11" borderId="7" xfId="0" applyFont="1" applyFill="1" applyBorder="1" applyAlignment="1">
      <alignment horizontal="center" vertical="center" wrapText="1"/>
    </xf>
    <xf numFmtId="164" fontId="39" fillId="11" borderId="7" xfId="0" applyNumberFormat="1" applyFont="1" applyFill="1" applyBorder="1" applyAlignment="1">
      <alignment horizontal="center" vertical="center" wrapText="1"/>
    </xf>
    <xf numFmtId="0" fontId="39" fillId="11" borderId="7" xfId="0" applyFont="1" applyFill="1" applyBorder="1" applyAlignment="1">
      <alignment horizontal="center" vertical="center" textRotation="90" wrapText="1"/>
    </xf>
    <xf numFmtId="0" fontId="41" fillId="6" borderId="7" xfId="0" applyFont="1" applyFill="1" applyBorder="1" applyAlignment="1">
      <alignment horizontal="center" vertical="center" wrapText="1"/>
    </xf>
    <xf numFmtId="0" fontId="39" fillId="6" borderId="7" xfId="0" applyFont="1" applyFill="1" applyBorder="1" applyAlignment="1">
      <alignment horizontal="justify" wrapText="1"/>
    </xf>
    <xf numFmtId="0" fontId="39" fillId="6" borderId="7" xfId="0" applyFont="1" applyFill="1" applyBorder="1" applyAlignment="1">
      <alignment horizontal="justify" vertical="top" wrapText="1"/>
    </xf>
    <xf numFmtId="0" fontId="39" fillId="15" borderId="7" xfId="0" applyFont="1" applyFill="1" applyBorder="1" applyAlignment="1">
      <alignment horizontal="center" vertical="center"/>
    </xf>
    <xf numFmtId="0" fontId="39" fillId="11" borderId="7" xfId="0" applyFont="1" applyFill="1" applyBorder="1" applyAlignment="1">
      <alignment vertical="center" wrapText="1"/>
    </xf>
    <xf numFmtId="0" fontId="41" fillId="6" borderId="7" xfId="0" applyFont="1" applyFill="1" applyBorder="1" applyAlignment="1">
      <alignment horizontal="justify" vertical="center"/>
    </xf>
    <xf numFmtId="0" fontId="41" fillId="6" borderId="7" xfId="0" applyFont="1" applyFill="1" applyBorder="1" applyAlignment="1">
      <alignment horizontal="justify" wrapText="1"/>
    </xf>
    <xf numFmtId="14" fontId="41" fillId="6" borderId="7" xfId="0" applyNumberFormat="1" applyFont="1" applyFill="1" applyBorder="1" applyAlignment="1">
      <alignment horizontal="left" vertical="center" wrapText="1"/>
    </xf>
    <xf numFmtId="0" fontId="0" fillId="0" borderId="7" xfId="0" applyBorder="1" applyAlignment="1">
      <alignment horizontal="center"/>
    </xf>
    <xf numFmtId="0" fontId="0" fillId="0" borderId="0" xfId="0" applyAlignment="1">
      <alignment horizontal="center"/>
    </xf>
    <xf numFmtId="0" fontId="43" fillId="2" borderId="7" xfId="0" applyFont="1" applyFill="1" applyBorder="1" applyAlignment="1">
      <alignment horizontal="center" vertical="center" textRotation="90" wrapText="1"/>
    </xf>
    <xf numFmtId="0" fontId="39" fillId="6" borderId="7" xfId="0" applyFont="1" applyFill="1" applyBorder="1" applyAlignment="1">
      <alignment horizontal="center" vertical="center" textRotation="90"/>
    </xf>
    <xf numFmtId="0" fontId="0" fillId="0" borderId="7" xfId="0" applyBorder="1" applyAlignment="1">
      <alignment vertical="center" textRotation="90"/>
    </xf>
    <xf numFmtId="0" fontId="41" fillId="6" borderId="7" xfId="0" applyFont="1" applyFill="1" applyBorder="1" applyAlignment="1">
      <alignment vertical="center" textRotation="90"/>
    </xf>
    <xf numFmtId="0" fontId="0" fillId="0" borderId="0" xfId="0" applyAlignment="1">
      <alignment vertical="center" textRotation="90"/>
    </xf>
    <xf numFmtId="0" fontId="41" fillId="0" borderId="7" xfId="0" applyFont="1" applyBorder="1" applyAlignment="1">
      <alignment vertical="center" textRotation="90"/>
    </xf>
    <xf numFmtId="0" fontId="41" fillId="0" borderId="7" xfId="0" applyFont="1" applyBorder="1" applyAlignment="1">
      <alignment horizontal="center" vertical="center" textRotation="90" wrapText="1"/>
    </xf>
    <xf numFmtId="0" fontId="41" fillId="0" borderId="9" xfId="0" applyFont="1" applyFill="1" applyBorder="1" applyAlignment="1">
      <alignment horizontal="center" vertical="center" textRotation="90" wrapText="1"/>
    </xf>
    <xf numFmtId="0" fontId="41" fillId="0" borderId="7" xfId="0" applyFont="1" applyFill="1" applyBorder="1" applyAlignment="1">
      <alignment horizontal="center" vertical="center" textRotation="90" wrapText="1"/>
    </xf>
    <xf numFmtId="0" fontId="41" fillId="0" borderId="7" xfId="0" applyFont="1" applyBorder="1" applyAlignment="1">
      <alignment vertical="center" textRotation="90" wrapText="1"/>
    </xf>
    <xf numFmtId="0" fontId="39" fillId="0" borderId="9" xfId="0" applyFont="1" applyFill="1" applyBorder="1" applyAlignment="1">
      <alignment horizontal="center" vertical="center" textRotation="90" wrapText="1"/>
    </xf>
    <xf numFmtId="0" fontId="39" fillId="0" borderId="7" xfId="0" applyFont="1" applyFill="1" applyBorder="1" applyAlignment="1">
      <alignment horizontal="center" vertical="center" textRotation="90" wrapText="1"/>
    </xf>
    <xf numFmtId="0" fontId="41" fillId="6" borderId="9" xfId="0" applyFont="1" applyFill="1" applyBorder="1" applyAlignment="1">
      <alignment horizontal="center" vertical="center" wrapText="1"/>
    </xf>
    <xf numFmtId="0" fontId="0" fillId="0" borderId="10" xfId="0" applyBorder="1" applyAlignment="1">
      <alignment horizontal="center" vertical="center"/>
    </xf>
    <xf numFmtId="0" fontId="0" fillId="0" borderId="10" xfId="0" applyBorder="1" applyAlignment="1">
      <alignment vertical="center" wrapText="1"/>
    </xf>
    <xf numFmtId="0" fontId="40" fillId="6" borderId="7" xfId="0" applyFont="1" applyFill="1" applyBorder="1" applyAlignment="1">
      <alignment horizontal="justify" vertical="center" wrapText="1"/>
    </xf>
    <xf numFmtId="0" fontId="2" fillId="4" borderId="1" xfId="0" applyFont="1" applyFill="1" applyBorder="1" applyAlignment="1">
      <alignment horizontal="center" vertical="center" wrapText="1"/>
    </xf>
    <xf numFmtId="14" fontId="39" fillId="6" borderId="7" xfId="0" applyNumberFormat="1" applyFont="1" applyFill="1" applyBorder="1" applyAlignment="1">
      <alignment vertical="center" wrapText="1"/>
    </xf>
    <xf numFmtId="0" fontId="39" fillId="6" borderId="7" xfId="0" applyFont="1" applyFill="1" applyBorder="1" applyAlignment="1">
      <alignment horizontal="center" vertical="center" wrapText="1"/>
    </xf>
    <xf numFmtId="0" fontId="45" fillId="6" borderId="7" xfId="0" applyFont="1" applyFill="1" applyBorder="1" applyAlignment="1">
      <alignment vertical="center" wrapText="1"/>
    </xf>
    <xf numFmtId="0" fontId="39" fillId="6" borderId="7" xfId="0" applyFont="1" applyFill="1" applyBorder="1" applyAlignment="1">
      <alignment horizontal="left" vertical="center" wrapText="1"/>
    </xf>
    <xf numFmtId="14" fontId="39" fillId="6" borderId="10" xfId="0" applyNumberFormat="1" applyFont="1" applyFill="1" applyBorder="1" applyAlignment="1">
      <alignment vertical="center" wrapText="1"/>
    </xf>
    <xf numFmtId="0" fontId="46" fillId="0" borderId="10" xfId="0" applyFont="1" applyBorder="1" applyAlignment="1">
      <alignment horizontal="justify" vertical="center" wrapText="1"/>
    </xf>
    <xf numFmtId="0" fontId="41" fillId="0" borderId="10" xfId="0" applyFont="1" applyBorder="1"/>
    <xf numFmtId="14" fontId="48" fillId="6" borderId="7" xfId="0" applyNumberFormat="1" applyFont="1" applyFill="1" applyBorder="1" applyAlignment="1">
      <alignment horizontal="center" vertical="center" wrapText="1"/>
    </xf>
    <xf numFmtId="0" fontId="48" fillId="6" borderId="7" xfId="0" applyFont="1" applyFill="1" applyBorder="1" applyAlignment="1">
      <alignment vertical="center" wrapText="1"/>
    </xf>
    <xf numFmtId="14" fontId="39" fillId="0" borderId="7" xfId="0" applyNumberFormat="1" applyFont="1" applyBorder="1" applyAlignment="1">
      <alignment vertical="center"/>
    </xf>
    <xf numFmtId="0" fontId="39" fillId="0" borderId="7" xfId="0" applyFont="1" applyBorder="1" applyAlignment="1">
      <alignment vertical="center" wrapText="1"/>
    </xf>
    <xf numFmtId="0" fontId="45" fillId="6" borderId="10" xfId="0" applyFont="1" applyFill="1" applyBorder="1" applyAlignment="1">
      <alignment horizontal="center" vertical="center" wrapText="1"/>
    </xf>
    <xf numFmtId="0" fontId="45" fillId="6" borderId="12" xfId="0" applyFont="1" applyFill="1" applyBorder="1" applyAlignment="1">
      <alignment horizontal="center" vertical="center" wrapText="1"/>
    </xf>
    <xf numFmtId="0" fontId="45" fillId="6" borderId="11" xfId="0" applyFont="1" applyFill="1" applyBorder="1" applyAlignment="1">
      <alignment horizontal="center" vertical="center" wrapText="1"/>
    </xf>
    <xf numFmtId="0" fontId="39" fillId="6" borderId="10" xfId="0" applyFont="1" applyFill="1" applyBorder="1" applyAlignment="1">
      <alignment horizontal="justify" vertical="center" wrapText="1"/>
    </xf>
    <xf numFmtId="0" fontId="39" fillId="6" borderId="12" xfId="0" applyFont="1" applyFill="1" applyBorder="1" applyAlignment="1">
      <alignment horizontal="justify" vertical="center" wrapText="1"/>
    </xf>
    <xf numFmtId="0" fontId="39" fillId="6" borderId="11" xfId="0" applyFont="1" applyFill="1" applyBorder="1" applyAlignment="1">
      <alignment horizontal="justify" vertical="center" wrapText="1"/>
    </xf>
    <xf numFmtId="0" fontId="39" fillId="6" borderId="10" xfId="0" applyFont="1" applyFill="1" applyBorder="1" applyAlignment="1">
      <alignment horizontal="center" vertical="center" wrapText="1"/>
    </xf>
    <xf numFmtId="14" fontId="41" fillId="0" borderId="10" xfId="0" applyNumberFormat="1" applyFont="1" applyBorder="1" applyAlignment="1">
      <alignment horizontal="center" vertical="center" wrapText="1"/>
    </xf>
    <xf numFmtId="14" fontId="41" fillId="0" borderId="12" xfId="0" applyNumberFormat="1" applyFont="1" applyBorder="1" applyAlignment="1">
      <alignment horizontal="center" vertical="center" wrapText="1"/>
    </xf>
    <xf numFmtId="14" fontId="41" fillId="0" borderId="11" xfId="0" applyNumberFormat="1" applyFont="1" applyBorder="1" applyAlignment="1">
      <alignment horizontal="center" vertical="center" wrapText="1"/>
    </xf>
    <xf numFmtId="0" fontId="39" fillId="6" borderId="12" xfId="0" applyFont="1" applyFill="1" applyBorder="1" applyAlignment="1">
      <alignment horizontal="center" vertical="center" wrapText="1"/>
    </xf>
    <xf numFmtId="0" fontId="39" fillId="6" borderId="11" xfId="0" applyFont="1" applyFill="1" applyBorder="1" applyAlignment="1">
      <alignment horizontal="center" vertical="center" wrapText="1"/>
    </xf>
    <xf numFmtId="0" fontId="39" fillId="6" borderId="10" xfId="0" applyFont="1" applyFill="1" applyBorder="1" applyAlignment="1">
      <alignment horizontal="left" vertical="center" wrapText="1"/>
    </xf>
    <xf numFmtId="0" fontId="39" fillId="6" borderId="12" xfId="0" applyFont="1" applyFill="1" applyBorder="1" applyAlignment="1">
      <alignment horizontal="left" vertical="center" wrapText="1"/>
    </xf>
    <xf numFmtId="0" fontId="39" fillId="6" borderId="11" xfId="0" applyFont="1" applyFill="1" applyBorder="1" applyAlignment="1">
      <alignment horizontal="left" vertical="center" wrapText="1"/>
    </xf>
    <xf numFmtId="0" fontId="45" fillId="6" borderId="10" xfId="0" applyFont="1" applyFill="1" applyBorder="1" applyAlignment="1">
      <alignment horizontal="left" vertical="center" wrapText="1"/>
    </xf>
    <xf numFmtId="0" fontId="45" fillId="6" borderId="12" xfId="0" applyFont="1" applyFill="1" applyBorder="1" applyAlignment="1">
      <alignment horizontal="left" vertical="center" wrapText="1"/>
    </xf>
    <xf numFmtId="0" fontId="45" fillId="6" borderId="11" xfId="0" applyFont="1" applyFill="1" applyBorder="1" applyAlignment="1">
      <alignment horizontal="left" vertical="center" wrapText="1"/>
    </xf>
    <xf numFmtId="0" fontId="7" fillId="2"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44" fillId="13" borderId="7"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39" fillId="6" borderId="7" xfId="0" applyFont="1" applyFill="1" applyBorder="1" applyAlignment="1">
      <alignment horizontal="center" vertical="center" textRotation="90" wrapText="1"/>
    </xf>
    <xf numFmtId="0" fontId="39" fillId="6" borderId="7" xfId="0" applyFont="1" applyFill="1" applyBorder="1" applyAlignment="1">
      <alignment horizontal="center" vertical="center"/>
    </xf>
    <xf numFmtId="0" fontId="40" fillId="5" borderId="7" xfId="0" applyFont="1" applyFill="1" applyBorder="1" applyAlignment="1">
      <alignment horizontal="center" vertical="center" textRotation="90"/>
    </xf>
    <xf numFmtId="0" fontId="41" fillId="5" borderId="7" xfId="0" applyFont="1" applyFill="1" applyBorder="1" applyAlignment="1">
      <alignment horizontal="center" vertical="center" textRotation="90"/>
    </xf>
    <xf numFmtId="0" fontId="7" fillId="2" borderId="7" xfId="0" applyFont="1" applyFill="1" applyBorder="1" applyAlignment="1">
      <alignment horizontal="center" vertical="center"/>
    </xf>
    <xf numFmtId="14" fontId="39" fillId="6" borderId="10" xfId="0" applyNumberFormat="1" applyFont="1" applyFill="1" applyBorder="1" applyAlignment="1">
      <alignment horizontal="left" vertical="center" wrapText="1"/>
    </xf>
    <xf numFmtId="14" fontId="39" fillId="6" borderId="11" xfId="0" applyNumberFormat="1" applyFont="1" applyFill="1" applyBorder="1" applyAlignment="1">
      <alignment horizontal="left" vertical="center" wrapText="1"/>
    </xf>
    <xf numFmtId="0" fontId="40" fillId="6" borderId="7" xfId="0" applyFont="1" applyFill="1" applyBorder="1" applyAlignment="1">
      <alignment horizontal="center" vertical="center"/>
    </xf>
    <xf numFmtId="0" fontId="39" fillId="6" borderId="7" xfId="0" applyFont="1" applyFill="1" applyBorder="1" applyAlignment="1">
      <alignment horizontal="justify" vertical="center" wrapText="1"/>
    </xf>
    <xf numFmtId="0" fontId="44" fillId="11" borderId="7" xfId="0" applyFont="1" applyFill="1" applyBorder="1" applyAlignment="1">
      <alignment horizontal="center" vertical="center" wrapText="1"/>
    </xf>
    <xf numFmtId="0" fontId="41" fillId="6" borderId="7" xfId="0" applyFont="1" applyFill="1" applyBorder="1" applyAlignment="1">
      <alignment horizontal="justify" vertical="center" wrapText="1"/>
    </xf>
    <xf numFmtId="0" fontId="41" fillId="0" borderId="10" xfId="0" applyFont="1" applyFill="1" applyBorder="1" applyAlignment="1">
      <alignment horizontal="center" vertical="center" textRotation="90" wrapText="1"/>
    </xf>
    <xf numFmtId="0" fontId="41" fillId="0" borderId="12" xfId="0" applyFont="1" applyFill="1" applyBorder="1" applyAlignment="1">
      <alignment horizontal="center" vertical="center" textRotation="90" wrapText="1"/>
    </xf>
    <xf numFmtId="0" fontId="41" fillId="0" borderId="11" xfId="0" applyFont="1" applyFill="1" applyBorder="1" applyAlignment="1">
      <alignment horizontal="center" vertical="center" textRotation="90" wrapText="1"/>
    </xf>
    <xf numFmtId="0" fontId="41" fillId="6" borderId="10" xfId="0" applyFont="1" applyFill="1" applyBorder="1" applyAlignment="1">
      <alignment horizontal="center"/>
    </xf>
    <xf numFmtId="0" fontId="41" fillId="6" borderId="12" xfId="0" applyFont="1" applyFill="1" applyBorder="1" applyAlignment="1">
      <alignment horizontal="center"/>
    </xf>
    <xf numFmtId="0" fontId="41" fillId="6" borderId="11" xfId="0" applyFont="1" applyFill="1" applyBorder="1" applyAlignment="1">
      <alignment horizontal="center"/>
    </xf>
    <xf numFmtId="0" fontId="41" fillId="6" borderId="10" xfId="0" applyFont="1" applyFill="1" applyBorder="1" applyAlignment="1">
      <alignment horizontal="center" vertical="center"/>
    </xf>
    <xf numFmtId="0" fontId="41" fillId="6" borderId="12" xfId="0" applyFont="1" applyFill="1" applyBorder="1" applyAlignment="1">
      <alignment horizontal="center" vertical="center"/>
    </xf>
    <xf numFmtId="0" fontId="41" fillId="6" borderId="11" xfId="0" applyFont="1" applyFill="1" applyBorder="1" applyAlignment="1">
      <alignment horizontal="center" vertical="center"/>
    </xf>
    <xf numFmtId="0" fontId="41" fillId="6" borderId="10" xfId="0" applyFont="1" applyFill="1" applyBorder="1" applyAlignment="1">
      <alignment horizontal="center" vertical="center" textRotation="90"/>
    </xf>
    <xf numFmtId="0" fontId="41" fillId="6" borderId="12" xfId="0" applyFont="1" applyFill="1" applyBorder="1" applyAlignment="1">
      <alignment horizontal="center" vertical="center" textRotation="90"/>
    </xf>
    <xf numFmtId="0" fontId="41" fillId="6" borderId="11" xfId="0" applyFont="1" applyFill="1" applyBorder="1" applyAlignment="1">
      <alignment horizontal="center" vertical="center" textRotation="90"/>
    </xf>
    <xf numFmtId="0" fontId="41" fillId="6" borderId="10" xfId="0" applyFont="1" applyFill="1" applyBorder="1" applyAlignment="1">
      <alignment horizontal="center" vertical="center" wrapText="1"/>
    </xf>
    <xf numFmtId="0" fontId="41" fillId="6" borderId="12" xfId="0" applyFont="1" applyFill="1" applyBorder="1" applyAlignment="1">
      <alignment horizontal="center" vertical="center" wrapText="1"/>
    </xf>
    <xf numFmtId="0" fontId="41" fillId="6" borderId="11" xfId="0" applyFont="1" applyFill="1" applyBorder="1" applyAlignment="1">
      <alignment horizontal="center" vertical="center" wrapText="1"/>
    </xf>
    <xf numFmtId="0" fontId="41" fillId="6" borderId="10" xfId="0" applyFont="1" applyFill="1" applyBorder="1" applyAlignment="1">
      <alignment horizontal="left" vertical="center" wrapText="1"/>
    </xf>
    <xf numFmtId="0" fontId="41" fillId="6" borderId="11" xfId="0" applyFont="1" applyFill="1" applyBorder="1" applyAlignment="1">
      <alignment horizontal="left" vertical="center" wrapText="1"/>
    </xf>
    <xf numFmtId="14" fontId="46" fillId="6" borderId="10" xfId="0" applyNumberFormat="1" applyFont="1" applyFill="1" applyBorder="1" applyAlignment="1">
      <alignment horizontal="justify" vertical="center" wrapText="1"/>
    </xf>
    <xf numFmtId="0" fontId="47" fillId="6" borderId="11" xfId="0" applyFont="1" applyFill="1" applyBorder="1" applyAlignment="1">
      <alignment horizontal="justify" vertical="center" wrapText="1"/>
    </xf>
    <xf numFmtId="14" fontId="39" fillId="6" borderId="10" xfId="0" applyNumberFormat="1" applyFont="1" applyFill="1" applyBorder="1" applyAlignment="1">
      <alignment horizontal="center" vertical="center" wrapText="1"/>
    </xf>
    <xf numFmtId="0" fontId="41" fillId="6" borderId="14" xfId="0" applyFont="1" applyFill="1" applyBorder="1" applyAlignment="1">
      <alignment horizontal="center" wrapText="1"/>
    </xf>
    <xf numFmtId="0" fontId="41" fillId="6" borderId="15" xfId="0" applyFont="1" applyFill="1" applyBorder="1" applyAlignment="1">
      <alignment horizontal="center"/>
    </xf>
    <xf numFmtId="0" fontId="41" fillId="6" borderId="16" xfId="0" applyFont="1" applyFill="1" applyBorder="1" applyAlignment="1">
      <alignment horizontal="center"/>
    </xf>
    <xf numFmtId="0" fontId="41" fillId="6" borderId="17" xfId="0" applyFont="1" applyFill="1" applyBorder="1" applyAlignment="1">
      <alignment horizontal="center"/>
    </xf>
    <xf numFmtId="0" fontId="41" fillId="6" borderId="18" xfId="0" applyFont="1" applyFill="1" applyBorder="1" applyAlignment="1">
      <alignment horizontal="center"/>
    </xf>
    <xf numFmtId="0" fontId="41" fillId="6" borderId="19" xfId="0" applyFont="1" applyFill="1" applyBorder="1" applyAlignment="1">
      <alignment horizontal="center"/>
    </xf>
    <xf numFmtId="0" fontId="41" fillId="6" borderId="10" xfId="0" applyFont="1" applyFill="1" applyBorder="1" applyAlignment="1">
      <alignment horizontal="justify" vertical="center" wrapText="1"/>
    </xf>
    <xf numFmtId="0" fontId="41" fillId="6" borderId="12" xfId="0" applyFont="1" applyFill="1" applyBorder="1" applyAlignment="1">
      <alignment horizontal="justify" vertical="center" wrapText="1"/>
    </xf>
    <xf numFmtId="0" fontId="41" fillId="6" borderId="11" xfId="0" applyFont="1" applyFill="1" applyBorder="1" applyAlignment="1">
      <alignment horizontal="justify" vertical="center" wrapText="1"/>
    </xf>
    <xf numFmtId="0" fontId="41" fillId="6" borderId="10" xfId="0" applyFont="1" applyFill="1" applyBorder="1" applyAlignment="1">
      <alignment horizontal="justify" wrapText="1"/>
    </xf>
    <xf numFmtId="0" fontId="41" fillId="6" borderId="12" xfId="0" applyFont="1" applyFill="1" applyBorder="1" applyAlignment="1">
      <alignment horizontal="justify" wrapText="1"/>
    </xf>
    <xf numFmtId="0" fontId="41" fillId="6" borderId="11" xfId="0" applyFont="1" applyFill="1" applyBorder="1" applyAlignment="1">
      <alignment horizontal="justify" wrapText="1"/>
    </xf>
    <xf numFmtId="14" fontId="41" fillId="6" borderId="10" xfId="0" applyNumberFormat="1" applyFont="1" applyFill="1" applyBorder="1" applyAlignment="1">
      <alignment horizontal="center" vertical="center" wrapText="1"/>
    </xf>
    <xf numFmtId="0" fontId="40" fillId="6" borderId="10" xfId="0" applyFont="1" applyFill="1" applyBorder="1" applyAlignment="1">
      <alignment horizontal="center" vertical="center" wrapText="1"/>
    </xf>
    <xf numFmtId="0" fontId="40" fillId="6" borderId="12" xfId="0" applyFont="1" applyFill="1" applyBorder="1" applyAlignment="1">
      <alignment horizontal="center" vertical="center" wrapText="1"/>
    </xf>
    <xf numFmtId="0" fontId="40" fillId="6" borderId="11"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29" fillId="16" borderId="4" xfId="0" applyFont="1" applyFill="1" applyBorder="1" applyAlignment="1">
      <alignment horizontal="center" vertical="center" wrapText="1"/>
    </xf>
    <xf numFmtId="0" fontId="29" fillId="16" borderId="8" xfId="0" applyFont="1" applyFill="1" applyBorder="1" applyAlignment="1">
      <alignment horizontal="center" vertical="center" wrapText="1"/>
    </xf>
    <xf numFmtId="0" fontId="41" fillId="0" borderId="10" xfId="0" applyFont="1" applyBorder="1" applyAlignment="1">
      <alignment horizontal="center" vertical="center"/>
    </xf>
    <xf numFmtId="0" fontId="41" fillId="0" borderId="12" xfId="0" applyFont="1" applyBorder="1" applyAlignment="1">
      <alignment horizontal="center" vertical="center"/>
    </xf>
    <xf numFmtId="0" fontId="41" fillId="0" borderId="11" xfId="0" applyFont="1" applyBorder="1" applyAlignment="1">
      <alignment horizontal="center" vertical="center"/>
    </xf>
    <xf numFmtId="0" fontId="40" fillId="6" borderId="10" xfId="0" applyFont="1" applyFill="1" applyBorder="1" applyAlignment="1">
      <alignment horizontal="justify" vertical="center" wrapText="1"/>
    </xf>
    <xf numFmtId="0" fontId="40" fillId="6" borderId="12" xfId="0" applyFont="1" applyFill="1" applyBorder="1" applyAlignment="1">
      <alignment horizontal="justify" vertical="center" wrapText="1"/>
    </xf>
    <xf numFmtId="0" fontId="40" fillId="6" borderId="11" xfId="0" applyFont="1" applyFill="1" applyBorder="1" applyAlignment="1">
      <alignment horizontal="justify" vertical="center" wrapText="1"/>
    </xf>
    <xf numFmtId="0" fontId="0" fillId="6" borderId="3" xfId="0" applyFill="1" applyBorder="1" applyAlignment="1">
      <alignment horizontal="left" vertical="center" wrapText="1"/>
    </xf>
    <xf numFmtId="0" fontId="23" fillId="2" borderId="0" xfId="0" applyFont="1" applyFill="1" applyBorder="1" applyAlignment="1">
      <alignment horizontal="center" vertical="center"/>
    </xf>
    <xf numFmtId="0" fontId="26" fillId="2" borderId="0" xfId="2" applyFont="1" applyFill="1" applyAlignment="1">
      <alignment horizontal="center" vertical="center"/>
    </xf>
    <xf numFmtId="0" fontId="22" fillId="0" borderId="0" xfId="2" applyFont="1" applyAlignment="1">
      <alignment horizontal="center" vertical="center" wrapText="1"/>
    </xf>
    <xf numFmtId="0" fontId="8" fillId="0" borderId="0" xfId="2" applyAlignment="1">
      <alignment horizontal="justify" vertical="center" wrapText="1"/>
    </xf>
    <xf numFmtId="0" fontId="8" fillId="0" borderId="0" xfId="2" applyAlignment="1">
      <alignment horizontal="left" vertical="center" wrapText="1"/>
    </xf>
    <xf numFmtId="0" fontId="3" fillId="0" borderId="0" xfId="4" applyAlignment="1">
      <alignment horizontal="center" vertical="center" wrapText="1"/>
    </xf>
    <xf numFmtId="0" fontId="3" fillId="0" borderId="0" xfId="4" applyFont="1" applyAlignment="1">
      <alignment horizontal="left" vertical="center" wrapText="1"/>
    </xf>
    <xf numFmtId="0" fontId="3" fillId="0" borderId="0" xfId="4" applyAlignment="1">
      <alignment horizontal="left" vertical="center" wrapText="1"/>
    </xf>
    <xf numFmtId="0" fontId="32" fillId="0" borderId="0" xfId="4" applyFont="1" applyAlignment="1">
      <alignment horizontal="center" vertical="center" wrapText="1"/>
    </xf>
    <xf numFmtId="0" fontId="11" fillId="0" borderId="0" xfId="4" applyFont="1" applyAlignment="1">
      <alignment horizontal="center" vertical="center"/>
    </xf>
    <xf numFmtId="0" fontId="10" fillId="11" borderId="5" xfId="4" applyFont="1" applyFill="1" applyBorder="1" applyAlignment="1">
      <alignment horizontal="center" vertical="center" wrapText="1"/>
    </xf>
    <xf numFmtId="0" fontId="10" fillId="13" borderId="5" xfId="4" applyFont="1" applyFill="1" applyBorder="1" applyAlignment="1">
      <alignment horizontal="center" vertical="center"/>
    </xf>
    <xf numFmtId="0" fontId="10" fillId="11" borderId="5" xfId="4" applyFont="1" applyFill="1" applyBorder="1" applyAlignment="1">
      <alignment horizontal="center" vertical="center"/>
    </xf>
    <xf numFmtId="0" fontId="10" fillId="14" borderId="5" xfId="4" applyFont="1" applyFill="1" applyBorder="1" applyAlignment="1">
      <alignment horizontal="center" vertical="center"/>
    </xf>
    <xf numFmtId="0" fontId="3" fillId="10" borderId="0" xfId="4" applyFill="1" applyAlignment="1">
      <alignment horizontal="center" vertical="center"/>
    </xf>
  </cellXfs>
  <cellStyles count="5">
    <cellStyle name="Normal" xfId="0" builtinId="0"/>
    <cellStyle name="Normal 2" xfId="1" xr:uid="{899EAC4F-D147-E646-A708-021302F82918}"/>
    <cellStyle name="Normal 2 2" xfId="2" xr:uid="{6D8D2184-33F1-E14D-BAA7-DF518DCA50C9}"/>
    <cellStyle name="Normal 2 2 2" xfId="4" xr:uid="{094FC423-FF90-43D5-AD63-C22E02223E77}"/>
    <cellStyle name="Porcentaje" xfId="3" builtinId="5"/>
  </cellStyles>
  <dxfs count="177">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stop position="0">
            <color theme="0"/>
          </stop>
          <stop position="1">
            <color rgb="FFC00000"/>
          </stop>
        </gradientFill>
      </fill>
    </dxf>
    <dxf>
      <fill>
        <gradientFill>
          <stop position="0">
            <color theme="0"/>
          </stop>
          <stop position="1">
            <color rgb="FFFF0000"/>
          </stop>
        </gradientFill>
      </fill>
    </dxf>
    <dxf>
      <fill>
        <gradientFill>
          <stop position="0">
            <color theme="0"/>
          </stop>
          <stop position="1">
            <color rgb="FFFACC06"/>
          </stop>
        </gradientFill>
      </fill>
    </dxf>
    <dxf>
      <fill>
        <gradientFill>
          <stop position="0">
            <color theme="0"/>
          </stop>
          <stop position="1">
            <color rgb="FF008744"/>
          </stop>
        </gradientFill>
      </fill>
    </dxf>
    <dxf>
      <fill>
        <gradientFill>
          <stop position="0">
            <color theme="0"/>
          </stop>
          <stop position="1">
            <color rgb="FFFF0000"/>
          </stop>
        </gradientFill>
      </fill>
    </dxf>
    <dxf>
      <fill>
        <gradientFill>
          <stop position="0">
            <color theme="0"/>
          </stop>
          <stop position="1">
            <color rgb="FFFFC000"/>
          </stop>
        </gradientFill>
      </fill>
    </dxf>
    <dxf>
      <fill>
        <gradientFill>
          <stop position="0">
            <color theme="0"/>
          </stop>
          <stop position="1">
            <color rgb="FFFFFF00"/>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gradientFill degree="180">
          <stop position="0">
            <color rgb="FFFFA700"/>
          </stop>
          <stop position="1">
            <color theme="0"/>
          </stop>
        </gradientFill>
      </fill>
    </dxf>
    <dxf>
      <fill>
        <gradientFill>
          <stop position="0">
            <color theme="0"/>
          </stop>
          <stop position="1">
            <color rgb="FFFFFF00"/>
          </stop>
        </gradientFill>
      </fill>
    </dxf>
    <dxf>
      <fill>
        <gradientFill degree="180">
          <stop position="0">
            <color rgb="FF008744"/>
          </stop>
          <stop position="1">
            <color rgb="FFFFFFFF"/>
          </stop>
        </gradientFill>
      </fill>
    </dxf>
    <dxf>
      <fill>
        <gradientFill degree="180">
          <stop position="0">
            <color rgb="FF008744"/>
          </stop>
          <stop position="1">
            <color theme="0"/>
          </stop>
        </gradientFill>
      </fill>
    </dxf>
    <dxf>
      <fill>
        <gradientFill degree="180">
          <stop position="0">
            <color rgb="FF008744"/>
          </stop>
          <stop position="1">
            <color theme="0"/>
          </stop>
        </gradient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theme="7"/>
        </patternFill>
      </fill>
    </dxf>
    <dxf>
      <fill>
        <patternFill>
          <bgColor theme="5"/>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5"/>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
      <fill>
        <patternFill>
          <bgColor rgb="FF73FB79"/>
        </patternFill>
      </fill>
    </dxf>
    <dxf>
      <fill>
        <patternFill>
          <bgColor rgb="FFFFFD78"/>
        </patternFill>
      </fill>
    </dxf>
    <dxf>
      <fill>
        <patternFill>
          <bgColor rgb="FFFF7E79"/>
        </patternFill>
      </fill>
    </dxf>
  </dxfs>
  <tableStyles count="0" defaultTableStyle="TableStyleMedium2" defaultPivotStyle="PivotStyleLight16"/>
  <colors>
    <mruColors>
      <color rgb="FFFF7E79"/>
      <color rgb="FFFFFD78"/>
      <color rgb="FF73FB79"/>
      <color rgb="FF0087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711200</xdr:colOff>
      <xdr:row>3</xdr:row>
      <xdr:rowOff>25400</xdr:rowOff>
    </xdr:from>
    <xdr:to>
      <xdr:col>11</xdr:col>
      <xdr:colOff>431800</xdr:colOff>
      <xdr:row>16</xdr:row>
      <xdr:rowOff>85393</xdr:rowOff>
    </xdr:to>
    <xdr:pic>
      <xdr:nvPicPr>
        <xdr:cNvPr id="2" name="Imagen 1">
          <a:extLst>
            <a:ext uri="{FF2B5EF4-FFF2-40B4-BE49-F238E27FC236}">
              <a16:creationId xmlns:a16="http://schemas.microsoft.com/office/drawing/2014/main" id="{52EA48B5-E34F-D548-8B38-B0C0EB26407E}"/>
            </a:ext>
          </a:extLst>
        </xdr:cNvPr>
        <xdr:cNvPicPr>
          <a:picLocks noChangeAspect="1"/>
        </xdr:cNvPicPr>
      </xdr:nvPicPr>
      <xdr:blipFill>
        <a:blip xmlns:r="http://schemas.openxmlformats.org/officeDocument/2006/relationships" r:embed="rId1"/>
        <a:stretch>
          <a:fillRect/>
        </a:stretch>
      </xdr:blipFill>
      <xdr:spPr>
        <a:xfrm>
          <a:off x="14224000" y="876300"/>
          <a:ext cx="3022600" cy="3215943"/>
        </a:xfrm>
        <a:prstGeom prst="rect">
          <a:avLst/>
        </a:prstGeom>
      </xdr:spPr>
    </xdr:pic>
    <xdr:clientData/>
  </xdr:twoCellAnchor>
  <xdr:twoCellAnchor editAs="oneCell">
    <xdr:from>
      <xdr:col>3</xdr:col>
      <xdr:colOff>165100</xdr:colOff>
      <xdr:row>27</xdr:row>
      <xdr:rowOff>114300</xdr:rowOff>
    </xdr:from>
    <xdr:to>
      <xdr:col>8</xdr:col>
      <xdr:colOff>673848</xdr:colOff>
      <xdr:row>38</xdr:row>
      <xdr:rowOff>127000</xdr:rowOff>
    </xdr:to>
    <xdr:pic>
      <xdr:nvPicPr>
        <xdr:cNvPr id="3" name="Imagen 2">
          <a:extLst>
            <a:ext uri="{FF2B5EF4-FFF2-40B4-BE49-F238E27FC236}">
              <a16:creationId xmlns:a16="http://schemas.microsoft.com/office/drawing/2014/main" id="{766CA242-EEB6-974A-BAD2-8C6C3944B8A4}"/>
            </a:ext>
          </a:extLst>
        </xdr:cNvPr>
        <xdr:cNvPicPr>
          <a:picLocks noChangeAspect="1"/>
        </xdr:cNvPicPr>
      </xdr:nvPicPr>
      <xdr:blipFill>
        <a:blip xmlns:r="http://schemas.openxmlformats.org/officeDocument/2006/relationships" r:embed="rId2"/>
        <a:stretch>
          <a:fillRect/>
        </a:stretch>
      </xdr:blipFill>
      <xdr:spPr>
        <a:xfrm>
          <a:off x="8356600" y="7378700"/>
          <a:ext cx="4636248" cy="2717800"/>
        </a:xfrm>
        <a:prstGeom prst="rect">
          <a:avLst/>
        </a:prstGeom>
      </xdr:spPr>
    </xdr:pic>
    <xdr:clientData/>
  </xdr:twoCellAnchor>
  <xdr:twoCellAnchor editAs="oneCell">
    <xdr:from>
      <xdr:col>3</xdr:col>
      <xdr:colOff>92243</xdr:colOff>
      <xdr:row>19</xdr:row>
      <xdr:rowOff>76200</xdr:rowOff>
    </xdr:from>
    <xdr:to>
      <xdr:col>8</xdr:col>
      <xdr:colOff>774700</xdr:colOff>
      <xdr:row>27</xdr:row>
      <xdr:rowOff>203200</xdr:rowOff>
    </xdr:to>
    <xdr:pic>
      <xdr:nvPicPr>
        <xdr:cNvPr id="4" name="Imagen 3">
          <a:extLst>
            <a:ext uri="{FF2B5EF4-FFF2-40B4-BE49-F238E27FC236}">
              <a16:creationId xmlns:a16="http://schemas.microsoft.com/office/drawing/2014/main" id="{C879C9C6-1E74-544D-8AB6-718DABCA8442}"/>
            </a:ext>
          </a:extLst>
        </xdr:cNvPr>
        <xdr:cNvPicPr>
          <a:picLocks noChangeAspect="1"/>
        </xdr:cNvPicPr>
      </xdr:nvPicPr>
      <xdr:blipFill>
        <a:blip xmlns:r="http://schemas.openxmlformats.org/officeDocument/2006/relationships" r:embed="rId3"/>
        <a:stretch>
          <a:fillRect/>
        </a:stretch>
      </xdr:blipFill>
      <xdr:spPr>
        <a:xfrm>
          <a:off x="8283743" y="4800600"/>
          <a:ext cx="4809957" cy="2667000"/>
        </a:xfrm>
        <a:prstGeom prst="rect">
          <a:avLst/>
        </a:prstGeom>
      </xdr:spPr>
    </xdr:pic>
    <xdr:clientData/>
  </xdr:twoCellAnchor>
  <xdr:twoCellAnchor editAs="oneCell">
    <xdr:from>
      <xdr:col>0</xdr:col>
      <xdr:colOff>740380</xdr:colOff>
      <xdr:row>44</xdr:row>
      <xdr:rowOff>25400</xdr:rowOff>
    </xdr:from>
    <xdr:to>
      <xdr:col>1</xdr:col>
      <xdr:colOff>4546600</xdr:colOff>
      <xdr:row>67</xdr:row>
      <xdr:rowOff>139700</xdr:rowOff>
    </xdr:to>
    <xdr:pic>
      <xdr:nvPicPr>
        <xdr:cNvPr id="5" name="Imagen 4">
          <a:extLst>
            <a:ext uri="{FF2B5EF4-FFF2-40B4-BE49-F238E27FC236}">
              <a16:creationId xmlns:a16="http://schemas.microsoft.com/office/drawing/2014/main" id="{F0A2F7E4-BEFF-964E-9885-289608B492EB}"/>
            </a:ext>
          </a:extLst>
        </xdr:cNvPr>
        <xdr:cNvPicPr>
          <a:picLocks noChangeAspect="1"/>
        </xdr:cNvPicPr>
      </xdr:nvPicPr>
      <xdr:blipFill>
        <a:blip xmlns:r="http://schemas.openxmlformats.org/officeDocument/2006/relationships" r:embed="rId4"/>
        <a:stretch>
          <a:fillRect/>
        </a:stretch>
      </xdr:blipFill>
      <xdr:spPr>
        <a:xfrm>
          <a:off x="740380" y="11061700"/>
          <a:ext cx="4631720" cy="4495800"/>
        </a:xfrm>
        <a:prstGeom prst="rect">
          <a:avLst/>
        </a:prstGeom>
      </xdr:spPr>
    </xdr:pic>
    <xdr:clientData/>
  </xdr:twoCellAnchor>
  <xdr:twoCellAnchor editAs="oneCell">
    <xdr:from>
      <xdr:col>1</xdr:col>
      <xdr:colOff>4318001</xdr:colOff>
      <xdr:row>43</xdr:row>
      <xdr:rowOff>158369</xdr:rowOff>
    </xdr:from>
    <xdr:to>
      <xdr:col>5</xdr:col>
      <xdr:colOff>381000</xdr:colOff>
      <xdr:row>66</xdr:row>
      <xdr:rowOff>1</xdr:rowOff>
    </xdr:to>
    <xdr:pic>
      <xdr:nvPicPr>
        <xdr:cNvPr id="6" name="Imagen 5">
          <a:extLst>
            <a:ext uri="{FF2B5EF4-FFF2-40B4-BE49-F238E27FC236}">
              <a16:creationId xmlns:a16="http://schemas.microsoft.com/office/drawing/2014/main" id="{FA50123B-5F9D-F84F-A3BB-DA46E3D6AACA}"/>
            </a:ext>
          </a:extLst>
        </xdr:cNvPr>
        <xdr:cNvPicPr>
          <a:picLocks noChangeAspect="1"/>
        </xdr:cNvPicPr>
      </xdr:nvPicPr>
      <xdr:blipFill rotWithShape="1">
        <a:blip xmlns:r="http://schemas.openxmlformats.org/officeDocument/2006/relationships" r:embed="rId5"/>
        <a:srcRect r="3935" b="38542"/>
        <a:stretch/>
      </xdr:blipFill>
      <xdr:spPr>
        <a:xfrm>
          <a:off x="5143501" y="11004169"/>
          <a:ext cx="5079999" cy="4223132"/>
        </a:xfrm>
        <a:prstGeom prst="rect">
          <a:avLst/>
        </a:prstGeom>
      </xdr:spPr>
    </xdr:pic>
    <xdr:clientData/>
  </xdr:twoCellAnchor>
  <xdr:twoCellAnchor editAs="oneCell">
    <xdr:from>
      <xdr:col>1</xdr:col>
      <xdr:colOff>1415630</xdr:colOff>
      <xdr:row>67</xdr:row>
      <xdr:rowOff>101600</xdr:rowOff>
    </xdr:from>
    <xdr:to>
      <xdr:col>3</xdr:col>
      <xdr:colOff>139699</xdr:colOff>
      <xdr:row>89</xdr:row>
      <xdr:rowOff>88900</xdr:rowOff>
    </xdr:to>
    <xdr:pic>
      <xdr:nvPicPr>
        <xdr:cNvPr id="7" name="Imagen 6">
          <a:extLst>
            <a:ext uri="{FF2B5EF4-FFF2-40B4-BE49-F238E27FC236}">
              <a16:creationId xmlns:a16="http://schemas.microsoft.com/office/drawing/2014/main" id="{ED05E71F-A38B-7443-9C49-28C18A9402BE}"/>
            </a:ext>
          </a:extLst>
        </xdr:cNvPr>
        <xdr:cNvPicPr>
          <a:picLocks noChangeAspect="1"/>
        </xdr:cNvPicPr>
      </xdr:nvPicPr>
      <xdr:blipFill>
        <a:blip xmlns:r="http://schemas.openxmlformats.org/officeDocument/2006/relationships" r:embed="rId6"/>
        <a:stretch>
          <a:fillRect/>
        </a:stretch>
      </xdr:blipFill>
      <xdr:spPr>
        <a:xfrm>
          <a:off x="2241130" y="15176500"/>
          <a:ext cx="6090069" cy="4038600"/>
        </a:xfrm>
        <a:prstGeom prst="rect">
          <a:avLst/>
        </a:prstGeom>
      </xdr:spPr>
    </xdr:pic>
    <xdr:clientData/>
  </xdr:twoCellAnchor>
  <xdr:twoCellAnchor editAs="oneCell">
    <xdr:from>
      <xdr:col>5</xdr:col>
      <xdr:colOff>482601</xdr:colOff>
      <xdr:row>45</xdr:row>
      <xdr:rowOff>12700</xdr:rowOff>
    </xdr:from>
    <xdr:to>
      <xdr:col>11</xdr:col>
      <xdr:colOff>457201</xdr:colOff>
      <xdr:row>47</xdr:row>
      <xdr:rowOff>63500</xdr:rowOff>
    </xdr:to>
    <xdr:pic>
      <xdr:nvPicPr>
        <xdr:cNvPr id="9" name="Imagen 8">
          <a:extLst>
            <a:ext uri="{FF2B5EF4-FFF2-40B4-BE49-F238E27FC236}">
              <a16:creationId xmlns:a16="http://schemas.microsoft.com/office/drawing/2014/main" id="{E00194FF-82FF-F247-A9B1-170633CECE93}"/>
            </a:ext>
          </a:extLst>
        </xdr:cNvPr>
        <xdr:cNvPicPr>
          <a:picLocks noChangeAspect="1"/>
        </xdr:cNvPicPr>
      </xdr:nvPicPr>
      <xdr:blipFill rotWithShape="1">
        <a:blip xmlns:r="http://schemas.openxmlformats.org/officeDocument/2006/relationships" r:embed="rId5"/>
        <a:srcRect l="5093" t="3741" r="5092" b="90203"/>
        <a:stretch/>
      </xdr:blipFill>
      <xdr:spPr>
        <a:xfrm>
          <a:off x="10325101" y="11239500"/>
          <a:ext cx="4927600" cy="431800"/>
        </a:xfrm>
        <a:prstGeom prst="rect">
          <a:avLst/>
        </a:prstGeom>
      </xdr:spPr>
    </xdr:pic>
    <xdr:clientData/>
  </xdr:twoCellAnchor>
  <xdr:twoCellAnchor editAs="oneCell">
    <xdr:from>
      <xdr:col>5</xdr:col>
      <xdr:colOff>482599</xdr:colOff>
      <xdr:row>47</xdr:row>
      <xdr:rowOff>25400</xdr:rowOff>
    </xdr:from>
    <xdr:to>
      <xdr:col>11</xdr:col>
      <xdr:colOff>469900</xdr:colOff>
      <xdr:row>61</xdr:row>
      <xdr:rowOff>118819</xdr:rowOff>
    </xdr:to>
    <xdr:pic>
      <xdr:nvPicPr>
        <xdr:cNvPr id="10" name="Imagen 9">
          <a:extLst>
            <a:ext uri="{FF2B5EF4-FFF2-40B4-BE49-F238E27FC236}">
              <a16:creationId xmlns:a16="http://schemas.microsoft.com/office/drawing/2014/main" id="{D2BDB03D-AFB6-3445-AEF4-CCB120A68596}"/>
            </a:ext>
          </a:extLst>
        </xdr:cNvPr>
        <xdr:cNvPicPr>
          <a:picLocks noChangeAspect="1"/>
        </xdr:cNvPicPr>
      </xdr:nvPicPr>
      <xdr:blipFill rotWithShape="1">
        <a:blip xmlns:r="http://schemas.openxmlformats.org/officeDocument/2006/relationships" r:embed="rId5"/>
        <a:srcRect l="5092" t="61279" r="4861"/>
        <a:stretch/>
      </xdr:blipFill>
      <xdr:spPr>
        <a:xfrm>
          <a:off x="10325099" y="11633200"/>
          <a:ext cx="4940301" cy="2760419"/>
        </a:xfrm>
        <a:prstGeom prst="rect">
          <a:avLst/>
        </a:prstGeom>
      </xdr:spPr>
    </xdr:pic>
    <xdr:clientData/>
  </xdr:twoCellAnchor>
  <xdr:twoCellAnchor editAs="oneCell">
    <xdr:from>
      <xdr:col>0</xdr:col>
      <xdr:colOff>457200</xdr:colOff>
      <xdr:row>67</xdr:row>
      <xdr:rowOff>139700</xdr:rowOff>
    </xdr:from>
    <xdr:to>
      <xdr:col>1</xdr:col>
      <xdr:colOff>1651000</xdr:colOff>
      <xdr:row>80</xdr:row>
      <xdr:rowOff>50800</xdr:rowOff>
    </xdr:to>
    <xdr:pic>
      <xdr:nvPicPr>
        <xdr:cNvPr id="11" name="Imagen 10">
          <a:extLst>
            <a:ext uri="{FF2B5EF4-FFF2-40B4-BE49-F238E27FC236}">
              <a16:creationId xmlns:a16="http://schemas.microsoft.com/office/drawing/2014/main" id="{857B403B-368B-5A44-9346-8A123D39DE9B}"/>
            </a:ext>
          </a:extLst>
        </xdr:cNvPr>
        <xdr:cNvPicPr>
          <a:picLocks noChangeAspect="1"/>
        </xdr:cNvPicPr>
      </xdr:nvPicPr>
      <xdr:blipFill>
        <a:blip xmlns:r="http://schemas.openxmlformats.org/officeDocument/2006/relationships" r:embed="rId7"/>
        <a:stretch>
          <a:fillRect/>
        </a:stretch>
      </xdr:blipFill>
      <xdr:spPr>
        <a:xfrm>
          <a:off x="457200" y="15557500"/>
          <a:ext cx="2019300" cy="238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203200</xdr:colOff>
      <xdr:row>18</xdr:row>
      <xdr:rowOff>139700</xdr:rowOff>
    </xdr:from>
    <xdr:to>
      <xdr:col>1</xdr:col>
      <xdr:colOff>5558275</xdr:colOff>
      <xdr:row>42</xdr:row>
      <xdr:rowOff>62326</xdr:rowOff>
    </xdr:to>
    <xdr:pic>
      <xdr:nvPicPr>
        <xdr:cNvPr id="2" name="Imagen 1">
          <a:extLst>
            <a:ext uri="{FF2B5EF4-FFF2-40B4-BE49-F238E27FC236}">
              <a16:creationId xmlns:a16="http://schemas.microsoft.com/office/drawing/2014/main" id="{3B8DE810-F49B-4A66-B8EF-1EE0A77B4F17}"/>
            </a:ext>
          </a:extLst>
        </xdr:cNvPr>
        <xdr:cNvPicPr>
          <a:picLocks noChangeAspect="1"/>
        </xdr:cNvPicPr>
      </xdr:nvPicPr>
      <xdr:blipFill>
        <a:blip xmlns:r="http://schemas.openxmlformats.org/officeDocument/2006/relationships" r:embed="rId1"/>
        <a:stretch>
          <a:fillRect/>
        </a:stretch>
      </xdr:blipFill>
      <xdr:spPr>
        <a:xfrm>
          <a:off x="1028700" y="5454650"/>
          <a:ext cx="5355075" cy="5580476"/>
        </a:xfrm>
        <a:prstGeom prst="rect">
          <a:avLst/>
        </a:prstGeom>
      </xdr:spPr>
    </xdr:pic>
    <xdr:clientData/>
  </xdr:twoCellAnchor>
  <xdr:twoCellAnchor editAs="oneCell">
    <xdr:from>
      <xdr:col>6</xdr:col>
      <xdr:colOff>317500</xdr:colOff>
      <xdr:row>19</xdr:row>
      <xdr:rowOff>25400</xdr:rowOff>
    </xdr:from>
    <xdr:to>
      <xdr:col>11</xdr:col>
      <xdr:colOff>127000</xdr:colOff>
      <xdr:row>43</xdr:row>
      <xdr:rowOff>180067</xdr:rowOff>
    </xdr:to>
    <xdr:pic>
      <xdr:nvPicPr>
        <xdr:cNvPr id="3" name="Imagen 2">
          <a:extLst>
            <a:ext uri="{FF2B5EF4-FFF2-40B4-BE49-F238E27FC236}">
              <a16:creationId xmlns:a16="http://schemas.microsoft.com/office/drawing/2014/main" id="{24BFCDF4-64FB-47FA-ABED-7ED84FE965CD}"/>
            </a:ext>
          </a:extLst>
        </xdr:cNvPr>
        <xdr:cNvPicPr>
          <a:picLocks noChangeAspect="1"/>
        </xdr:cNvPicPr>
      </xdr:nvPicPr>
      <xdr:blipFill>
        <a:blip xmlns:r="http://schemas.openxmlformats.org/officeDocument/2006/relationships" r:embed="rId2"/>
        <a:stretch>
          <a:fillRect/>
        </a:stretch>
      </xdr:blipFill>
      <xdr:spPr>
        <a:xfrm>
          <a:off x="10922000" y="5524500"/>
          <a:ext cx="4292600" cy="5818867"/>
        </a:xfrm>
        <a:prstGeom prst="rect">
          <a:avLst/>
        </a:prstGeom>
      </xdr:spPr>
    </xdr:pic>
    <xdr:clientData/>
  </xdr:twoCellAnchor>
  <xdr:twoCellAnchor editAs="oneCell">
    <xdr:from>
      <xdr:col>1</xdr:col>
      <xdr:colOff>5669758</xdr:colOff>
      <xdr:row>19</xdr:row>
      <xdr:rowOff>76200</xdr:rowOff>
    </xdr:from>
    <xdr:to>
      <xdr:col>6</xdr:col>
      <xdr:colOff>12700</xdr:colOff>
      <xdr:row>29</xdr:row>
      <xdr:rowOff>12700</xdr:rowOff>
    </xdr:to>
    <xdr:pic>
      <xdr:nvPicPr>
        <xdr:cNvPr id="4" name="Imagen 3">
          <a:extLst>
            <a:ext uri="{FF2B5EF4-FFF2-40B4-BE49-F238E27FC236}">
              <a16:creationId xmlns:a16="http://schemas.microsoft.com/office/drawing/2014/main" id="{999FF323-C700-4EE2-9140-044637A9E57E}"/>
            </a:ext>
          </a:extLst>
        </xdr:cNvPr>
        <xdr:cNvPicPr>
          <a:picLocks noChangeAspect="1"/>
        </xdr:cNvPicPr>
      </xdr:nvPicPr>
      <xdr:blipFill>
        <a:blip xmlns:r="http://schemas.openxmlformats.org/officeDocument/2006/relationships" r:embed="rId3"/>
        <a:stretch>
          <a:fillRect/>
        </a:stretch>
      </xdr:blipFill>
      <xdr:spPr>
        <a:xfrm>
          <a:off x="6495258" y="5575300"/>
          <a:ext cx="4121942" cy="1778000"/>
        </a:xfrm>
        <a:prstGeom prst="rect">
          <a:avLst/>
        </a:prstGeom>
      </xdr:spPr>
    </xdr:pic>
    <xdr:clientData/>
  </xdr:twoCellAnchor>
  <xdr:twoCellAnchor editAs="oneCell">
    <xdr:from>
      <xdr:col>3</xdr:col>
      <xdr:colOff>558800</xdr:colOff>
      <xdr:row>45</xdr:row>
      <xdr:rowOff>152400</xdr:rowOff>
    </xdr:from>
    <xdr:to>
      <xdr:col>9</xdr:col>
      <xdr:colOff>38100</xdr:colOff>
      <xdr:row>49</xdr:row>
      <xdr:rowOff>157062</xdr:rowOff>
    </xdr:to>
    <xdr:pic>
      <xdr:nvPicPr>
        <xdr:cNvPr id="5" name="Imagen 4">
          <a:extLst>
            <a:ext uri="{FF2B5EF4-FFF2-40B4-BE49-F238E27FC236}">
              <a16:creationId xmlns:a16="http://schemas.microsoft.com/office/drawing/2014/main" id="{96E6B048-EC46-464B-AEEE-547BCAB254D6}"/>
            </a:ext>
          </a:extLst>
        </xdr:cNvPr>
        <xdr:cNvPicPr>
          <a:picLocks noChangeAspect="1"/>
        </xdr:cNvPicPr>
      </xdr:nvPicPr>
      <xdr:blipFill>
        <a:blip xmlns:r="http://schemas.openxmlformats.org/officeDocument/2006/relationships" r:embed="rId4"/>
        <a:stretch>
          <a:fillRect/>
        </a:stretch>
      </xdr:blipFill>
      <xdr:spPr>
        <a:xfrm>
          <a:off x="8051800" y="11842750"/>
          <a:ext cx="5207000" cy="1611212"/>
        </a:xfrm>
        <a:prstGeom prst="rect">
          <a:avLst/>
        </a:prstGeom>
      </xdr:spPr>
    </xdr:pic>
    <xdr:clientData/>
  </xdr:twoCellAnchor>
  <xdr:twoCellAnchor editAs="oneCell">
    <xdr:from>
      <xdr:col>3</xdr:col>
      <xdr:colOff>550787</xdr:colOff>
      <xdr:row>53</xdr:row>
      <xdr:rowOff>12700</xdr:rowOff>
    </xdr:from>
    <xdr:to>
      <xdr:col>8</xdr:col>
      <xdr:colOff>1028699</xdr:colOff>
      <xdr:row>72</xdr:row>
      <xdr:rowOff>81128</xdr:rowOff>
    </xdr:to>
    <xdr:pic>
      <xdr:nvPicPr>
        <xdr:cNvPr id="6" name="Imagen 5">
          <a:extLst>
            <a:ext uri="{FF2B5EF4-FFF2-40B4-BE49-F238E27FC236}">
              <a16:creationId xmlns:a16="http://schemas.microsoft.com/office/drawing/2014/main" id="{1104026E-42B3-4C98-951A-FD1469274834}"/>
            </a:ext>
          </a:extLst>
        </xdr:cNvPr>
        <xdr:cNvPicPr>
          <a:picLocks noChangeAspect="1"/>
        </xdr:cNvPicPr>
      </xdr:nvPicPr>
      <xdr:blipFill>
        <a:blip xmlns:r="http://schemas.openxmlformats.org/officeDocument/2006/relationships" r:embed="rId5"/>
        <a:stretch>
          <a:fillRect/>
        </a:stretch>
      </xdr:blipFill>
      <xdr:spPr>
        <a:xfrm>
          <a:off x="8043787" y="14204950"/>
          <a:ext cx="5138812" cy="3573628"/>
        </a:xfrm>
        <a:prstGeom prst="rect">
          <a:avLst/>
        </a:prstGeom>
      </xdr:spPr>
    </xdr:pic>
    <xdr:clientData/>
  </xdr:twoCellAnchor>
  <xdr:twoCellAnchor editAs="oneCell">
    <xdr:from>
      <xdr:col>1</xdr:col>
      <xdr:colOff>48986</xdr:colOff>
      <xdr:row>77</xdr:row>
      <xdr:rowOff>76201</xdr:rowOff>
    </xdr:from>
    <xdr:to>
      <xdr:col>2</xdr:col>
      <xdr:colOff>457200</xdr:colOff>
      <xdr:row>91</xdr:row>
      <xdr:rowOff>101601</xdr:rowOff>
    </xdr:to>
    <xdr:pic>
      <xdr:nvPicPr>
        <xdr:cNvPr id="7" name="Imagen 6">
          <a:extLst>
            <a:ext uri="{FF2B5EF4-FFF2-40B4-BE49-F238E27FC236}">
              <a16:creationId xmlns:a16="http://schemas.microsoft.com/office/drawing/2014/main" id="{A61085F6-40E5-4A58-8399-5BF78E3E7B36}"/>
            </a:ext>
          </a:extLst>
        </xdr:cNvPr>
        <xdr:cNvPicPr>
          <a:picLocks noChangeAspect="1"/>
        </xdr:cNvPicPr>
      </xdr:nvPicPr>
      <xdr:blipFill>
        <a:blip xmlns:r="http://schemas.openxmlformats.org/officeDocument/2006/relationships" r:embed="rId6"/>
        <a:stretch>
          <a:fillRect/>
        </a:stretch>
      </xdr:blipFill>
      <xdr:spPr>
        <a:xfrm>
          <a:off x="874486" y="18859501"/>
          <a:ext cx="6262914" cy="2603500"/>
        </a:xfrm>
        <a:prstGeom prst="rect">
          <a:avLst/>
        </a:prstGeom>
      </xdr:spPr>
    </xdr:pic>
    <xdr:clientData/>
  </xdr:twoCellAnchor>
  <xdr:twoCellAnchor editAs="oneCell">
    <xdr:from>
      <xdr:col>2</xdr:col>
      <xdr:colOff>1727200</xdr:colOff>
      <xdr:row>77</xdr:row>
      <xdr:rowOff>67646</xdr:rowOff>
    </xdr:from>
    <xdr:to>
      <xdr:col>9</xdr:col>
      <xdr:colOff>25400</xdr:colOff>
      <xdr:row>91</xdr:row>
      <xdr:rowOff>36659</xdr:rowOff>
    </xdr:to>
    <xdr:pic>
      <xdr:nvPicPr>
        <xdr:cNvPr id="8" name="Imagen 7">
          <a:extLst>
            <a:ext uri="{FF2B5EF4-FFF2-40B4-BE49-F238E27FC236}">
              <a16:creationId xmlns:a16="http://schemas.microsoft.com/office/drawing/2014/main" id="{5B265D88-23AA-48AD-8B32-D49C41EA72AD}"/>
            </a:ext>
          </a:extLst>
        </xdr:cNvPr>
        <xdr:cNvPicPr>
          <a:picLocks noChangeAspect="1"/>
        </xdr:cNvPicPr>
      </xdr:nvPicPr>
      <xdr:blipFill>
        <a:blip xmlns:r="http://schemas.openxmlformats.org/officeDocument/2006/relationships" r:embed="rId7"/>
        <a:stretch>
          <a:fillRect/>
        </a:stretch>
      </xdr:blipFill>
      <xdr:spPr>
        <a:xfrm>
          <a:off x="7493000" y="18850946"/>
          <a:ext cx="5753100" cy="2547113"/>
        </a:xfrm>
        <a:prstGeom prst="rect">
          <a:avLst/>
        </a:prstGeom>
      </xdr:spPr>
    </xdr:pic>
    <xdr:clientData/>
  </xdr:twoCellAnchor>
  <xdr:twoCellAnchor editAs="oneCell">
    <xdr:from>
      <xdr:col>1</xdr:col>
      <xdr:colOff>533400</xdr:colOff>
      <xdr:row>94</xdr:row>
      <xdr:rowOff>171183</xdr:rowOff>
    </xdr:from>
    <xdr:to>
      <xdr:col>1</xdr:col>
      <xdr:colOff>5270500</xdr:colOff>
      <xdr:row>107</xdr:row>
      <xdr:rowOff>218439</xdr:rowOff>
    </xdr:to>
    <xdr:pic>
      <xdr:nvPicPr>
        <xdr:cNvPr id="9" name="Imagen 8">
          <a:extLst>
            <a:ext uri="{FF2B5EF4-FFF2-40B4-BE49-F238E27FC236}">
              <a16:creationId xmlns:a16="http://schemas.microsoft.com/office/drawing/2014/main" id="{0406FE47-DE10-40A5-AA38-84D906D45078}"/>
            </a:ext>
          </a:extLst>
        </xdr:cNvPr>
        <xdr:cNvPicPr>
          <a:picLocks noChangeAspect="1"/>
        </xdr:cNvPicPr>
      </xdr:nvPicPr>
      <xdr:blipFill>
        <a:blip xmlns:r="http://schemas.openxmlformats.org/officeDocument/2006/relationships" r:embed="rId8"/>
        <a:stretch>
          <a:fillRect/>
        </a:stretch>
      </xdr:blipFill>
      <xdr:spPr>
        <a:xfrm>
          <a:off x="1358900" y="22243783"/>
          <a:ext cx="4737100" cy="2784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olo.uaesp.gov.co\uaesp_docs\apolo\UAESP_Docs\lsantiago\Mis%20documentos\Luisa%20Santiago\Planeaci&#243;n\Plan%20anticorrupci&#243;n%20y%20atenci&#243;n%20al%20ciudadano\Vigencia%202019\Construcci&#243;n\Proyecto%20PAAC%202019%2017.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lo.uaesp.gov.co\uaesp_docs\Users\jdavila\Downloads\MAPA%20DE%20RIESGO%20UAESP_26_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olo.uaesp.gov.co\uaesp_docs\apolo\0-Jaime\Inter%20Rapidisimo\Guias\00%20Guia%20de%20Auditoria_Res%202702_PDN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olo.uaesp.gov.co\uaesp_docs\apolo\0-Trabajos\77-Mincomercio\Trabajos\SAR-9\SAR-9-3.%20Ejecuci&#243;n\ENT-1%20MCIT\1-Instrumentos%20de%20Diagn&#243;stico\4-Riesgos\Mapa%20de%20Riesgos%20del%20Proceso-MC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AAC%202019\Construcci&#243;n\Proyecto%20PAAC%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olo.uaesp.gov.co\uaesp_docs\Users\Oscar\Desktop\PROYECTOS\5.Uaesp\Uaesp_2019\riesgos%20uaesp\PROYECTOS\14.UAESP_2018\Informes%20de%20Pago\10.Octubre%202018\ACTIVIDADES%20NOVIEMBRE%20G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C 201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DENTIFICACIÓN"/>
      <sheetName val="VALORACIÓN"/>
      <sheetName val="CONTROLES"/>
    </sheetNames>
    <sheetDataSet>
      <sheetData sheetId="0">
        <row r="177">
          <cell r="BB177" t="str">
            <v>Asignado</v>
          </cell>
          <cell r="BE177" t="str">
            <v>Adecuado</v>
          </cell>
          <cell r="BR177" t="str">
            <v>Se_Investigan</v>
          </cell>
          <cell r="BU177" t="str">
            <v>Completa</v>
          </cell>
          <cell r="BZ177" t="str">
            <v>FUERTE</v>
          </cell>
        </row>
        <row r="178">
          <cell r="BB178" t="str">
            <v>No_Asignado</v>
          </cell>
          <cell r="BE178" t="str">
            <v>Inadecuado</v>
          </cell>
          <cell r="BR178" t="str">
            <v>No_se_Investigan</v>
          </cell>
          <cell r="BU178" t="str">
            <v>Incompleta</v>
          </cell>
          <cell r="BZ178" t="str">
            <v>MODERADO</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UREZ CONTROL"/>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Riesgo Inherent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RC 2019"/>
      <sheetName val="Riesgos anticorrupción"/>
      <sheetName val="Mapa Riesgos corrupción"/>
      <sheetName val="2. Racionalización trámites"/>
      <sheetName val="3. Rendición cuentas"/>
      <sheetName val="4. Atención al ciudadano"/>
      <sheetName val="5. Transp. acceso inf"/>
      <sheetName val="6. Iniciativas adicionale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201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6EA56-A257-4C49-87ED-63708601B3D6}">
  <sheetPr codeName="Hoja1"/>
  <dimension ref="B2:DK1048569"/>
  <sheetViews>
    <sheetView showGridLines="0" tabSelected="1" zoomScale="60" zoomScaleNormal="60" workbookViewId="0">
      <pane xSplit="1" ySplit="4" topLeftCell="B5" activePane="bottomRight" state="frozen"/>
      <selection pane="topRight" activeCell="B1" sqref="B1"/>
      <selection pane="bottomLeft" activeCell="A5" sqref="A5"/>
      <selection pane="bottomRight" activeCell="BW9" sqref="BW9:BX24"/>
    </sheetView>
  </sheetViews>
  <sheetFormatPr baseColWidth="10" defaultRowHeight="15.5"/>
  <cols>
    <col min="1" max="1" width="3" customWidth="1"/>
    <col min="2" max="2" width="17.08203125" customWidth="1"/>
    <col min="3" max="3" width="21.33203125" customWidth="1"/>
    <col min="4" max="4" width="38.33203125" customWidth="1"/>
    <col min="5" max="5" width="28" customWidth="1"/>
    <col min="6" max="6" width="32.83203125" customWidth="1"/>
    <col min="7" max="7" width="12.5" customWidth="1"/>
    <col min="8" max="8" width="40.33203125" customWidth="1"/>
    <col min="9" max="9" width="30.83203125" customWidth="1"/>
    <col min="10" max="10" width="14" customWidth="1"/>
    <col min="11" max="11" width="17.33203125" customWidth="1"/>
    <col min="12" max="12" width="13.83203125" customWidth="1"/>
    <col min="13" max="13" width="14.83203125" customWidth="1"/>
    <col min="14" max="14" width="15.58203125" customWidth="1"/>
    <col min="15" max="15" width="12.58203125" customWidth="1"/>
    <col min="16" max="16" width="11.58203125" customWidth="1"/>
    <col min="17" max="17" width="17.58203125" customWidth="1"/>
    <col min="18" max="18" width="12.5" customWidth="1"/>
    <col min="19" max="19" width="17.08203125" customWidth="1"/>
    <col min="20" max="21" width="12.08203125" customWidth="1"/>
    <col min="22" max="22" width="12.58203125" customWidth="1"/>
    <col min="23" max="23" width="12.08203125" customWidth="1"/>
    <col min="24" max="24" width="13.08203125" customWidth="1"/>
    <col min="25" max="25" width="12.83203125" customWidth="1"/>
    <col min="26" max="26" width="9.08203125" customWidth="1"/>
    <col min="27" max="27" width="13.08203125" customWidth="1"/>
    <col min="28" max="28" width="11.08203125" customWidth="1"/>
    <col min="29" max="29" width="11.83203125" customWidth="1"/>
    <col min="30" max="31" width="7.58203125" customWidth="1"/>
    <col min="32" max="32" width="8.5" customWidth="1"/>
    <col min="33" max="33" width="48" customWidth="1"/>
    <col min="34" max="34" width="10.5" customWidth="1"/>
    <col min="35" max="35" width="11.58203125" customWidth="1"/>
    <col min="36" max="36" width="3" customWidth="1"/>
    <col min="38" max="38" width="2.58203125" customWidth="1"/>
    <col min="40" max="40" width="2.58203125" customWidth="1"/>
    <col min="41" max="41" width="10.58203125" customWidth="1"/>
    <col min="42" max="42" width="2.5" customWidth="1"/>
    <col min="44" max="44" width="2.58203125" customWidth="1"/>
    <col min="45" max="45" width="11.83203125" customWidth="1"/>
    <col min="46" max="46" width="2.58203125" customWidth="1"/>
    <col min="47" max="47" width="11.83203125" customWidth="1"/>
    <col min="48" max="48" width="2.58203125" customWidth="1"/>
    <col min="49" max="49" width="8.5" customWidth="1"/>
    <col min="50" max="50" width="14.58203125" customWidth="1"/>
    <col min="51" max="51" width="16.5" customWidth="1"/>
    <col min="52" max="52" width="17.08203125" customWidth="1"/>
    <col min="53" max="53" width="4" hidden="1" customWidth="1"/>
    <col min="54" max="54" width="14.83203125" customWidth="1"/>
    <col min="55" max="55" width="17.25" customWidth="1"/>
    <col min="56" max="56" width="3.33203125" hidden="1" customWidth="1"/>
    <col min="57" max="57" width="15" customWidth="1"/>
    <col min="58" max="58" width="5.33203125" hidden="1" customWidth="1"/>
    <col min="59" max="59" width="3.58203125" hidden="1" customWidth="1"/>
    <col min="60" max="60" width="15" customWidth="1"/>
    <col min="61" max="61" width="6.58203125" hidden="1" customWidth="1"/>
    <col min="62" max="62" width="4.58203125" style="149" customWidth="1"/>
    <col min="63" max="63" width="13.33203125" customWidth="1"/>
    <col min="64" max="64" width="13.5" customWidth="1"/>
    <col min="65" max="66" width="7.58203125" customWidth="1"/>
    <col min="67" max="67" width="8.5" customWidth="1"/>
    <col min="68" max="68" width="10.83203125" customWidth="1"/>
    <col min="69" max="69" width="44.83203125" customWidth="1"/>
    <col min="70" max="70" width="36.08203125" customWidth="1"/>
    <col min="71" max="71" width="26" style="144" customWidth="1"/>
    <col min="72" max="73" width="14.83203125" customWidth="1"/>
    <col min="74" max="74" width="39.58203125" customWidth="1"/>
    <col min="75" max="75" width="12.75" customWidth="1"/>
    <col min="76" max="76" width="60.5" customWidth="1"/>
    <col min="77" max="77" width="18.08203125" customWidth="1"/>
    <col min="78" max="78" width="28" customWidth="1"/>
    <col min="79" max="79" width="27.33203125" customWidth="1"/>
    <col min="80" max="81" width="10.58203125" customWidth="1"/>
    <col min="82" max="82" width="14" customWidth="1"/>
    <col min="88" max="88" width="13.5" customWidth="1"/>
    <col min="91" max="91" width="13.5" customWidth="1"/>
    <col min="105" max="105" width="13.33203125" customWidth="1"/>
    <col min="106" max="106" width="19.83203125" customWidth="1"/>
    <col min="111" max="111" width="15" customWidth="1"/>
    <col min="112" max="112" width="13.58203125" customWidth="1"/>
  </cols>
  <sheetData>
    <row r="2" spans="2:88" s="42" customFormat="1" ht="29.15" customHeight="1">
      <c r="B2" s="199" t="s">
        <v>256</v>
      </c>
      <c r="C2" s="199"/>
      <c r="D2" s="199"/>
      <c r="E2" s="199" t="s">
        <v>3</v>
      </c>
      <c r="F2" s="199"/>
      <c r="G2" s="199"/>
      <c r="H2" s="199"/>
      <c r="I2" s="199"/>
      <c r="J2" s="199" t="s">
        <v>275</v>
      </c>
      <c r="K2" s="199"/>
      <c r="L2" s="199"/>
      <c r="M2" s="199"/>
      <c r="N2" s="199"/>
      <c r="O2" s="199"/>
      <c r="P2" s="199"/>
      <c r="Q2" s="199"/>
      <c r="R2" s="199"/>
      <c r="S2" s="199"/>
      <c r="T2" s="199"/>
      <c r="U2" s="199"/>
      <c r="V2" s="199"/>
      <c r="W2" s="199"/>
      <c r="X2" s="199"/>
      <c r="Y2" s="199"/>
      <c r="Z2" s="199"/>
      <c r="AA2" s="199"/>
      <c r="AB2" s="199"/>
      <c r="AC2" s="199"/>
      <c r="AD2" s="199" t="s">
        <v>148</v>
      </c>
      <c r="AE2" s="199"/>
      <c r="AF2" s="199"/>
      <c r="AG2" s="199" t="s">
        <v>147</v>
      </c>
      <c r="AH2" s="199"/>
      <c r="AI2" s="199"/>
      <c r="AJ2" s="199"/>
      <c r="AK2" s="199"/>
      <c r="AL2" s="199"/>
      <c r="AM2" s="199"/>
      <c r="AN2" s="199"/>
      <c r="AO2" s="199"/>
      <c r="AP2" s="199"/>
      <c r="AQ2" s="199"/>
      <c r="AR2" s="199"/>
      <c r="AS2" s="199"/>
      <c r="AT2" s="199"/>
      <c r="AU2" s="199"/>
      <c r="AV2" s="199"/>
      <c r="AW2" s="199"/>
      <c r="AX2" s="199" t="s">
        <v>177</v>
      </c>
      <c r="AY2" s="199"/>
      <c r="AZ2" s="199"/>
      <c r="BA2" s="199"/>
      <c r="BB2" s="199"/>
      <c r="BC2" s="199"/>
      <c r="BD2" s="199"/>
      <c r="BE2" s="199"/>
      <c r="BF2" s="199"/>
      <c r="BG2" s="199"/>
      <c r="BH2" s="199"/>
      <c r="BI2" s="199"/>
      <c r="BJ2" s="199"/>
      <c r="BK2" s="199"/>
      <c r="BL2" s="199"/>
      <c r="BM2" s="199" t="s">
        <v>148</v>
      </c>
      <c r="BN2" s="199"/>
      <c r="BO2" s="199"/>
      <c r="BP2" s="191" t="s">
        <v>230</v>
      </c>
      <c r="BQ2" s="191"/>
      <c r="BR2" s="191"/>
      <c r="BS2" s="191"/>
      <c r="BT2" s="191" t="s">
        <v>229</v>
      </c>
      <c r="BU2" s="191"/>
      <c r="BV2" s="191"/>
      <c r="BW2" s="192" t="s">
        <v>267</v>
      </c>
      <c r="BX2" s="192"/>
      <c r="BY2" s="192" t="s">
        <v>270</v>
      </c>
      <c r="BZ2" s="192"/>
      <c r="CA2" s="192"/>
    </row>
    <row r="3" spans="2:88" ht="3" customHeight="1">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147"/>
      <c r="BK3" s="75"/>
      <c r="BL3" s="75"/>
      <c r="BM3" s="75"/>
      <c r="BN3" s="75"/>
      <c r="BO3" s="75"/>
      <c r="BP3" s="75"/>
      <c r="BQ3" s="75"/>
      <c r="BR3" s="75"/>
      <c r="BS3" s="143"/>
      <c r="BT3" s="75"/>
      <c r="BU3" s="75"/>
      <c r="BV3" s="75"/>
      <c r="BW3" s="75"/>
      <c r="BX3" s="75"/>
      <c r="BY3" s="75"/>
      <c r="BZ3" s="75"/>
      <c r="CA3" s="75"/>
    </row>
    <row r="4" spans="2:88" s="1" customFormat="1" ht="61" customHeight="1">
      <c r="B4" s="124" t="s">
        <v>11</v>
      </c>
      <c r="C4" s="124" t="s">
        <v>0</v>
      </c>
      <c r="D4" s="124" t="s">
        <v>1</v>
      </c>
      <c r="E4" s="124" t="s">
        <v>2</v>
      </c>
      <c r="F4" s="124" t="s">
        <v>3</v>
      </c>
      <c r="G4" s="124" t="s">
        <v>4</v>
      </c>
      <c r="H4" s="124" t="s">
        <v>6</v>
      </c>
      <c r="I4" s="124" t="s">
        <v>7</v>
      </c>
      <c r="J4" s="124" t="s">
        <v>234</v>
      </c>
      <c r="K4" s="124" t="s">
        <v>235</v>
      </c>
      <c r="L4" s="124" t="s">
        <v>236</v>
      </c>
      <c r="M4" s="124" t="s">
        <v>237</v>
      </c>
      <c r="N4" s="124" t="s">
        <v>238</v>
      </c>
      <c r="O4" s="124" t="s">
        <v>239</v>
      </c>
      <c r="P4" s="124" t="s">
        <v>240</v>
      </c>
      <c r="Q4" s="124" t="s">
        <v>241</v>
      </c>
      <c r="R4" s="124" t="s">
        <v>242</v>
      </c>
      <c r="S4" s="124" t="s">
        <v>243</v>
      </c>
      <c r="T4" s="124" t="s">
        <v>244</v>
      </c>
      <c r="U4" s="124" t="s">
        <v>245</v>
      </c>
      <c r="V4" s="124" t="s">
        <v>246</v>
      </c>
      <c r="W4" s="124" t="s">
        <v>247</v>
      </c>
      <c r="X4" s="124" t="s">
        <v>248</v>
      </c>
      <c r="Y4" s="124" t="s">
        <v>418</v>
      </c>
      <c r="Z4" s="124" t="s">
        <v>249</v>
      </c>
      <c r="AA4" s="124" t="s">
        <v>250</v>
      </c>
      <c r="AB4" s="124" t="s">
        <v>251</v>
      </c>
      <c r="AC4" s="124" t="s">
        <v>252</v>
      </c>
      <c r="AD4" s="124" t="s">
        <v>8</v>
      </c>
      <c r="AE4" s="124" t="s">
        <v>9</v>
      </c>
      <c r="AF4" s="124" t="s">
        <v>10</v>
      </c>
      <c r="AG4" s="124" t="s">
        <v>80</v>
      </c>
      <c r="AH4" s="124" t="s">
        <v>81</v>
      </c>
      <c r="AI4" s="124" t="s">
        <v>95</v>
      </c>
      <c r="AJ4" s="124"/>
      <c r="AK4" s="124" t="s">
        <v>95</v>
      </c>
      <c r="AL4" s="124"/>
      <c r="AM4" s="124" t="s">
        <v>135</v>
      </c>
      <c r="AN4" s="124"/>
      <c r="AO4" s="124" t="s">
        <v>140</v>
      </c>
      <c r="AP4" s="124"/>
      <c r="AQ4" s="124" t="s">
        <v>149</v>
      </c>
      <c r="AR4" s="124"/>
      <c r="AS4" s="124" t="s">
        <v>153</v>
      </c>
      <c r="AT4" s="124"/>
      <c r="AU4" s="124" t="s">
        <v>159</v>
      </c>
      <c r="AV4" s="124"/>
      <c r="AW4" s="124" t="s">
        <v>160</v>
      </c>
      <c r="AX4" s="124" t="s">
        <v>161</v>
      </c>
      <c r="AY4" s="125" t="s">
        <v>170</v>
      </c>
      <c r="AZ4" s="125" t="s">
        <v>174</v>
      </c>
      <c r="BA4" s="124"/>
      <c r="BB4" s="124" t="s">
        <v>187</v>
      </c>
      <c r="BC4" s="125" t="s">
        <v>176</v>
      </c>
      <c r="BD4" s="124"/>
      <c r="BE4" s="125" t="s">
        <v>178</v>
      </c>
      <c r="BF4" s="125"/>
      <c r="BG4" s="125"/>
      <c r="BH4" s="125" t="s">
        <v>179</v>
      </c>
      <c r="BI4" s="125"/>
      <c r="BJ4" s="145"/>
      <c r="BK4" s="124" t="s">
        <v>185</v>
      </c>
      <c r="BL4" s="124" t="s">
        <v>186</v>
      </c>
      <c r="BM4" s="124" t="s">
        <v>8</v>
      </c>
      <c r="BN4" s="124" t="s">
        <v>9</v>
      </c>
      <c r="BO4" s="124" t="s">
        <v>215</v>
      </c>
      <c r="BP4" s="125" t="s">
        <v>228</v>
      </c>
      <c r="BQ4" s="125" t="s">
        <v>227</v>
      </c>
      <c r="BR4" s="125" t="s">
        <v>226</v>
      </c>
      <c r="BS4" s="125" t="s">
        <v>85</v>
      </c>
      <c r="BT4" s="125" t="s">
        <v>225</v>
      </c>
      <c r="BU4" s="125" t="s">
        <v>224</v>
      </c>
      <c r="BV4" s="125" t="s">
        <v>265</v>
      </c>
      <c r="BW4" s="126" t="s">
        <v>268</v>
      </c>
      <c r="BX4" s="126" t="s">
        <v>269</v>
      </c>
      <c r="BY4" s="126" t="s">
        <v>268</v>
      </c>
      <c r="BZ4" s="126" t="s">
        <v>269</v>
      </c>
      <c r="CA4" s="126" t="s">
        <v>271</v>
      </c>
    </row>
    <row r="5" spans="2:88" s="4" customFormat="1" ht="138" customHeight="1">
      <c r="B5" s="116" t="s">
        <v>5</v>
      </c>
      <c r="C5" s="114" t="s">
        <v>15</v>
      </c>
      <c r="D5" s="114" t="s">
        <v>97</v>
      </c>
      <c r="E5" s="113" t="s">
        <v>351</v>
      </c>
      <c r="F5" s="113" t="s">
        <v>352</v>
      </c>
      <c r="G5" s="113" t="s">
        <v>23</v>
      </c>
      <c r="H5" s="113" t="s">
        <v>353</v>
      </c>
      <c r="I5" s="113" t="s">
        <v>416</v>
      </c>
      <c r="J5" s="112" t="s">
        <v>253</v>
      </c>
      <c r="K5" s="112" t="s">
        <v>253</v>
      </c>
      <c r="L5" s="112" t="s">
        <v>253</v>
      </c>
      <c r="M5" s="112" t="s">
        <v>253</v>
      </c>
      <c r="N5" s="112" t="s">
        <v>253</v>
      </c>
      <c r="O5" s="112" t="s">
        <v>253</v>
      </c>
      <c r="P5" s="112" t="s">
        <v>253</v>
      </c>
      <c r="Q5" s="112" t="s">
        <v>253</v>
      </c>
      <c r="R5" s="112" t="s">
        <v>253</v>
      </c>
      <c r="S5" s="112" t="s">
        <v>253</v>
      </c>
      <c r="T5" s="112" t="s">
        <v>253</v>
      </c>
      <c r="U5" s="112" t="s">
        <v>253</v>
      </c>
      <c r="V5" s="112" t="s">
        <v>253</v>
      </c>
      <c r="W5" s="112" t="s">
        <v>253</v>
      </c>
      <c r="X5" s="112" t="s">
        <v>253</v>
      </c>
      <c r="Y5" s="112" t="s">
        <v>253</v>
      </c>
      <c r="Z5" s="112" t="s">
        <v>253</v>
      </c>
      <c r="AA5" s="112" t="s">
        <v>278</v>
      </c>
      <c r="AB5" s="112" t="s">
        <v>278</v>
      </c>
      <c r="AC5" s="112">
        <v>17</v>
      </c>
      <c r="AD5" s="127" t="s">
        <v>42</v>
      </c>
      <c r="AE5" s="127" t="s">
        <v>48</v>
      </c>
      <c r="AF5" s="127" t="str">
        <f>_xlfn.IFS(AND(AD5=$CB$124,AE5=$CC$124),$CD$124,AND(AD5=$CB$124,AE5=$CC$125),$CD$124,AND(AD5=$CB$124,AE5=$CC$126),$CD$125,AND(AD5=$CB$124,AE5=$CC$127),$CD$126,AND(AD5=$CB$124,AE5=$CC$128),$CD$127,AND(AD5=$CB$125,AE5=$CC$124),$CD$124,AND(AD5=$CB$125,AE5=$CC$125),$CD$124,AND(AD5=$CB$125,AE5=$CC$126),$CD$125,AND(AD5=$CB$125,AE5=$CC$127),$CD$126,AND(AD5=$CB$125,AE5=$CC$128),$CD$127,AND(AD5=$CB$126,AE5=$CC$124),$CD$124,AND(AD5=$CB$126,AE5=$CC$125),$CD$125,AND(AD5=$CB$126,AE5=$CC$126),$CD$126,AND(AD5=$CB$126,AE5=$CC$127),$CD$127,AND(AD5=$CB$126,AE5=$CC$128),$CD$127,AND(AD5=$CB$127,AE5=$CC$124),$CD$125,AND(AD5=$CB$127,AE5=$CC$125),$CD$126,AND(AD5=$CB$127,AE5=$CC$126),$CD$126,AND(AD5=$CB$127,AE5=$CC$127),$CD$127,AND(AD5=$CB$127,AE5=$CC$128),$CD$127,AND(AD5=$CB$128,AE5=$CC$124),$CD$126,AND(AD5=$CB$128,AE5=$CC$125),$CD$126,AND(AD5=$CB$128,AE5=$CC$126),$CD$127,AND(AD5=$CB$128,AE5=$CC$127),$CD$127,AND(AD5=$CB$128,AE5=$CC$128),$CD$127)</f>
        <v>Extremo</v>
      </c>
      <c r="AG5" s="102" t="s">
        <v>397</v>
      </c>
      <c r="AH5" s="82" t="s">
        <v>318</v>
      </c>
      <c r="AI5" s="82" t="s">
        <v>87</v>
      </c>
      <c r="AJ5" s="82">
        <f>IF(AI5=$CF$124,ASIGNADO,IF(AI5=$CF$125,NO_ASIGNADO,""))</f>
        <v>15</v>
      </c>
      <c r="AK5" s="82" t="s">
        <v>91</v>
      </c>
      <c r="AL5" s="82">
        <f>IF(AK5=$CI$124,ADECUADO,IF(AK5=$CI$125,INADECUADO,""))</f>
        <v>15</v>
      </c>
      <c r="AM5" s="82" t="s">
        <v>136</v>
      </c>
      <c r="AN5" s="82">
        <f>IF(AM5=$CL$124,ASIGNADO,IF(AM5=$CL$125,NO_ASIGNADO,""))</f>
        <v>15</v>
      </c>
      <c r="AO5" s="82" t="s">
        <v>141</v>
      </c>
      <c r="AP5" s="82">
        <f>IF(AO5=$CO$124,PREVENIR,IF(AO5=$CO$125,DETECTAR,IF(AO5=$CO$126,NO_ES_CONTROL,"")))</f>
        <v>15</v>
      </c>
      <c r="AQ5" s="82" t="s">
        <v>151</v>
      </c>
      <c r="AR5" s="82">
        <f>IF(AQ5=$CS$124,CONFIABLE,IF(AQ5=$CS$125,NO_CONFIABLE,""))</f>
        <v>15</v>
      </c>
      <c r="AS5" s="82" t="s">
        <v>398</v>
      </c>
      <c r="AT5" s="82">
        <f>IF(AS5=$CV$124,SE_INVESTIGAN,IF(AS5=$CV$125,NO_SE_INVESTIGAN,""))</f>
        <v>15</v>
      </c>
      <c r="AU5" s="82" t="s">
        <v>162</v>
      </c>
      <c r="AV5" s="82">
        <f>IF(AU5=$CY$124,COMPLETA,IF(AU5=$CY$125,INCOMPLETA,IF(AU5=$CY$126,NO_EXISTE,"")))</f>
        <v>10</v>
      </c>
      <c r="AW5" s="82">
        <f t="shared" ref="AW5:AW6" si="0">IFERROR(AJ5+AL5+AN5+AP5+AR5+AT5+AV5," ")</f>
        <v>100</v>
      </c>
      <c r="AX5" s="129" t="str">
        <f t="shared" ref="AX5:AY14" si="1">IF(AND(AW5&gt;=86,AW5&lt;=95),"MODERADO",IF(AND(AW5&gt;=96), "FUERTE",IF(AND(AW5&lt;=85), "DEBIL")))</f>
        <v>FUERTE</v>
      </c>
      <c r="AY5" s="129" t="s">
        <v>171</v>
      </c>
      <c r="AZ5" s="129" t="str">
        <f>IFERROR((_xlfn.IFS(AND(AX5=$DC$124,AY5=$DC$124),$DC$124,AND(AX5=$DC$124,AY5=$DC$125),$DC$125,AND(AX5=$DC$124,AY5=$DC$126),$DC$126,AND(AX5=$DC$125,AY5=$DC$124),$DC$125,AND(AX5=$DC$125,AY5=$DC$125),$DC$125,AND(AX5=$DC$125,AY5=$DC$126),$DC$126,AND(AX5=$DC$126,AY5=$DC$124),$DC$126,AND(AX5=$DC$126,AY5=$DC$125),$DC$126,AND(AX5=$DC$126,AY5=$DC$126),$DC$126)),"")</f>
        <v>FUERTE</v>
      </c>
      <c r="BA5" s="130">
        <f>_xlfn.IFS(AZ5=$DD$124,FUERTE,AZ5=$DD$125,MODERADO,AZ5=$DD$126,DEBIL)</f>
        <v>100</v>
      </c>
      <c r="BB5" s="128" t="str">
        <f>IF(AND(BA5=100),"NO",IF(AND(BA5&lt;100), "SI",0))</f>
        <v>NO</v>
      </c>
      <c r="BC5" s="131" t="str">
        <f>IF(AND(BD5&gt;=50,BD5&lt;=99),"MODERADO",IF(AND(BD5=100), "FUERTE",IF(AND(BD5&lt;50), "DEBIL")))</f>
        <v>FUERTE</v>
      </c>
      <c r="BD5" s="132">
        <f>+SUM(BA5:BA5)/(COUNT(BA5:BA5))</f>
        <v>100</v>
      </c>
      <c r="BE5" s="128" t="s">
        <v>181</v>
      </c>
      <c r="BF5" s="133">
        <f>IF(BE5="Directamente",100/COUNTA(BE5:BE5),0)</f>
        <v>100</v>
      </c>
      <c r="BG5" s="134" t="str">
        <f>IF(SUM(BF5:BF5)&gt;67,"Directamente","No Disminuye")</f>
        <v>Directamente</v>
      </c>
      <c r="BH5" s="128" t="s">
        <v>184</v>
      </c>
      <c r="BI5" s="128">
        <f>IFERROR(_xlfn.IFS(BH5="Directamente",10,BH5="Indirectamente",9.9,BH5="No Disminuye",0)," ")</f>
        <v>9.9</v>
      </c>
      <c r="BJ5" s="134" t="s">
        <v>181</v>
      </c>
      <c r="BK5" s="132">
        <f>IFERROR(_xlfn.IFS(AND(BC5="MODERADO",BG5="Directamente"),1,AND(BC5="FUERTE",BG5="Directamente"),2),"")</f>
        <v>2</v>
      </c>
      <c r="BL5" s="132">
        <v>2</v>
      </c>
      <c r="BM5" s="80" t="s">
        <v>43</v>
      </c>
      <c r="BN5" s="81" t="s">
        <v>46</v>
      </c>
      <c r="BO5" s="81" t="s">
        <v>46</v>
      </c>
      <c r="BP5" s="139" t="s">
        <v>261</v>
      </c>
      <c r="BQ5" s="97" t="s">
        <v>354</v>
      </c>
      <c r="BR5" s="97" t="s">
        <v>355</v>
      </c>
      <c r="BS5" s="112" t="s">
        <v>356</v>
      </c>
      <c r="BT5" s="142">
        <v>43832</v>
      </c>
      <c r="BU5" s="142">
        <v>44196</v>
      </c>
      <c r="BV5" s="115" t="s">
        <v>357</v>
      </c>
      <c r="BW5" s="162">
        <v>43896</v>
      </c>
      <c r="BX5" s="165" t="s">
        <v>420</v>
      </c>
      <c r="BY5" s="120"/>
      <c r="BZ5" s="120"/>
      <c r="CA5" s="120"/>
    </row>
    <row r="6" spans="2:88" ht="64.5" customHeight="1">
      <c r="B6" s="202" t="s">
        <v>5</v>
      </c>
      <c r="C6" s="205" t="s">
        <v>25</v>
      </c>
      <c r="D6" s="205" t="s">
        <v>96</v>
      </c>
      <c r="E6" s="203" t="s">
        <v>399</v>
      </c>
      <c r="F6" s="203" t="s">
        <v>257</v>
      </c>
      <c r="G6" s="203" t="s">
        <v>23</v>
      </c>
      <c r="H6" s="203" t="s">
        <v>358</v>
      </c>
      <c r="I6" s="203" t="s">
        <v>359</v>
      </c>
      <c r="J6" s="194" t="s">
        <v>253</v>
      </c>
      <c r="K6" s="194" t="s">
        <v>253</v>
      </c>
      <c r="L6" s="194" t="s">
        <v>254</v>
      </c>
      <c r="M6" s="194" t="s">
        <v>254</v>
      </c>
      <c r="N6" s="194" t="s">
        <v>253</v>
      </c>
      <c r="O6" s="194" t="s">
        <v>253</v>
      </c>
      <c r="P6" s="194" t="s">
        <v>254</v>
      </c>
      <c r="Q6" s="194" t="s">
        <v>254</v>
      </c>
      <c r="R6" s="194" t="s">
        <v>253</v>
      </c>
      <c r="S6" s="194" t="s">
        <v>253</v>
      </c>
      <c r="T6" s="194" t="s">
        <v>253</v>
      </c>
      <c r="U6" s="194" t="s">
        <v>253</v>
      </c>
      <c r="V6" s="194" t="s">
        <v>253</v>
      </c>
      <c r="W6" s="194" t="s">
        <v>253</v>
      </c>
      <c r="X6" s="194" t="s">
        <v>253</v>
      </c>
      <c r="Y6" s="194" t="s">
        <v>254</v>
      </c>
      <c r="Z6" s="194" t="s">
        <v>254</v>
      </c>
      <c r="AA6" s="194" t="s">
        <v>254</v>
      </c>
      <c r="AB6" s="194" t="s">
        <v>254</v>
      </c>
      <c r="AC6" s="194">
        <v>11</v>
      </c>
      <c r="AD6" s="197" t="s">
        <v>43</v>
      </c>
      <c r="AE6" s="198" t="s">
        <v>47</v>
      </c>
      <c r="AF6" s="198" t="s">
        <v>372</v>
      </c>
      <c r="AG6" s="137" t="s">
        <v>258</v>
      </c>
      <c r="AH6" s="82" t="s">
        <v>83</v>
      </c>
      <c r="AI6" s="82" t="s">
        <v>87</v>
      </c>
      <c r="AJ6" s="82">
        <f>IF(AI6=$CF$124,ASIGNADO,IF(AI6=$CF$125,NO_ASIGNADO,""))</f>
        <v>15</v>
      </c>
      <c r="AK6" s="82" t="s">
        <v>91</v>
      </c>
      <c r="AL6" s="82">
        <f>IF(AK6=$CI$124,ADECUADO,IF(AK6=$CI$125,INADECUADO,""))</f>
        <v>15</v>
      </c>
      <c r="AM6" s="82" t="s">
        <v>136</v>
      </c>
      <c r="AN6" s="82">
        <f>IF(AM6=$CL$124,ASIGNADO,IF(AM6=$CL$125,NO_ASIGNADO,""))</f>
        <v>15</v>
      </c>
      <c r="AO6" s="82" t="s">
        <v>141</v>
      </c>
      <c r="AP6" s="82">
        <f>IF(AO6=$CO$124,PREVENIR,IF(AO6=$CO$125,DETECTAR,IF(AO6=$CO$126,NO_ES_CONTROL,"")))</f>
        <v>15</v>
      </c>
      <c r="AQ6" s="82" t="s">
        <v>151</v>
      </c>
      <c r="AR6" s="82">
        <f>IF(AQ6=$CS$124,CONFIABLE,IF(AQ6=$CS$125,NO_CONFIABLE,""))</f>
        <v>15</v>
      </c>
      <c r="AS6" s="82" t="s">
        <v>398</v>
      </c>
      <c r="AT6" s="82">
        <f>IF(AS6=$CV$124,SE_INVESTIGAN,IF(AS6=$CV$125,NO_SE_INVESTIGAN,""))</f>
        <v>15</v>
      </c>
      <c r="AU6" s="82" t="s">
        <v>162</v>
      </c>
      <c r="AV6" s="82">
        <f>IF(AU6=$CY$124,COMPLETA,IF(AU6=$CY$125,INCOMPLETA,IF(AU6=$CY$126,NO_EXISTE,"")))</f>
        <v>10</v>
      </c>
      <c r="AW6" s="82">
        <f t="shared" si="0"/>
        <v>100</v>
      </c>
      <c r="AX6" s="129" t="str">
        <f t="shared" si="1"/>
        <v>FUERTE</v>
      </c>
      <c r="AY6" s="129" t="str">
        <f t="shared" si="1"/>
        <v>FUERTE</v>
      </c>
      <c r="AZ6" s="129" t="str">
        <f>IFERROR((_xlfn.IFS(AND(AX6=$DC$124,AY6=$DC$124),$DC$124,AND(AX6=$DC$124,AY6=$DC$125),$DC$125,AND(AX6=$DC$124,AY6=$DC$126),$DC$126,AND(AX6=$DC$125,AY6=$DC$124),$DC$125,AND(AX6=$DC$125,AY6=$DC$125),$DC$125,AND(AX6=$DC$125,AY6=$DC$126),$DC$126,AND(AX6=$DC$126,AY6=$DC$124),$DC$126,AND(AX6=$DC$126,AY6=$DC$125),$DC$126,AND(AX6=$DC$126,AY6=$DC$126),$DC$126)),"")</f>
        <v>FUERTE</v>
      </c>
      <c r="BA6" s="130">
        <f>_xlfn.IFS(AZ6=$DD$124,FUERTE,AZ6=$DD$125,MODERADO,AZ6=$DD$126,DEBIL)</f>
        <v>100</v>
      </c>
      <c r="BB6" s="82" t="str">
        <f t="shared" ref="BB6:BB8" si="2">IF(AND(BA6=100),"NO",IF(AND(BA6&lt;100), "SI",0))</f>
        <v>NO</v>
      </c>
      <c r="BC6" s="204" t="str">
        <f>IF(AND(BD6&gt;=50,BD6&lt;=99),"MODERADO",IF(AND(BD6=100), "FUERTE",IF(AND(BD6&lt;50), "DEBIL")))</f>
        <v>FUERTE</v>
      </c>
      <c r="BD6" s="194">
        <f>+SUM(BA6:BA8)/(COUNT(BA6:BA8))</f>
        <v>100</v>
      </c>
      <c r="BE6" s="82" t="s">
        <v>181</v>
      </c>
      <c r="BF6" s="119">
        <f>IF(BE6="Directamente",100/COUNTA($BE$5:$BE$5),0)</f>
        <v>100</v>
      </c>
      <c r="BG6" s="195" t="s">
        <v>181</v>
      </c>
      <c r="BH6" s="82" t="s">
        <v>181</v>
      </c>
      <c r="BI6" s="82">
        <f t="shared" ref="BI6:BI8" si="3">IFERROR(_xlfn.IFS(BH6="Directamente",10,BH6="Indirectamente",9.9,BH6="No Disminuye",0)," ")</f>
        <v>10</v>
      </c>
      <c r="BJ6" s="195" t="s">
        <v>181</v>
      </c>
      <c r="BK6" s="196">
        <v>2</v>
      </c>
      <c r="BL6" s="196">
        <v>0</v>
      </c>
      <c r="BM6" s="197" t="s">
        <v>43</v>
      </c>
      <c r="BN6" s="198" t="s">
        <v>47</v>
      </c>
      <c r="BO6" s="198" t="s">
        <v>372</v>
      </c>
      <c r="BP6" s="179" t="s">
        <v>261</v>
      </c>
      <c r="BQ6" s="176" t="s">
        <v>369</v>
      </c>
      <c r="BR6" s="185" t="s">
        <v>370</v>
      </c>
      <c r="BS6" s="179" t="s">
        <v>367</v>
      </c>
      <c r="BT6" s="180">
        <v>43832</v>
      </c>
      <c r="BU6" s="180">
        <v>44196</v>
      </c>
      <c r="BV6" s="179" t="s">
        <v>371</v>
      </c>
      <c r="BW6" s="173"/>
      <c r="BX6" s="188"/>
      <c r="BY6" s="173"/>
      <c r="BZ6" s="173"/>
      <c r="CA6" s="173"/>
    </row>
    <row r="7" spans="2:88" ht="55.5" customHeight="1">
      <c r="B7" s="202"/>
      <c r="C7" s="205"/>
      <c r="D7" s="205"/>
      <c r="E7" s="203"/>
      <c r="F7" s="203"/>
      <c r="G7" s="203"/>
      <c r="H7" s="203"/>
      <c r="I7" s="203"/>
      <c r="J7" s="194"/>
      <c r="K7" s="194"/>
      <c r="L7" s="194"/>
      <c r="M7" s="194"/>
      <c r="N7" s="194"/>
      <c r="O7" s="194"/>
      <c r="P7" s="194"/>
      <c r="Q7" s="194"/>
      <c r="R7" s="194"/>
      <c r="S7" s="194"/>
      <c r="T7" s="194"/>
      <c r="U7" s="194"/>
      <c r="V7" s="194"/>
      <c r="W7" s="194"/>
      <c r="X7" s="194"/>
      <c r="Y7" s="194"/>
      <c r="Z7" s="194"/>
      <c r="AA7" s="194"/>
      <c r="AB7" s="194"/>
      <c r="AC7" s="194"/>
      <c r="AD7" s="197"/>
      <c r="AE7" s="198"/>
      <c r="AF7" s="198"/>
      <c r="AG7" s="102" t="s">
        <v>260</v>
      </c>
      <c r="AH7" s="82" t="s">
        <v>83</v>
      </c>
      <c r="AI7" s="82" t="s">
        <v>87</v>
      </c>
      <c r="AJ7" s="82">
        <f>IF(AI7=$CF$124,ASIGNADO,IF(AI7=$CF$125,NO_ASIGNADO,""))</f>
        <v>15</v>
      </c>
      <c r="AK7" s="82" t="s">
        <v>91</v>
      </c>
      <c r="AL7" s="82">
        <f>IF(AK7=$CI$124,ADECUADO,IF(AK7=$CI$125,INADECUADO,""))</f>
        <v>15</v>
      </c>
      <c r="AM7" s="82" t="s">
        <v>136</v>
      </c>
      <c r="AN7" s="82">
        <f>IF(AM7=$CL$124,ASIGNADO,IF(AM7=$CL$125,NO_ASIGNADO,""))</f>
        <v>15</v>
      </c>
      <c r="AO7" s="82" t="s">
        <v>141</v>
      </c>
      <c r="AP7" s="82">
        <f>IF(AO7=$CO$124,PREVENIR,IF(AO7=$CO$125,DETECTAR,IF(AO7=$CO$126,NO_ES_CONTROL,"")))</f>
        <v>15</v>
      </c>
      <c r="AQ7" s="82" t="s">
        <v>151</v>
      </c>
      <c r="AR7" s="82">
        <f>IF(AQ7=$CS$124,CONFIABLE,IF(AQ7=$CS$125,NO_CONFIABLE,""))</f>
        <v>15</v>
      </c>
      <c r="AS7" s="82" t="s">
        <v>398</v>
      </c>
      <c r="AT7" s="82">
        <f>IF(AS7=$CV$124,SE_INVESTIGAN,IF(AS7=$CV$125,NO_SE_INVESTIGAN,""))</f>
        <v>15</v>
      </c>
      <c r="AU7" s="82" t="s">
        <v>162</v>
      </c>
      <c r="AV7" s="82">
        <f>IF(AU7=$CY$124,COMPLETA,IF(AU7=$CY$125,INCOMPLETA,IF(AU7=$CY$126,NO_EXISTE,"")))</f>
        <v>10</v>
      </c>
      <c r="AW7" s="82">
        <f t="shared" ref="AW7:AW8" si="4">IFERROR(AJ7+AL7+AN7+AP7+AR7+AT7+AV7," ")</f>
        <v>100</v>
      </c>
      <c r="AX7" s="129" t="str">
        <f t="shared" si="1"/>
        <v>FUERTE</v>
      </c>
      <c r="AY7" s="129" t="str">
        <f t="shared" si="1"/>
        <v>FUERTE</v>
      </c>
      <c r="AZ7" s="129" t="str">
        <f>IFERROR((_xlfn.IFS(AND(AX7=$DC$124,AY7=$DC$124),$DC$124,AND(AX7=$DC$124,AY7=$DC$125),$DC$125,AND(AX7=$DC$124,AY7=$DC$126),$DC$126,AND(AX7=$DC$125,AY7=$DC$124),$DC$125,AND(AX7=$DC$125,AY7=$DC$125),$DC$125,AND(AX7=$DC$125,AY7=$DC$126),$DC$126,AND(AX7=$DC$126,AY7=$DC$124),$DC$126,AND(AX7=$DC$126,AY7=$DC$125),$DC$126,AND(AX7=$DC$126,AY7=$DC$126),$DC$126)),"")</f>
        <v>FUERTE</v>
      </c>
      <c r="BA7" s="130">
        <f>_xlfn.IFS(AZ7=$DD$124,FUERTE,AZ7=$DD$125,MODERADO,AZ7=$DD$126,DEBIL)</f>
        <v>100</v>
      </c>
      <c r="BB7" s="82" t="str">
        <f t="shared" si="2"/>
        <v>NO</v>
      </c>
      <c r="BC7" s="204"/>
      <c r="BD7" s="194"/>
      <c r="BE7" s="82" t="s">
        <v>181</v>
      </c>
      <c r="BF7" s="119">
        <f>IF(BE7="Directamente",100/COUNTA($BE$5:$BE$5),0)</f>
        <v>100</v>
      </c>
      <c r="BG7" s="195"/>
      <c r="BH7" s="82" t="s">
        <v>184</v>
      </c>
      <c r="BI7" s="82">
        <f t="shared" si="3"/>
        <v>9.9</v>
      </c>
      <c r="BJ7" s="195"/>
      <c r="BK7" s="196"/>
      <c r="BL7" s="196"/>
      <c r="BM7" s="197"/>
      <c r="BN7" s="198"/>
      <c r="BO7" s="198"/>
      <c r="BP7" s="183"/>
      <c r="BQ7" s="177"/>
      <c r="BR7" s="186"/>
      <c r="BS7" s="183"/>
      <c r="BT7" s="181"/>
      <c r="BU7" s="181"/>
      <c r="BV7" s="174"/>
      <c r="BW7" s="174"/>
      <c r="BX7" s="189"/>
      <c r="BY7" s="174"/>
      <c r="BZ7" s="174"/>
      <c r="CA7" s="174"/>
    </row>
    <row r="8" spans="2:88" ht="68.5" customHeight="1">
      <c r="B8" s="202"/>
      <c r="C8" s="205"/>
      <c r="D8" s="205"/>
      <c r="E8" s="203"/>
      <c r="F8" s="203"/>
      <c r="G8" s="203"/>
      <c r="H8" s="203"/>
      <c r="I8" s="203"/>
      <c r="J8" s="194"/>
      <c r="K8" s="194"/>
      <c r="L8" s="194"/>
      <c r="M8" s="194"/>
      <c r="N8" s="194"/>
      <c r="O8" s="194"/>
      <c r="P8" s="194"/>
      <c r="Q8" s="194"/>
      <c r="R8" s="194"/>
      <c r="S8" s="194"/>
      <c r="T8" s="194"/>
      <c r="U8" s="194"/>
      <c r="V8" s="194"/>
      <c r="W8" s="194"/>
      <c r="X8" s="194"/>
      <c r="Y8" s="194"/>
      <c r="Z8" s="194"/>
      <c r="AA8" s="194"/>
      <c r="AB8" s="194"/>
      <c r="AC8" s="194"/>
      <c r="AD8" s="197"/>
      <c r="AE8" s="198"/>
      <c r="AF8" s="198"/>
      <c r="AG8" s="102" t="s">
        <v>259</v>
      </c>
      <c r="AH8" s="82" t="s">
        <v>83</v>
      </c>
      <c r="AI8" s="82" t="s">
        <v>87</v>
      </c>
      <c r="AJ8" s="82">
        <f>IF(AI8=$CF$124,ASIGNADO,IF(AI8=$CF$125,NO_ASIGNADO,""))</f>
        <v>15</v>
      </c>
      <c r="AK8" s="82" t="s">
        <v>91</v>
      </c>
      <c r="AL8" s="82">
        <f>IF(AK8=$CI$124,ADECUADO,IF(AK8=$CI$125,INADECUADO,""))</f>
        <v>15</v>
      </c>
      <c r="AM8" s="82" t="s">
        <v>136</v>
      </c>
      <c r="AN8" s="82">
        <f>IF(AM8=$CL$124,ASIGNADO,IF(AM8=$CL$125,NO_ASIGNADO,""))</f>
        <v>15</v>
      </c>
      <c r="AO8" s="82" t="s">
        <v>141</v>
      </c>
      <c r="AP8" s="82">
        <f>IF(AO8=$CO$124,PREVENIR,IF(AO8=$CO$125,DETECTAR,IF(AO8=$CO$126,NO_ES_CONTROL,"")))</f>
        <v>15</v>
      </c>
      <c r="AQ8" s="82" t="s">
        <v>151</v>
      </c>
      <c r="AR8" s="82">
        <f>IF(AQ8=$CS$124,CONFIABLE,IF(AQ8=$CS$125,NO_CONFIABLE,""))</f>
        <v>15</v>
      </c>
      <c r="AS8" s="82" t="s">
        <v>398</v>
      </c>
      <c r="AT8" s="82">
        <f>IF(AS8=$CV$124,SE_INVESTIGAN,IF(AS8=$CV$125,NO_SE_INVESTIGAN,""))</f>
        <v>15</v>
      </c>
      <c r="AU8" s="82" t="s">
        <v>162</v>
      </c>
      <c r="AV8" s="82">
        <f>IF(AU8=$CY$124,COMPLETA,IF(AU8=$CY$125,INCOMPLETA,IF(AU8=$CY$126,NO_EXISTE,"")))</f>
        <v>10</v>
      </c>
      <c r="AW8" s="82">
        <f t="shared" si="4"/>
        <v>100</v>
      </c>
      <c r="AX8" s="129" t="str">
        <f t="shared" si="1"/>
        <v>FUERTE</v>
      </c>
      <c r="AY8" s="129" t="str">
        <f t="shared" si="1"/>
        <v>FUERTE</v>
      </c>
      <c r="AZ8" s="129" t="str">
        <f>IFERROR((_xlfn.IFS(AND(AX8=$DC$124,AY8=$DC$124),$DC$124,AND(AX8=$DC$124,AY8=$DC$125),$DC$125,AND(AX8=$DC$124,AY8=$DC$126),$DC$126,AND(AX8=$DC$125,AY8=$DC$124),$DC$125,AND(AX8=$DC$125,AY8=$DC$125),$DC$125,AND(AX8=$DC$125,AY8=$DC$126),$DC$126,AND(AX8=$DC$126,AY8=$DC$124),$DC$126,AND(AX8=$DC$126,AY8=$DC$125),$DC$126,AND(AX8=$DC$126,AY8=$DC$126),$DC$126)),"")</f>
        <v>FUERTE</v>
      </c>
      <c r="BA8" s="130">
        <f>_xlfn.IFS(AZ8=$DD$124,FUERTE,AZ8=$DD$125,MODERADO,AZ8=$DD$126,DEBIL)</f>
        <v>100</v>
      </c>
      <c r="BB8" s="82" t="str">
        <f t="shared" si="2"/>
        <v>NO</v>
      </c>
      <c r="BC8" s="204"/>
      <c r="BD8" s="194"/>
      <c r="BE8" s="82" t="s">
        <v>182</v>
      </c>
      <c r="BF8" s="119">
        <f>IF(BE8="Directamente",100/COUNTA($BE$5:$BE$5),0)</f>
        <v>0</v>
      </c>
      <c r="BG8" s="195"/>
      <c r="BH8" s="82" t="s">
        <v>181</v>
      </c>
      <c r="BI8" s="82">
        <f t="shared" si="3"/>
        <v>10</v>
      </c>
      <c r="BJ8" s="195"/>
      <c r="BK8" s="196"/>
      <c r="BL8" s="196"/>
      <c r="BM8" s="197"/>
      <c r="BN8" s="198"/>
      <c r="BO8" s="198"/>
      <c r="BP8" s="184"/>
      <c r="BQ8" s="178"/>
      <c r="BR8" s="187"/>
      <c r="BS8" s="184"/>
      <c r="BT8" s="182"/>
      <c r="BU8" s="182"/>
      <c r="BV8" s="175"/>
      <c r="BW8" s="175"/>
      <c r="BX8" s="190"/>
      <c r="BY8" s="175"/>
      <c r="BZ8" s="175"/>
      <c r="CA8" s="175"/>
    </row>
    <row r="9" spans="2:88" ht="139.5">
      <c r="B9" s="107" t="s">
        <v>12</v>
      </c>
      <c r="C9" s="109" t="s">
        <v>313</v>
      </c>
      <c r="D9" s="108" t="s">
        <v>312</v>
      </c>
      <c r="E9" s="109" t="s">
        <v>335</v>
      </c>
      <c r="F9" s="109" t="s">
        <v>323</v>
      </c>
      <c r="G9" s="109" t="s">
        <v>23</v>
      </c>
      <c r="H9" s="108" t="s">
        <v>324</v>
      </c>
      <c r="I9" s="109" t="s">
        <v>360</v>
      </c>
      <c r="J9" s="106" t="s">
        <v>253</v>
      </c>
      <c r="K9" s="106" t="s">
        <v>253</v>
      </c>
      <c r="L9" s="106" t="s">
        <v>253</v>
      </c>
      <c r="M9" s="106" t="s">
        <v>254</v>
      </c>
      <c r="N9" s="106" t="s">
        <v>253</v>
      </c>
      <c r="O9" s="106" t="s">
        <v>253</v>
      </c>
      <c r="P9" s="106" t="s">
        <v>253</v>
      </c>
      <c r="Q9" s="106" t="s">
        <v>253</v>
      </c>
      <c r="R9" s="106" t="s">
        <v>254</v>
      </c>
      <c r="S9" s="106" t="s">
        <v>253</v>
      </c>
      <c r="T9" s="106" t="s">
        <v>253</v>
      </c>
      <c r="U9" s="106" t="s">
        <v>253</v>
      </c>
      <c r="V9" s="106" t="s">
        <v>253</v>
      </c>
      <c r="W9" s="106" t="s">
        <v>253</v>
      </c>
      <c r="X9" s="106" t="s">
        <v>254</v>
      </c>
      <c r="Y9" s="106" t="s">
        <v>254</v>
      </c>
      <c r="Z9" s="106" t="s">
        <v>253</v>
      </c>
      <c r="AA9" s="106" t="s">
        <v>254</v>
      </c>
      <c r="AB9" s="106" t="s">
        <v>253</v>
      </c>
      <c r="AC9" s="106">
        <v>14</v>
      </c>
      <c r="AD9" s="151" t="s">
        <v>43</v>
      </c>
      <c r="AE9" s="151" t="s">
        <v>48</v>
      </c>
      <c r="AF9" s="151" t="s">
        <v>79</v>
      </c>
      <c r="AG9" s="92" t="s">
        <v>400</v>
      </c>
      <c r="AH9" s="86" t="s">
        <v>83</v>
      </c>
      <c r="AI9" s="82" t="s">
        <v>87</v>
      </c>
      <c r="AJ9" s="82">
        <v>15</v>
      </c>
      <c r="AK9" s="82" t="s">
        <v>91</v>
      </c>
      <c r="AL9" s="82">
        <v>15</v>
      </c>
      <c r="AM9" s="82" t="s">
        <v>136</v>
      </c>
      <c r="AN9" s="82">
        <v>15</v>
      </c>
      <c r="AO9" s="82" t="s">
        <v>141</v>
      </c>
      <c r="AP9" s="82">
        <v>15</v>
      </c>
      <c r="AQ9" s="82" t="s">
        <v>151</v>
      </c>
      <c r="AR9" s="82">
        <v>15</v>
      </c>
      <c r="AS9" s="82" t="s">
        <v>398</v>
      </c>
      <c r="AT9" s="82">
        <v>15</v>
      </c>
      <c r="AU9" s="82" t="s">
        <v>162</v>
      </c>
      <c r="AV9" s="82">
        <v>15</v>
      </c>
      <c r="AW9" s="82">
        <v>100</v>
      </c>
      <c r="AX9" s="89" t="s">
        <v>171</v>
      </c>
      <c r="AY9" s="89" t="s">
        <v>171</v>
      </c>
      <c r="AZ9" s="89" t="s">
        <v>171</v>
      </c>
      <c r="BA9" s="96"/>
      <c r="BB9" s="96" t="s">
        <v>278</v>
      </c>
      <c r="BC9" s="89" t="s">
        <v>171</v>
      </c>
      <c r="BD9" s="93"/>
      <c r="BE9" s="96" t="s">
        <v>181</v>
      </c>
      <c r="BF9" s="93"/>
      <c r="BG9" s="93"/>
      <c r="BH9" s="96" t="s">
        <v>181</v>
      </c>
      <c r="BI9" s="93"/>
      <c r="BJ9" s="148" t="s">
        <v>181</v>
      </c>
      <c r="BK9" s="96">
        <v>2</v>
      </c>
      <c r="BL9" s="96">
        <v>2</v>
      </c>
      <c r="BM9" s="83" t="s">
        <v>43</v>
      </c>
      <c r="BN9" s="83" t="s">
        <v>46</v>
      </c>
      <c r="BO9" s="83" t="s">
        <v>46</v>
      </c>
      <c r="BP9" s="83" t="s">
        <v>261</v>
      </c>
      <c r="BQ9" s="109" t="s">
        <v>368</v>
      </c>
      <c r="BR9" s="110" t="s">
        <v>326</v>
      </c>
      <c r="BS9" s="83" t="s">
        <v>325</v>
      </c>
      <c r="BT9" s="111">
        <v>43832</v>
      </c>
      <c r="BU9" s="111">
        <v>44196</v>
      </c>
      <c r="BV9" s="95" t="s">
        <v>337</v>
      </c>
      <c r="BW9" s="171"/>
      <c r="BX9" s="172"/>
      <c r="BY9" s="98"/>
      <c r="BZ9" s="98"/>
      <c r="CA9" s="98"/>
    </row>
    <row r="10" spans="2:88" ht="166" customHeight="1">
      <c r="B10" s="89" t="s">
        <v>12</v>
      </c>
      <c r="C10" s="114" t="s">
        <v>30</v>
      </c>
      <c r="D10" s="114" t="s">
        <v>300</v>
      </c>
      <c r="E10" s="114" t="s">
        <v>332</v>
      </c>
      <c r="F10" s="114" t="s">
        <v>301</v>
      </c>
      <c r="G10" s="114" t="s">
        <v>23</v>
      </c>
      <c r="H10" s="114" t="s">
        <v>302</v>
      </c>
      <c r="I10" s="114" t="s">
        <v>303</v>
      </c>
      <c r="J10" s="90" t="s">
        <v>253</v>
      </c>
      <c r="K10" s="90" t="s">
        <v>254</v>
      </c>
      <c r="L10" s="90" t="s">
        <v>253</v>
      </c>
      <c r="M10" s="90" t="s">
        <v>253</v>
      </c>
      <c r="N10" s="90" t="s">
        <v>253</v>
      </c>
      <c r="O10" s="90" t="s">
        <v>253</v>
      </c>
      <c r="P10" s="90" t="s">
        <v>254</v>
      </c>
      <c r="Q10" s="90" t="s">
        <v>253</v>
      </c>
      <c r="R10" s="90" t="s">
        <v>254</v>
      </c>
      <c r="S10" s="90" t="s">
        <v>253</v>
      </c>
      <c r="T10" s="90" t="s">
        <v>253</v>
      </c>
      <c r="U10" s="90" t="s">
        <v>253</v>
      </c>
      <c r="V10" s="90" t="s">
        <v>253</v>
      </c>
      <c r="W10" s="90" t="s">
        <v>254</v>
      </c>
      <c r="X10" s="90" t="s">
        <v>253</v>
      </c>
      <c r="Y10" s="90" t="s">
        <v>254</v>
      </c>
      <c r="Z10" s="90" t="s">
        <v>253</v>
      </c>
      <c r="AA10" s="90" t="s">
        <v>254</v>
      </c>
      <c r="AB10" s="90" t="s">
        <v>254</v>
      </c>
      <c r="AC10" s="96">
        <v>12</v>
      </c>
      <c r="AD10" s="152" t="s">
        <v>43</v>
      </c>
      <c r="AE10" s="153" t="s">
        <v>48</v>
      </c>
      <c r="AF10" s="153" t="s">
        <v>79</v>
      </c>
      <c r="AG10" s="102" t="s">
        <v>401</v>
      </c>
      <c r="AH10" s="82" t="s">
        <v>83</v>
      </c>
      <c r="AI10" s="82" t="s">
        <v>87</v>
      </c>
      <c r="AJ10" s="82">
        <v>15</v>
      </c>
      <c r="AK10" s="82" t="s">
        <v>91</v>
      </c>
      <c r="AL10" s="82">
        <v>15</v>
      </c>
      <c r="AM10" s="82" t="s">
        <v>136</v>
      </c>
      <c r="AN10" s="82">
        <v>15</v>
      </c>
      <c r="AO10" s="82" t="s">
        <v>141</v>
      </c>
      <c r="AP10" s="82">
        <v>15</v>
      </c>
      <c r="AQ10" s="82" t="s">
        <v>151</v>
      </c>
      <c r="AR10" s="82">
        <v>15</v>
      </c>
      <c r="AS10" s="82" t="s">
        <v>398</v>
      </c>
      <c r="AT10" s="82">
        <v>15</v>
      </c>
      <c r="AU10" s="82" t="s">
        <v>162</v>
      </c>
      <c r="AV10" s="82">
        <v>15</v>
      </c>
      <c r="AW10" s="82">
        <v>100</v>
      </c>
      <c r="AX10" s="117" t="str">
        <f>IF(AND(AW10&gt;=86,AW10&lt;=95),"MODERADO",IF(AND(AW10&gt;=96), "FUERTE",IF(AND(AW10&lt;=85), "DEBIL")))</f>
        <v>FUERTE</v>
      </c>
      <c r="AY10" s="117" t="s">
        <v>171</v>
      </c>
      <c r="AZ10" s="117" t="s">
        <v>171</v>
      </c>
      <c r="BA10" s="82">
        <v>100</v>
      </c>
      <c r="BB10" s="82" t="s">
        <v>254</v>
      </c>
      <c r="BC10" s="89" t="s">
        <v>171</v>
      </c>
      <c r="BD10" s="86"/>
      <c r="BE10" s="86" t="s">
        <v>181</v>
      </c>
      <c r="BF10" s="86"/>
      <c r="BG10" s="86"/>
      <c r="BH10" s="82" t="s">
        <v>181</v>
      </c>
      <c r="BI10" s="86"/>
      <c r="BJ10" s="146" t="s">
        <v>181</v>
      </c>
      <c r="BK10" s="86">
        <v>2</v>
      </c>
      <c r="BL10" s="86">
        <v>2</v>
      </c>
      <c r="BM10" s="101" t="s">
        <v>43</v>
      </c>
      <c r="BN10" s="101" t="s">
        <v>46</v>
      </c>
      <c r="BO10" s="101" t="s">
        <v>46</v>
      </c>
      <c r="BP10" s="83" t="s">
        <v>261</v>
      </c>
      <c r="BQ10" s="97" t="s">
        <v>319</v>
      </c>
      <c r="BR10" s="97" t="s">
        <v>402</v>
      </c>
      <c r="BS10" s="112" t="s">
        <v>304</v>
      </c>
      <c r="BT10" s="88">
        <v>43832</v>
      </c>
      <c r="BU10" s="88">
        <v>44165</v>
      </c>
      <c r="BV10" s="97" t="s">
        <v>305</v>
      </c>
      <c r="BW10" s="98"/>
      <c r="BX10" s="98"/>
      <c r="BY10" s="98"/>
      <c r="BZ10" s="98"/>
      <c r="CA10" s="98"/>
    </row>
    <row r="11" spans="2:88" ht="166" customHeight="1">
      <c r="B11" s="89" t="s">
        <v>12</v>
      </c>
      <c r="C11" s="114" t="s">
        <v>29</v>
      </c>
      <c r="D11" s="114" t="s">
        <v>314</v>
      </c>
      <c r="E11" s="114" t="s">
        <v>333</v>
      </c>
      <c r="F11" s="114" t="s">
        <v>315</v>
      </c>
      <c r="G11" s="114" t="s">
        <v>23</v>
      </c>
      <c r="H11" s="113" t="s">
        <v>316</v>
      </c>
      <c r="I11" s="113" t="s">
        <v>317</v>
      </c>
      <c r="J11" s="102" t="s">
        <v>253</v>
      </c>
      <c r="K11" s="82" t="s">
        <v>253</v>
      </c>
      <c r="L11" s="82" t="s">
        <v>253</v>
      </c>
      <c r="M11" s="82" t="s">
        <v>253</v>
      </c>
      <c r="N11" s="82" t="s">
        <v>253</v>
      </c>
      <c r="O11" s="82" t="s">
        <v>253</v>
      </c>
      <c r="P11" s="82" t="s">
        <v>253</v>
      </c>
      <c r="Q11" s="82" t="s">
        <v>253</v>
      </c>
      <c r="R11" s="82" t="s">
        <v>253</v>
      </c>
      <c r="S11" s="82" t="s">
        <v>253</v>
      </c>
      <c r="T11" s="82" t="s">
        <v>253</v>
      </c>
      <c r="U11" s="82" t="s">
        <v>253</v>
      </c>
      <c r="V11" s="82" t="s">
        <v>253</v>
      </c>
      <c r="W11" s="82" t="s">
        <v>253</v>
      </c>
      <c r="X11" s="82" t="s">
        <v>253</v>
      </c>
      <c r="Y11" s="82" t="s">
        <v>254</v>
      </c>
      <c r="Z11" s="82" t="s">
        <v>253</v>
      </c>
      <c r="AA11" s="82" t="s">
        <v>254</v>
      </c>
      <c r="AB11" s="82" t="s">
        <v>254</v>
      </c>
      <c r="AC11" s="86">
        <v>16</v>
      </c>
      <c r="AD11" s="155" t="s">
        <v>43</v>
      </c>
      <c r="AE11" s="156" t="s">
        <v>48</v>
      </c>
      <c r="AF11" s="156" t="s">
        <v>79</v>
      </c>
      <c r="AG11" s="102" t="s">
        <v>417</v>
      </c>
      <c r="AH11" s="82" t="s">
        <v>318</v>
      </c>
      <c r="AI11" s="82" t="s">
        <v>87</v>
      </c>
      <c r="AJ11" s="82">
        <v>15</v>
      </c>
      <c r="AK11" s="82" t="s">
        <v>91</v>
      </c>
      <c r="AL11" s="82">
        <v>15</v>
      </c>
      <c r="AM11" s="82" t="s">
        <v>136</v>
      </c>
      <c r="AN11" s="82">
        <v>15</v>
      </c>
      <c r="AO11" s="82" t="s">
        <v>141</v>
      </c>
      <c r="AP11" s="82">
        <v>15</v>
      </c>
      <c r="AQ11" s="82" t="s">
        <v>151</v>
      </c>
      <c r="AR11" s="82">
        <v>15</v>
      </c>
      <c r="AS11" s="82" t="s">
        <v>398</v>
      </c>
      <c r="AT11" s="82">
        <v>15</v>
      </c>
      <c r="AU11" s="82" t="s">
        <v>162</v>
      </c>
      <c r="AV11" s="82">
        <v>15</v>
      </c>
      <c r="AW11" s="82">
        <v>100</v>
      </c>
      <c r="AX11" s="123" t="str">
        <f>IF(AND(AW11&gt;=86,AW11&lt;=95),"MODERADO",IF(AND(AW11&gt;=96), "FUERTE",IF(AND(AW11&lt;=85), "DEBIL")))</f>
        <v>FUERTE</v>
      </c>
      <c r="AY11" s="123" t="s">
        <v>171</v>
      </c>
      <c r="AZ11" s="117" t="s">
        <v>171</v>
      </c>
      <c r="BA11" s="82">
        <v>100</v>
      </c>
      <c r="BB11" s="82" t="s">
        <v>278</v>
      </c>
      <c r="BC11" s="89" t="s">
        <v>171</v>
      </c>
      <c r="BD11" s="86"/>
      <c r="BE11" s="86" t="s">
        <v>181</v>
      </c>
      <c r="BF11" s="86"/>
      <c r="BG11" s="86"/>
      <c r="BH11" s="82" t="s">
        <v>181</v>
      </c>
      <c r="BI11" s="86"/>
      <c r="BJ11" s="146" t="s">
        <v>181</v>
      </c>
      <c r="BK11" s="86">
        <v>2</v>
      </c>
      <c r="BL11" s="86">
        <v>2</v>
      </c>
      <c r="BM11" s="103" t="s">
        <v>43</v>
      </c>
      <c r="BN11" s="103" t="s">
        <v>46</v>
      </c>
      <c r="BO11" s="103" t="s">
        <v>46</v>
      </c>
      <c r="BP11" s="104" t="s">
        <v>261</v>
      </c>
      <c r="BQ11" s="97" t="s">
        <v>320</v>
      </c>
      <c r="BR11" s="97" t="s">
        <v>403</v>
      </c>
      <c r="BS11" s="112" t="s">
        <v>321</v>
      </c>
      <c r="BT11" s="88">
        <v>43832</v>
      </c>
      <c r="BU11" s="88" t="s">
        <v>322</v>
      </c>
      <c r="BV11" s="97" t="s">
        <v>305</v>
      </c>
      <c r="BW11" s="105"/>
      <c r="BX11" s="105"/>
      <c r="BY11" s="105"/>
      <c r="BZ11" s="105"/>
      <c r="CA11" s="105"/>
      <c r="CB11" s="78"/>
      <c r="CC11" s="78"/>
      <c r="CD11" s="78"/>
      <c r="CE11" s="78"/>
      <c r="CF11" s="78"/>
      <c r="CG11" s="78"/>
      <c r="CH11" s="78"/>
      <c r="CI11" s="78"/>
      <c r="CJ11" s="78"/>
    </row>
    <row r="12" spans="2:88" ht="126.65" customHeight="1">
      <c r="B12" s="202" t="s">
        <v>13</v>
      </c>
      <c r="C12" s="205" t="s">
        <v>34</v>
      </c>
      <c r="D12" s="205" t="s">
        <v>255</v>
      </c>
      <c r="E12" s="203" t="s">
        <v>327</v>
      </c>
      <c r="F12" s="203" t="s">
        <v>232</v>
      </c>
      <c r="G12" s="203" t="s">
        <v>23</v>
      </c>
      <c r="H12" s="203" t="s">
        <v>361</v>
      </c>
      <c r="I12" s="203" t="s">
        <v>362</v>
      </c>
      <c r="J12" s="194" t="s">
        <v>253</v>
      </c>
      <c r="K12" s="194" t="s">
        <v>253</v>
      </c>
      <c r="L12" s="194" t="s">
        <v>253</v>
      </c>
      <c r="M12" s="194" t="s">
        <v>254</v>
      </c>
      <c r="N12" s="194" t="s">
        <v>253</v>
      </c>
      <c r="O12" s="194" t="s">
        <v>253</v>
      </c>
      <c r="P12" s="194" t="s">
        <v>253</v>
      </c>
      <c r="Q12" s="194" t="s">
        <v>254</v>
      </c>
      <c r="R12" s="194" t="s">
        <v>254</v>
      </c>
      <c r="S12" s="194" t="s">
        <v>253</v>
      </c>
      <c r="T12" s="194" t="s">
        <v>253</v>
      </c>
      <c r="U12" s="194" t="s">
        <v>253</v>
      </c>
      <c r="V12" s="194" t="s">
        <v>253</v>
      </c>
      <c r="W12" s="194" t="s">
        <v>253</v>
      </c>
      <c r="X12" s="194" t="s">
        <v>253</v>
      </c>
      <c r="Y12" s="194" t="s">
        <v>254</v>
      </c>
      <c r="Z12" s="194" t="s">
        <v>254</v>
      </c>
      <c r="AA12" s="194" t="s">
        <v>254</v>
      </c>
      <c r="AB12" s="194" t="s">
        <v>253</v>
      </c>
      <c r="AC12" s="194">
        <v>13</v>
      </c>
      <c r="AD12" s="197" t="s">
        <v>43</v>
      </c>
      <c r="AE12" s="198" t="s">
        <v>48</v>
      </c>
      <c r="AF12" s="198" t="str">
        <f>_xlfn.IFS(AND(AD12=$CB$124,AE12=$CC$124),$CD$124,AND(AD12=$CB$124,AE12=$CC$125),$CD$124,AND(AD12=$CB$124,AE12=$CC$126),$CD$125,AND(AD12=$CB$124,AE12=$CC$127),$CD$126,AND(AD12=$CB$124,AE12=$CC$128),$CD$127,AND(AD12=$CB$125,AE12=$CC$124),$CD$124,AND(AD12=$CB$125,AE12=$CC$125),$CD$124,AND(AD12=$CB$125,AE12=$CC$126),$CD$125,AND(AD12=$CB$125,AE12=$CC$127),$CD$126,AND(AD12=$CB$125,AE12=$CC$128),$CD$127,AND(AD12=$CB$126,AE12=$CC$124),$CD$124,AND(AD12=$CB$126,AE12=$CC$125),$CD$125,AND(AD12=$CB$126,AE12=$CC$126),$CD$126,AND(AD12=$CB$126,AE12=$CC$127),$CD$127,AND(AD12=$CB$126,AE12=$CC$128),$CD$127,AND(AD12=$CB$127,AE12=$CC$124),$CD$125,AND(AD12=$CB$127,AE12=$CC$125),$CD$126,AND(AD12=$CB$127,AE12=$CC$126),$CD$126,AND(AD12=$CB$127,AE12=$CC$127),$CD$127,AND(AD12=$CB$127,AE12=$CC$128),$CD$127,AND(AD12=$CB$128,AE12=$CC$124),$CD$126,AND(AD12=$CB$128,AE12=$CC$125),$CD$126,AND(AD12=$CB$128,AE12=$CC$126),$CD$127,AND(AD12=$CB$128,AE12=$CC$127),$CD$127,AND(AD12=$CB$128,AE12=$CC$128),$CD$127)</f>
        <v>Extremo</v>
      </c>
      <c r="AG12" s="102" t="s">
        <v>404</v>
      </c>
      <c r="AH12" s="82" t="s">
        <v>83</v>
      </c>
      <c r="AI12" s="82" t="s">
        <v>87</v>
      </c>
      <c r="AJ12" s="82">
        <v>15</v>
      </c>
      <c r="AK12" s="82" t="s">
        <v>91</v>
      </c>
      <c r="AL12" s="82">
        <v>15</v>
      </c>
      <c r="AM12" s="82" t="s">
        <v>136</v>
      </c>
      <c r="AN12" s="82">
        <v>15</v>
      </c>
      <c r="AO12" s="82" t="s">
        <v>141</v>
      </c>
      <c r="AP12" s="82">
        <v>15</v>
      </c>
      <c r="AQ12" s="82" t="s">
        <v>151</v>
      </c>
      <c r="AR12" s="82">
        <v>15</v>
      </c>
      <c r="AS12" s="82" t="s">
        <v>398</v>
      </c>
      <c r="AT12" s="82">
        <v>15</v>
      </c>
      <c r="AU12" s="82" t="s">
        <v>162</v>
      </c>
      <c r="AV12" s="82">
        <v>10</v>
      </c>
      <c r="AW12" s="82">
        <f>+AJ12+AL12+AN12+AP12+AR12+AT12+AV12</f>
        <v>100</v>
      </c>
      <c r="AX12" s="117" t="str">
        <f t="shared" si="1"/>
        <v>FUERTE</v>
      </c>
      <c r="AY12" s="117" t="s">
        <v>171</v>
      </c>
      <c r="AZ12" s="117" t="s">
        <v>171</v>
      </c>
      <c r="BA12" s="118">
        <v>100</v>
      </c>
      <c r="BB12" s="82" t="s">
        <v>254</v>
      </c>
      <c r="BC12" s="193" t="s">
        <v>171</v>
      </c>
      <c r="BD12" s="194">
        <v>100</v>
      </c>
      <c r="BE12" s="82" t="s">
        <v>181</v>
      </c>
      <c r="BF12" s="119">
        <v>50</v>
      </c>
      <c r="BG12" s="195" t="s">
        <v>181</v>
      </c>
      <c r="BH12" s="82" t="s">
        <v>181</v>
      </c>
      <c r="BI12" s="82">
        <v>50</v>
      </c>
      <c r="BJ12" s="195" t="s">
        <v>181</v>
      </c>
      <c r="BK12" s="196">
        <v>2</v>
      </c>
      <c r="BL12" s="196">
        <v>2</v>
      </c>
      <c r="BM12" s="197" t="s">
        <v>43</v>
      </c>
      <c r="BN12" s="198" t="s">
        <v>46</v>
      </c>
      <c r="BO12" s="198" t="s">
        <v>46</v>
      </c>
      <c r="BP12" s="221" t="s">
        <v>261</v>
      </c>
      <c r="BQ12" s="185" t="s">
        <v>262</v>
      </c>
      <c r="BR12" s="185" t="s">
        <v>263</v>
      </c>
      <c r="BS12" s="179" t="s">
        <v>264</v>
      </c>
      <c r="BT12" s="200">
        <v>43719</v>
      </c>
      <c r="BU12" s="200">
        <v>43830</v>
      </c>
      <c r="BV12" s="185" t="s">
        <v>266</v>
      </c>
      <c r="BW12" s="225"/>
      <c r="BX12" s="223"/>
      <c r="BY12" s="173"/>
      <c r="BZ12" s="173"/>
      <c r="CA12" s="173"/>
    </row>
    <row r="13" spans="2:88" ht="126.65" customHeight="1">
      <c r="B13" s="202"/>
      <c r="C13" s="205"/>
      <c r="D13" s="205"/>
      <c r="E13" s="203"/>
      <c r="F13" s="203"/>
      <c r="G13" s="203"/>
      <c r="H13" s="203"/>
      <c r="I13" s="203"/>
      <c r="J13" s="194"/>
      <c r="K13" s="194"/>
      <c r="L13" s="194"/>
      <c r="M13" s="194"/>
      <c r="N13" s="194"/>
      <c r="O13" s="194"/>
      <c r="P13" s="194"/>
      <c r="Q13" s="194"/>
      <c r="R13" s="194"/>
      <c r="S13" s="194"/>
      <c r="T13" s="194"/>
      <c r="U13" s="194"/>
      <c r="V13" s="194"/>
      <c r="W13" s="194"/>
      <c r="X13" s="194"/>
      <c r="Y13" s="194"/>
      <c r="Z13" s="194"/>
      <c r="AA13" s="194"/>
      <c r="AB13" s="194"/>
      <c r="AC13" s="194"/>
      <c r="AD13" s="197"/>
      <c r="AE13" s="198"/>
      <c r="AF13" s="198"/>
      <c r="AG13" s="102" t="s">
        <v>233</v>
      </c>
      <c r="AH13" s="82" t="s">
        <v>83</v>
      </c>
      <c r="AI13" s="82" t="s">
        <v>87</v>
      </c>
      <c r="AJ13" s="82">
        <v>15</v>
      </c>
      <c r="AK13" s="82" t="s">
        <v>91</v>
      </c>
      <c r="AL13" s="82">
        <v>15</v>
      </c>
      <c r="AM13" s="82" t="s">
        <v>136</v>
      </c>
      <c r="AN13" s="82">
        <v>15</v>
      </c>
      <c r="AO13" s="82" t="s">
        <v>141</v>
      </c>
      <c r="AP13" s="82">
        <v>15</v>
      </c>
      <c r="AQ13" s="82" t="s">
        <v>151</v>
      </c>
      <c r="AR13" s="82">
        <v>15</v>
      </c>
      <c r="AS13" s="82" t="s">
        <v>398</v>
      </c>
      <c r="AT13" s="82">
        <v>15</v>
      </c>
      <c r="AU13" s="82" t="s">
        <v>162</v>
      </c>
      <c r="AV13" s="82">
        <v>10</v>
      </c>
      <c r="AW13" s="82">
        <f>+AJ13+AL13+AN13+AP13+AR13+AT13+AV13</f>
        <v>100</v>
      </c>
      <c r="AX13" s="117" t="str">
        <f t="shared" si="1"/>
        <v>FUERTE</v>
      </c>
      <c r="AY13" s="117" t="s">
        <v>171</v>
      </c>
      <c r="AZ13" s="117" t="s">
        <v>171</v>
      </c>
      <c r="BA13" s="118">
        <v>100</v>
      </c>
      <c r="BB13" s="82" t="s">
        <v>254</v>
      </c>
      <c r="BC13" s="193"/>
      <c r="BD13" s="194"/>
      <c r="BE13" s="82" t="s">
        <v>181</v>
      </c>
      <c r="BF13" s="119">
        <v>50</v>
      </c>
      <c r="BG13" s="195"/>
      <c r="BH13" s="82" t="s">
        <v>181</v>
      </c>
      <c r="BI13" s="82">
        <v>50</v>
      </c>
      <c r="BJ13" s="195"/>
      <c r="BK13" s="196"/>
      <c r="BL13" s="196"/>
      <c r="BM13" s="197"/>
      <c r="BN13" s="198"/>
      <c r="BO13" s="198"/>
      <c r="BP13" s="222"/>
      <c r="BQ13" s="187"/>
      <c r="BR13" s="187"/>
      <c r="BS13" s="184"/>
      <c r="BT13" s="201"/>
      <c r="BU13" s="201"/>
      <c r="BV13" s="187"/>
      <c r="BW13" s="184"/>
      <c r="BX13" s="224"/>
      <c r="BY13" s="175"/>
      <c r="BZ13" s="175"/>
      <c r="CA13" s="175"/>
    </row>
    <row r="14" spans="2:88" ht="158.25" customHeight="1">
      <c r="B14" s="202"/>
      <c r="C14" s="205"/>
      <c r="D14" s="205"/>
      <c r="E14" s="114" t="s">
        <v>328</v>
      </c>
      <c r="F14" s="114" t="s">
        <v>231</v>
      </c>
      <c r="G14" s="114" t="s">
        <v>23</v>
      </c>
      <c r="H14" s="113" t="s">
        <v>276</v>
      </c>
      <c r="I14" s="121" t="s">
        <v>363</v>
      </c>
      <c r="J14" s="82" t="s">
        <v>253</v>
      </c>
      <c r="K14" s="82" t="s">
        <v>253</v>
      </c>
      <c r="L14" s="82" t="s">
        <v>254</v>
      </c>
      <c r="M14" s="82" t="s">
        <v>254</v>
      </c>
      <c r="N14" s="82" t="s">
        <v>253</v>
      </c>
      <c r="O14" s="82" t="s">
        <v>253</v>
      </c>
      <c r="P14" s="82" t="s">
        <v>254</v>
      </c>
      <c r="Q14" s="82" t="s">
        <v>254</v>
      </c>
      <c r="R14" s="82" t="s">
        <v>254</v>
      </c>
      <c r="S14" s="82" t="s">
        <v>253</v>
      </c>
      <c r="T14" s="82" t="s">
        <v>253</v>
      </c>
      <c r="U14" s="82" t="s">
        <v>253</v>
      </c>
      <c r="V14" s="82" t="s">
        <v>253</v>
      </c>
      <c r="W14" s="82" t="s">
        <v>253</v>
      </c>
      <c r="X14" s="82" t="s">
        <v>254</v>
      </c>
      <c r="Y14" s="82" t="s">
        <v>254</v>
      </c>
      <c r="Z14" s="82" t="s">
        <v>254</v>
      </c>
      <c r="AA14" s="82" t="s">
        <v>254</v>
      </c>
      <c r="AB14" s="82" t="s">
        <v>254</v>
      </c>
      <c r="AC14" s="82">
        <v>9</v>
      </c>
      <c r="AD14" s="84" t="s">
        <v>43</v>
      </c>
      <c r="AE14" s="85" t="s">
        <v>47</v>
      </c>
      <c r="AF14" s="85" t="s">
        <v>46</v>
      </c>
      <c r="AG14" s="102" t="s">
        <v>277</v>
      </c>
      <c r="AH14" s="82" t="s">
        <v>83</v>
      </c>
      <c r="AI14" s="82" t="s">
        <v>87</v>
      </c>
      <c r="AJ14" s="82">
        <v>15</v>
      </c>
      <c r="AK14" s="82" t="s">
        <v>91</v>
      </c>
      <c r="AL14" s="82">
        <v>15</v>
      </c>
      <c r="AM14" s="82" t="s">
        <v>136</v>
      </c>
      <c r="AN14" s="82">
        <v>15</v>
      </c>
      <c r="AO14" s="82" t="s">
        <v>141</v>
      </c>
      <c r="AP14" s="82">
        <v>15</v>
      </c>
      <c r="AQ14" s="82" t="s">
        <v>151</v>
      </c>
      <c r="AR14" s="82">
        <v>15</v>
      </c>
      <c r="AS14" s="82" t="s">
        <v>398</v>
      </c>
      <c r="AT14" s="82">
        <v>15</v>
      </c>
      <c r="AU14" s="82" t="s">
        <v>162</v>
      </c>
      <c r="AV14" s="82">
        <v>10</v>
      </c>
      <c r="AW14" s="82">
        <f t="shared" ref="AW14:AW15" si="5">+AJ14+AL14+AN14+AP14+AR14+AT14+AV14</f>
        <v>100</v>
      </c>
      <c r="AX14" s="117" t="str">
        <f t="shared" si="1"/>
        <v>FUERTE</v>
      </c>
      <c r="AY14" s="117" t="str">
        <f t="shared" si="1"/>
        <v>FUERTE</v>
      </c>
      <c r="AZ14" s="117" t="s">
        <v>171</v>
      </c>
      <c r="BA14" s="118">
        <v>100</v>
      </c>
      <c r="BB14" s="82" t="s">
        <v>254</v>
      </c>
      <c r="BC14" s="138" t="s">
        <v>46</v>
      </c>
      <c r="BD14" s="86">
        <v>55</v>
      </c>
      <c r="BE14" s="86" t="s">
        <v>181</v>
      </c>
      <c r="BF14" s="86">
        <v>100</v>
      </c>
      <c r="BG14" s="86" t="s">
        <v>181</v>
      </c>
      <c r="BH14" s="82" t="s">
        <v>184</v>
      </c>
      <c r="BI14" s="82"/>
      <c r="BJ14" s="122" t="s">
        <v>373</v>
      </c>
      <c r="BK14" s="86">
        <v>2</v>
      </c>
      <c r="BL14" s="86">
        <v>1</v>
      </c>
      <c r="BM14" s="87" t="s">
        <v>43</v>
      </c>
      <c r="BN14" s="87" t="s">
        <v>46</v>
      </c>
      <c r="BO14" s="87" t="s">
        <v>46</v>
      </c>
      <c r="BP14" s="83" t="s">
        <v>261</v>
      </c>
      <c r="BQ14" s="97" t="s">
        <v>298</v>
      </c>
      <c r="BR14" s="97" t="s">
        <v>405</v>
      </c>
      <c r="BS14" s="112" t="s">
        <v>299</v>
      </c>
      <c r="BT14" s="88">
        <v>43832</v>
      </c>
      <c r="BU14" s="88">
        <v>44165</v>
      </c>
      <c r="BV14" s="97" t="s">
        <v>406</v>
      </c>
      <c r="BW14" s="166"/>
      <c r="BX14" s="167"/>
      <c r="BY14" s="164"/>
      <c r="BZ14" s="164"/>
      <c r="CA14" s="164"/>
    </row>
    <row r="15" spans="2:88" ht="153.65" customHeight="1">
      <c r="B15" s="89" t="s">
        <v>13</v>
      </c>
      <c r="C15" s="114" t="s">
        <v>37</v>
      </c>
      <c r="D15" s="114" t="s">
        <v>272</v>
      </c>
      <c r="E15" s="114" t="s">
        <v>329</v>
      </c>
      <c r="F15" s="114" t="s">
        <v>407</v>
      </c>
      <c r="G15" s="114" t="s">
        <v>23</v>
      </c>
      <c r="H15" s="114" t="s">
        <v>273</v>
      </c>
      <c r="I15" s="114" t="s">
        <v>364</v>
      </c>
      <c r="J15" s="91" t="s">
        <v>253</v>
      </c>
      <c r="K15" s="91" t="s">
        <v>254</v>
      </c>
      <c r="L15" s="91" t="s">
        <v>253</v>
      </c>
      <c r="M15" s="91" t="s">
        <v>253</v>
      </c>
      <c r="N15" s="91" t="s">
        <v>253</v>
      </c>
      <c r="O15" s="91" t="s">
        <v>253</v>
      </c>
      <c r="P15" s="91" t="s">
        <v>253</v>
      </c>
      <c r="Q15" s="91" t="s">
        <v>253</v>
      </c>
      <c r="R15" s="91" t="s">
        <v>254</v>
      </c>
      <c r="S15" s="91" t="s">
        <v>253</v>
      </c>
      <c r="T15" s="91" t="s">
        <v>253</v>
      </c>
      <c r="U15" s="91" t="s">
        <v>253</v>
      </c>
      <c r="V15" s="91" t="s">
        <v>253</v>
      </c>
      <c r="W15" s="91" t="s">
        <v>253</v>
      </c>
      <c r="X15" s="91" t="s">
        <v>253</v>
      </c>
      <c r="Y15" s="91" t="s">
        <v>254</v>
      </c>
      <c r="Z15" s="91" t="s">
        <v>253</v>
      </c>
      <c r="AA15" s="91" t="s">
        <v>254</v>
      </c>
      <c r="AB15" s="91" t="s">
        <v>253</v>
      </c>
      <c r="AC15" s="93">
        <v>15</v>
      </c>
      <c r="AD15" s="94" t="s">
        <v>42</v>
      </c>
      <c r="AE15" s="154" t="s">
        <v>48</v>
      </c>
      <c r="AF15" s="154" t="s">
        <v>79</v>
      </c>
      <c r="AG15" s="102" t="s">
        <v>408</v>
      </c>
      <c r="AH15" s="82" t="s">
        <v>83</v>
      </c>
      <c r="AI15" s="82" t="s">
        <v>87</v>
      </c>
      <c r="AJ15" s="82">
        <v>15</v>
      </c>
      <c r="AK15" s="82" t="s">
        <v>91</v>
      </c>
      <c r="AL15" s="82">
        <v>15</v>
      </c>
      <c r="AM15" s="82" t="s">
        <v>136</v>
      </c>
      <c r="AN15" s="82">
        <v>15</v>
      </c>
      <c r="AO15" s="82" t="s">
        <v>142</v>
      </c>
      <c r="AP15" s="82">
        <v>10</v>
      </c>
      <c r="AQ15" s="82" t="s">
        <v>151</v>
      </c>
      <c r="AR15" s="82">
        <v>15</v>
      </c>
      <c r="AS15" s="82" t="s">
        <v>398</v>
      </c>
      <c r="AT15" s="82">
        <v>15</v>
      </c>
      <c r="AU15" s="82" t="s">
        <v>162</v>
      </c>
      <c r="AV15" s="82">
        <v>15</v>
      </c>
      <c r="AW15" s="82">
        <f t="shared" si="5"/>
        <v>100</v>
      </c>
      <c r="AX15" s="117" t="str">
        <f t="shared" ref="AX15" si="6">IF(AND(AW15&gt;=86,AW15&lt;=95),"MODERADO",IF(AND(AW15&gt;=96), "FUERTE",IF(AND(AW15&lt;=85), "DEBIL")))</f>
        <v>FUERTE</v>
      </c>
      <c r="AY15" s="117" t="s">
        <v>171</v>
      </c>
      <c r="AZ15" s="117" t="s">
        <v>171</v>
      </c>
      <c r="BA15" s="96">
        <v>100</v>
      </c>
      <c r="BB15" s="86" t="s">
        <v>278</v>
      </c>
      <c r="BC15" s="138" t="s">
        <v>46</v>
      </c>
      <c r="BD15" s="86">
        <v>55</v>
      </c>
      <c r="BE15" s="86" t="s">
        <v>181</v>
      </c>
      <c r="BF15" s="86">
        <v>100</v>
      </c>
      <c r="BG15" s="86" t="s">
        <v>181</v>
      </c>
      <c r="BH15" s="82" t="s">
        <v>184</v>
      </c>
      <c r="BI15" s="86">
        <v>100</v>
      </c>
      <c r="BJ15" s="146" t="s">
        <v>373</v>
      </c>
      <c r="BK15" s="86">
        <v>2</v>
      </c>
      <c r="BL15" s="86">
        <v>1</v>
      </c>
      <c r="BM15" s="87" t="s">
        <v>43</v>
      </c>
      <c r="BN15" s="87" t="s">
        <v>46</v>
      </c>
      <c r="BO15" s="87" t="s">
        <v>46</v>
      </c>
      <c r="BP15" s="83" t="s">
        <v>261</v>
      </c>
      <c r="BQ15" s="97" t="s">
        <v>279</v>
      </c>
      <c r="BR15" s="97" t="s">
        <v>281</v>
      </c>
      <c r="BS15" s="112" t="s">
        <v>274</v>
      </c>
      <c r="BT15" s="88">
        <v>43832</v>
      </c>
      <c r="BU15" s="88">
        <v>44165</v>
      </c>
      <c r="BV15" s="97" t="s">
        <v>280</v>
      </c>
      <c r="BW15" s="98"/>
      <c r="BX15" s="98"/>
      <c r="BY15" s="98"/>
      <c r="BZ15" s="98"/>
      <c r="CA15" s="98"/>
    </row>
    <row r="16" spans="2:88" ht="201.5">
      <c r="B16" s="89" t="s">
        <v>13</v>
      </c>
      <c r="C16" s="114" t="s">
        <v>36</v>
      </c>
      <c r="D16" s="114" t="s">
        <v>282</v>
      </c>
      <c r="E16" s="114" t="s">
        <v>330</v>
      </c>
      <c r="F16" s="114" t="s">
        <v>283</v>
      </c>
      <c r="G16" s="114" t="s">
        <v>23</v>
      </c>
      <c r="H16" s="114" t="s">
        <v>284</v>
      </c>
      <c r="I16" s="114" t="s">
        <v>365</v>
      </c>
      <c r="J16" s="135" t="s">
        <v>253</v>
      </c>
      <c r="K16" s="90" t="s">
        <v>254</v>
      </c>
      <c r="L16" s="90" t="s">
        <v>253</v>
      </c>
      <c r="M16" s="90" t="s">
        <v>253</v>
      </c>
      <c r="N16" s="90" t="s">
        <v>253</v>
      </c>
      <c r="O16" s="90" t="s">
        <v>253</v>
      </c>
      <c r="P16" s="90" t="s">
        <v>253</v>
      </c>
      <c r="Q16" s="90" t="s">
        <v>254</v>
      </c>
      <c r="R16" s="90" t="s">
        <v>253</v>
      </c>
      <c r="S16" s="90" t="s">
        <v>253</v>
      </c>
      <c r="T16" s="90" t="s">
        <v>253</v>
      </c>
      <c r="U16" s="90" t="s">
        <v>253</v>
      </c>
      <c r="V16" s="90" t="s">
        <v>253</v>
      </c>
      <c r="W16" s="90" t="s">
        <v>253</v>
      </c>
      <c r="X16" s="90" t="s">
        <v>253</v>
      </c>
      <c r="Y16" s="90" t="s">
        <v>254</v>
      </c>
      <c r="Z16" s="90" t="s">
        <v>254</v>
      </c>
      <c r="AA16" s="90" t="s">
        <v>254</v>
      </c>
      <c r="AB16" s="90" t="s">
        <v>254</v>
      </c>
      <c r="AC16" s="96">
        <v>13</v>
      </c>
      <c r="AD16" s="151" t="s">
        <v>43</v>
      </c>
      <c r="AE16" s="151" t="s">
        <v>48</v>
      </c>
      <c r="AF16" s="151" t="s">
        <v>79</v>
      </c>
      <c r="AG16" s="102" t="s">
        <v>285</v>
      </c>
      <c r="AH16" s="82" t="s">
        <v>83</v>
      </c>
      <c r="AI16" s="82" t="s">
        <v>87</v>
      </c>
      <c r="AJ16" s="82">
        <v>15</v>
      </c>
      <c r="AK16" s="82" t="s">
        <v>91</v>
      </c>
      <c r="AL16" s="82">
        <v>15</v>
      </c>
      <c r="AM16" s="82" t="s">
        <v>136</v>
      </c>
      <c r="AN16" s="82">
        <v>15</v>
      </c>
      <c r="AO16" s="82" t="s">
        <v>141</v>
      </c>
      <c r="AP16" s="82">
        <v>15</v>
      </c>
      <c r="AQ16" s="82" t="s">
        <v>151</v>
      </c>
      <c r="AR16" s="82">
        <v>15</v>
      </c>
      <c r="AS16" s="82" t="s">
        <v>398</v>
      </c>
      <c r="AT16" s="82">
        <v>15</v>
      </c>
      <c r="AU16" s="82" t="s">
        <v>162</v>
      </c>
      <c r="AV16" s="82">
        <v>15</v>
      </c>
      <c r="AW16" s="82">
        <v>100</v>
      </c>
      <c r="AX16" s="117" t="str">
        <f t="shared" ref="AX16" si="7">IF(AND(AW16&gt;=86,AW16&lt;=95),"MODERADO",IF(AND(AW16&gt;=96), "FUERTE",IF(AND(AW16&lt;=85), "DEBIL")))</f>
        <v>FUERTE</v>
      </c>
      <c r="AY16" s="117" t="s">
        <v>171</v>
      </c>
      <c r="AZ16" s="117" t="s">
        <v>171</v>
      </c>
      <c r="BA16" s="118">
        <v>100</v>
      </c>
      <c r="BB16" s="82" t="s">
        <v>254</v>
      </c>
      <c r="BC16" s="138" t="s">
        <v>46</v>
      </c>
      <c r="BD16" s="86">
        <v>55</v>
      </c>
      <c r="BE16" s="86" t="s">
        <v>181</v>
      </c>
      <c r="BF16" s="86">
        <v>100</v>
      </c>
      <c r="BG16" s="86" t="s">
        <v>181</v>
      </c>
      <c r="BH16" s="82" t="s">
        <v>184</v>
      </c>
      <c r="BI16" s="86">
        <v>100</v>
      </c>
      <c r="BJ16" s="146" t="s">
        <v>373</v>
      </c>
      <c r="BK16" s="86">
        <v>2</v>
      </c>
      <c r="BL16" s="86">
        <v>1</v>
      </c>
      <c r="BM16" s="87" t="s">
        <v>43</v>
      </c>
      <c r="BN16" s="87" t="s">
        <v>46</v>
      </c>
      <c r="BO16" s="87" t="s">
        <v>46</v>
      </c>
      <c r="BP16" s="83" t="s">
        <v>261</v>
      </c>
      <c r="BQ16" s="97" t="s">
        <v>288</v>
      </c>
      <c r="BR16" s="97" t="s">
        <v>286</v>
      </c>
      <c r="BS16" s="112" t="s">
        <v>287</v>
      </c>
      <c r="BT16" s="88">
        <v>43832</v>
      </c>
      <c r="BU16" s="88">
        <v>44165</v>
      </c>
      <c r="BV16" s="97" t="s">
        <v>289</v>
      </c>
      <c r="BW16" s="98"/>
      <c r="BX16" s="98"/>
      <c r="BY16" s="98"/>
      <c r="BZ16" s="98"/>
      <c r="CA16" s="98"/>
    </row>
    <row r="17" spans="2:79" ht="166" customHeight="1">
      <c r="B17" s="89" t="s">
        <v>13</v>
      </c>
      <c r="C17" s="140" t="s">
        <v>33</v>
      </c>
      <c r="D17" s="114" t="s">
        <v>290</v>
      </c>
      <c r="E17" s="114" t="s">
        <v>331</v>
      </c>
      <c r="F17" s="114" t="s">
        <v>291</v>
      </c>
      <c r="G17" s="114" t="s">
        <v>23</v>
      </c>
      <c r="H17" s="141" t="s">
        <v>292</v>
      </c>
      <c r="I17" s="141" t="s">
        <v>293</v>
      </c>
      <c r="J17" s="90" t="s">
        <v>253</v>
      </c>
      <c r="K17" s="90" t="s">
        <v>253</v>
      </c>
      <c r="L17" s="90" t="s">
        <v>253</v>
      </c>
      <c r="M17" s="90" t="s">
        <v>253</v>
      </c>
      <c r="N17" s="90" t="s">
        <v>253</v>
      </c>
      <c r="O17" s="90" t="s">
        <v>253</v>
      </c>
      <c r="P17" s="90" t="s">
        <v>253</v>
      </c>
      <c r="Q17" s="90" t="s">
        <v>253</v>
      </c>
      <c r="R17" s="90" t="s">
        <v>254</v>
      </c>
      <c r="S17" s="90" t="s">
        <v>253</v>
      </c>
      <c r="T17" s="90" t="s">
        <v>253</v>
      </c>
      <c r="U17" s="90" t="s">
        <v>253</v>
      </c>
      <c r="V17" s="90" t="s">
        <v>253</v>
      </c>
      <c r="W17" s="90" t="s">
        <v>253</v>
      </c>
      <c r="X17" s="90" t="s">
        <v>253</v>
      </c>
      <c r="Y17" s="90" t="s">
        <v>254</v>
      </c>
      <c r="Z17" s="90" t="s">
        <v>253</v>
      </c>
      <c r="AA17" s="90" t="s">
        <v>253</v>
      </c>
      <c r="AB17" s="90" t="s">
        <v>253</v>
      </c>
      <c r="AC17" s="96">
        <v>16</v>
      </c>
      <c r="AD17" s="152" t="s">
        <v>43</v>
      </c>
      <c r="AE17" s="153" t="s">
        <v>48</v>
      </c>
      <c r="AF17" s="153" t="s">
        <v>79</v>
      </c>
      <c r="AG17" s="136" t="s">
        <v>294</v>
      </c>
      <c r="AH17" s="82" t="s">
        <v>83</v>
      </c>
      <c r="AI17" s="82" t="s">
        <v>87</v>
      </c>
      <c r="AJ17" s="82">
        <v>15</v>
      </c>
      <c r="AK17" s="82" t="s">
        <v>91</v>
      </c>
      <c r="AL17" s="82">
        <v>15</v>
      </c>
      <c r="AM17" s="82" t="s">
        <v>136</v>
      </c>
      <c r="AN17" s="82">
        <v>15</v>
      </c>
      <c r="AO17" s="82" t="s">
        <v>141</v>
      </c>
      <c r="AP17" s="82">
        <v>15</v>
      </c>
      <c r="AQ17" s="82" t="s">
        <v>151</v>
      </c>
      <c r="AR17" s="82">
        <v>15</v>
      </c>
      <c r="AS17" s="82" t="s">
        <v>398</v>
      </c>
      <c r="AT17" s="82">
        <v>15</v>
      </c>
      <c r="AU17" s="82" t="s">
        <v>162</v>
      </c>
      <c r="AV17" s="82">
        <v>15</v>
      </c>
      <c r="AW17" s="82">
        <v>100</v>
      </c>
      <c r="AX17" s="117" t="str">
        <f t="shared" ref="AX17:AX18" si="8">IF(AND(AW17&gt;=86,AW17&lt;=95),"MODERADO",IF(AND(AW17&gt;=96), "FUERTE",IF(AND(AW17&lt;=85), "DEBIL")))</f>
        <v>FUERTE</v>
      </c>
      <c r="AY17" s="117" t="s">
        <v>171</v>
      </c>
      <c r="AZ17" s="117" t="s">
        <v>171</v>
      </c>
      <c r="BA17" s="118">
        <v>100</v>
      </c>
      <c r="BB17" s="82" t="s">
        <v>254</v>
      </c>
      <c r="BC17" s="117" t="s">
        <v>171</v>
      </c>
      <c r="BD17" s="86"/>
      <c r="BE17" s="86" t="s">
        <v>181</v>
      </c>
      <c r="BF17" s="86">
        <v>100</v>
      </c>
      <c r="BG17" s="86" t="s">
        <v>181</v>
      </c>
      <c r="BH17" s="82" t="s">
        <v>181</v>
      </c>
      <c r="BI17" s="86"/>
      <c r="BJ17" s="146" t="s">
        <v>181</v>
      </c>
      <c r="BK17" s="86">
        <v>2</v>
      </c>
      <c r="BL17" s="86">
        <v>2</v>
      </c>
      <c r="BM17" s="150" t="s">
        <v>43</v>
      </c>
      <c r="BN17" s="150" t="s">
        <v>46</v>
      </c>
      <c r="BO17" s="150" t="s">
        <v>46</v>
      </c>
      <c r="BP17" s="83" t="s">
        <v>261</v>
      </c>
      <c r="BQ17" s="97" t="s">
        <v>381</v>
      </c>
      <c r="BR17" s="97" t="s">
        <v>296</v>
      </c>
      <c r="BS17" s="112" t="s">
        <v>295</v>
      </c>
      <c r="BT17" s="88">
        <v>43832</v>
      </c>
      <c r="BU17" s="88">
        <v>44165</v>
      </c>
      <c r="BV17" s="97" t="s">
        <v>297</v>
      </c>
      <c r="BW17" s="98"/>
      <c r="BX17" s="98"/>
      <c r="BY17" s="98"/>
      <c r="BZ17" s="98"/>
      <c r="CA17" s="98"/>
    </row>
    <row r="18" spans="2:79" ht="166" customHeight="1">
      <c r="B18" s="116" t="s">
        <v>13</v>
      </c>
      <c r="C18" s="140" t="s">
        <v>35</v>
      </c>
      <c r="D18" s="114" t="s">
        <v>384</v>
      </c>
      <c r="E18" s="160" t="s">
        <v>385</v>
      </c>
      <c r="F18" s="114" t="s">
        <v>386</v>
      </c>
      <c r="G18" s="114" t="s">
        <v>23</v>
      </c>
      <c r="H18" s="141" t="s">
        <v>409</v>
      </c>
      <c r="I18" s="114" t="s">
        <v>387</v>
      </c>
      <c r="J18" s="135" t="s">
        <v>253</v>
      </c>
      <c r="K18" s="135" t="s">
        <v>253</v>
      </c>
      <c r="L18" s="135" t="s">
        <v>254</v>
      </c>
      <c r="M18" s="135" t="s">
        <v>254</v>
      </c>
      <c r="N18" s="135" t="s">
        <v>253</v>
      </c>
      <c r="O18" s="135" t="s">
        <v>253</v>
      </c>
      <c r="P18" s="157" t="s">
        <v>253</v>
      </c>
      <c r="Q18" s="135" t="s">
        <v>254</v>
      </c>
      <c r="R18" s="135" t="s">
        <v>253</v>
      </c>
      <c r="S18" s="135" t="s">
        <v>253</v>
      </c>
      <c r="T18" s="135" t="s">
        <v>253</v>
      </c>
      <c r="U18" s="135" t="s">
        <v>253</v>
      </c>
      <c r="V18" s="135" t="s">
        <v>253</v>
      </c>
      <c r="W18" s="135" t="s">
        <v>253</v>
      </c>
      <c r="X18" s="135" t="s">
        <v>254</v>
      </c>
      <c r="Y18" s="135" t="s">
        <v>254</v>
      </c>
      <c r="Z18" s="135" t="s">
        <v>254</v>
      </c>
      <c r="AA18" s="135" t="s">
        <v>278</v>
      </c>
      <c r="AB18" s="135" t="s">
        <v>278</v>
      </c>
      <c r="AC18" s="96">
        <v>11</v>
      </c>
      <c r="AD18" s="152" t="s">
        <v>43</v>
      </c>
      <c r="AE18" s="153" t="s">
        <v>47</v>
      </c>
      <c r="AF18" s="153" t="s">
        <v>78</v>
      </c>
      <c r="AG18" s="113" t="s">
        <v>395</v>
      </c>
      <c r="AH18" s="112" t="s">
        <v>83</v>
      </c>
      <c r="AI18" s="112" t="s">
        <v>87</v>
      </c>
      <c r="AJ18" s="112">
        <v>15</v>
      </c>
      <c r="AK18" s="112" t="s">
        <v>91</v>
      </c>
      <c r="AL18" s="112">
        <v>15</v>
      </c>
      <c r="AM18" s="112" t="s">
        <v>136</v>
      </c>
      <c r="AN18" s="112">
        <v>15</v>
      </c>
      <c r="AO18" s="112" t="s">
        <v>141</v>
      </c>
      <c r="AP18" s="112">
        <v>15</v>
      </c>
      <c r="AQ18" s="112" t="s">
        <v>151</v>
      </c>
      <c r="AR18" s="112">
        <v>15</v>
      </c>
      <c r="AS18" s="112" t="s">
        <v>398</v>
      </c>
      <c r="AT18" s="112">
        <v>15</v>
      </c>
      <c r="AU18" s="112" t="s">
        <v>162</v>
      </c>
      <c r="AV18" s="112">
        <v>15</v>
      </c>
      <c r="AW18" s="112">
        <v>100</v>
      </c>
      <c r="AX18" s="117" t="str">
        <f t="shared" si="8"/>
        <v>FUERTE</v>
      </c>
      <c r="AY18" s="117" t="s">
        <v>171</v>
      </c>
      <c r="AZ18" s="117" t="s">
        <v>171</v>
      </c>
      <c r="BA18" s="118"/>
      <c r="BB18" s="112" t="s">
        <v>254</v>
      </c>
      <c r="BC18" s="117" t="s">
        <v>46</v>
      </c>
      <c r="BD18" s="86"/>
      <c r="BE18" s="86" t="s">
        <v>181</v>
      </c>
      <c r="BF18" s="86"/>
      <c r="BG18" s="86"/>
      <c r="BH18" s="112" t="s">
        <v>184</v>
      </c>
      <c r="BI18" s="86"/>
      <c r="BJ18" s="146" t="s">
        <v>181</v>
      </c>
      <c r="BK18" s="86">
        <v>2</v>
      </c>
      <c r="BL18" s="86">
        <v>0</v>
      </c>
      <c r="BM18" s="150" t="s">
        <v>43</v>
      </c>
      <c r="BN18" s="150" t="s">
        <v>47</v>
      </c>
      <c r="BO18" s="150" t="s">
        <v>372</v>
      </c>
      <c r="BP18" s="83" t="s">
        <v>261</v>
      </c>
      <c r="BQ18" s="97" t="s">
        <v>410</v>
      </c>
      <c r="BR18" s="97" t="s">
        <v>396</v>
      </c>
      <c r="BS18" s="112" t="s">
        <v>390</v>
      </c>
      <c r="BT18" s="88">
        <v>43832</v>
      </c>
      <c r="BU18" s="88">
        <v>44165</v>
      </c>
      <c r="BV18" s="97" t="s">
        <v>391</v>
      </c>
      <c r="BW18" s="98"/>
      <c r="BX18" s="98"/>
      <c r="BY18" s="98"/>
      <c r="BZ18" s="98"/>
      <c r="CA18" s="98"/>
    </row>
    <row r="19" spans="2:79" ht="166" customHeight="1">
      <c r="B19" s="116" t="s">
        <v>13</v>
      </c>
      <c r="C19" s="140" t="s">
        <v>374</v>
      </c>
      <c r="D19" s="114" t="s">
        <v>375</v>
      </c>
      <c r="E19" s="114" t="s">
        <v>377</v>
      </c>
      <c r="F19" s="114" t="s">
        <v>376</v>
      </c>
      <c r="G19" s="114" t="s">
        <v>23</v>
      </c>
      <c r="H19" s="91" t="s">
        <v>378</v>
      </c>
      <c r="I19" s="114" t="s">
        <v>379</v>
      </c>
      <c r="J19" s="158" t="s">
        <v>310</v>
      </c>
      <c r="K19" s="158" t="s">
        <v>310</v>
      </c>
      <c r="L19" s="158" t="s">
        <v>310</v>
      </c>
      <c r="M19" s="158" t="s">
        <v>310</v>
      </c>
      <c r="N19" s="158" t="s">
        <v>310</v>
      </c>
      <c r="O19" s="158" t="s">
        <v>310</v>
      </c>
      <c r="P19" s="158" t="s">
        <v>310</v>
      </c>
      <c r="Q19" s="158" t="s">
        <v>254</v>
      </c>
      <c r="R19" s="158" t="s">
        <v>254</v>
      </c>
      <c r="S19" s="158" t="s">
        <v>310</v>
      </c>
      <c r="T19" s="158" t="s">
        <v>310</v>
      </c>
      <c r="U19" s="158" t="s">
        <v>310</v>
      </c>
      <c r="V19" s="158" t="s">
        <v>310</v>
      </c>
      <c r="W19" s="158" t="s">
        <v>254</v>
      </c>
      <c r="X19" s="158" t="s">
        <v>310</v>
      </c>
      <c r="Y19" s="158" t="s">
        <v>254</v>
      </c>
      <c r="Z19" s="158" t="s">
        <v>254</v>
      </c>
      <c r="AA19" s="158" t="s">
        <v>254</v>
      </c>
      <c r="AB19" s="158" t="s">
        <v>254</v>
      </c>
      <c r="AC19" s="158">
        <v>12</v>
      </c>
      <c r="AD19" s="152" t="s">
        <v>43</v>
      </c>
      <c r="AE19" s="153" t="s">
        <v>48</v>
      </c>
      <c r="AF19" s="153" t="s">
        <v>79</v>
      </c>
      <c r="AG19" s="113" t="s">
        <v>389</v>
      </c>
      <c r="AH19" s="112" t="s">
        <v>83</v>
      </c>
      <c r="AI19" s="112" t="s">
        <v>87</v>
      </c>
      <c r="AJ19" s="112">
        <v>15</v>
      </c>
      <c r="AK19" s="112" t="s">
        <v>91</v>
      </c>
      <c r="AL19" s="112">
        <v>15</v>
      </c>
      <c r="AM19" s="112" t="s">
        <v>136</v>
      </c>
      <c r="AN19" s="112">
        <v>15</v>
      </c>
      <c r="AO19" s="112" t="s">
        <v>141</v>
      </c>
      <c r="AP19" s="112">
        <v>15</v>
      </c>
      <c r="AQ19" s="112" t="s">
        <v>151</v>
      </c>
      <c r="AR19" s="112">
        <v>15</v>
      </c>
      <c r="AS19" s="112" t="s">
        <v>398</v>
      </c>
      <c r="AT19" s="112">
        <v>15</v>
      </c>
      <c r="AU19" s="112" t="s">
        <v>162</v>
      </c>
      <c r="AV19" s="112">
        <v>15</v>
      </c>
      <c r="AW19" s="112">
        <v>100</v>
      </c>
      <c r="AX19" s="117" t="str">
        <f t="shared" ref="AX19" si="9">IF(AND(AW19&gt;=86,AW19&lt;=95),"MODERADO",IF(AND(AW19&gt;=96), "FUERTE",IF(AND(AW19&lt;=85), "DEBIL")))</f>
        <v>FUERTE</v>
      </c>
      <c r="AY19" s="117" t="s">
        <v>171</v>
      </c>
      <c r="AZ19" s="117" t="s">
        <v>171</v>
      </c>
      <c r="BA19" s="118"/>
      <c r="BB19" s="112" t="s">
        <v>254</v>
      </c>
      <c r="BC19" s="117" t="s">
        <v>171</v>
      </c>
      <c r="BD19" s="86"/>
      <c r="BE19" s="86" t="s">
        <v>181</v>
      </c>
      <c r="BF19" s="86"/>
      <c r="BG19" s="86"/>
      <c r="BH19" s="112" t="s">
        <v>181</v>
      </c>
      <c r="BI19" s="86"/>
      <c r="BJ19" s="146" t="s">
        <v>181</v>
      </c>
      <c r="BK19" s="86">
        <v>2</v>
      </c>
      <c r="BL19" s="86">
        <v>2</v>
      </c>
      <c r="BM19" s="150" t="s">
        <v>43</v>
      </c>
      <c r="BN19" s="150" t="s">
        <v>46</v>
      </c>
      <c r="BO19" s="150" t="s">
        <v>46</v>
      </c>
      <c r="BP19" s="83" t="s">
        <v>261</v>
      </c>
      <c r="BQ19" s="97" t="s">
        <v>380</v>
      </c>
      <c r="BR19" s="159" t="s">
        <v>382</v>
      </c>
      <c r="BS19" s="159" t="s">
        <v>383</v>
      </c>
      <c r="BT19" s="88">
        <v>43832</v>
      </c>
      <c r="BU19" s="88">
        <v>44165</v>
      </c>
      <c r="BV19" s="97" t="s">
        <v>388</v>
      </c>
      <c r="BW19" s="98"/>
      <c r="BX19" s="98"/>
      <c r="BY19" s="98"/>
      <c r="BZ19" s="98"/>
      <c r="CA19" s="98"/>
    </row>
    <row r="20" spans="2:79" ht="166" customHeight="1" thickBot="1">
      <c r="B20" s="116" t="s">
        <v>13</v>
      </c>
      <c r="C20" s="114" t="s">
        <v>306</v>
      </c>
      <c r="D20" s="114" t="s">
        <v>307</v>
      </c>
      <c r="E20" s="114" t="s">
        <v>334</v>
      </c>
      <c r="F20" s="114" t="s">
        <v>308</v>
      </c>
      <c r="G20" s="114" t="s">
        <v>23</v>
      </c>
      <c r="H20" s="114" t="s">
        <v>309</v>
      </c>
      <c r="I20" s="114" t="s">
        <v>366</v>
      </c>
      <c r="J20" s="135" t="s">
        <v>253</v>
      </c>
      <c r="K20" s="135" t="s">
        <v>310</v>
      </c>
      <c r="L20" s="135" t="s">
        <v>253</v>
      </c>
      <c r="M20" s="135" t="s">
        <v>253</v>
      </c>
      <c r="N20" s="135" t="s">
        <v>253</v>
      </c>
      <c r="O20" s="90" t="s">
        <v>253</v>
      </c>
      <c r="P20" s="99" t="s">
        <v>253</v>
      </c>
      <c r="Q20" s="100" t="s">
        <v>253</v>
      </c>
      <c r="R20" s="100" t="s">
        <v>253</v>
      </c>
      <c r="S20" s="100" t="s">
        <v>253</v>
      </c>
      <c r="T20" s="100" t="s">
        <v>253</v>
      </c>
      <c r="U20" s="100" t="s">
        <v>253</v>
      </c>
      <c r="V20" s="100" t="s">
        <v>253</v>
      </c>
      <c r="W20" s="100" t="s">
        <v>253</v>
      </c>
      <c r="X20" s="100" t="s">
        <v>253</v>
      </c>
      <c r="Y20" s="100" t="s">
        <v>254</v>
      </c>
      <c r="Z20" s="100" t="s">
        <v>253</v>
      </c>
      <c r="AA20" s="100" t="s">
        <v>254</v>
      </c>
      <c r="AB20" s="100" t="s">
        <v>254</v>
      </c>
      <c r="AC20" s="106">
        <v>16</v>
      </c>
      <c r="AD20" s="153" t="s">
        <v>43</v>
      </c>
      <c r="AE20" s="153" t="s">
        <v>48</v>
      </c>
      <c r="AF20" s="153" t="s">
        <v>79</v>
      </c>
      <c r="AG20" s="102" t="s">
        <v>311</v>
      </c>
      <c r="AH20" s="112" t="s">
        <v>83</v>
      </c>
      <c r="AI20" s="112" t="s">
        <v>87</v>
      </c>
      <c r="AJ20" s="112">
        <v>15</v>
      </c>
      <c r="AK20" s="112" t="s">
        <v>91</v>
      </c>
      <c r="AL20" s="112">
        <v>15</v>
      </c>
      <c r="AM20" s="112" t="s">
        <v>136</v>
      </c>
      <c r="AN20" s="112">
        <v>15</v>
      </c>
      <c r="AO20" s="112" t="s">
        <v>141</v>
      </c>
      <c r="AP20" s="112">
        <v>15</v>
      </c>
      <c r="AQ20" s="112" t="s">
        <v>151</v>
      </c>
      <c r="AR20" s="112">
        <v>15</v>
      </c>
      <c r="AS20" s="112" t="s">
        <v>398</v>
      </c>
      <c r="AT20" s="112">
        <v>15</v>
      </c>
      <c r="AU20" s="112" t="s">
        <v>162</v>
      </c>
      <c r="AV20" s="112">
        <v>15</v>
      </c>
      <c r="AW20" s="112">
        <v>100</v>
      </c>
      <c r="AX20" s="117" t="str">
        <f t="shared" ref="AX20" si="10">IF(AND(AW20&gt;=86,AW20&lt;=95),"MODERADO",IF(AND(AW20&gt;=96), "FUERTE",IF(AND(AW20&lt;=85), "DEBIL")))</f>
        <v>FUERTE</v>
      </c>
      <c r="AY20" s="117" t="s">
        <v>171</v>
      </c>
      <c r="AZ20" s="117" t="s">
        <v>171</v>
      </c>
      <c r="BA20" s="118"/>
      <c r="BB20" s="112" t="s">
        <v>254</v>
      </c>
      <c r="BC20" s="117" t="s">
        <v>171</v>
      </c>
      <c r="BD20" s="86"/>
      <c r="BE20" s="86" t="s">
        <v>181</v>
      </c>
      <c r="BF20" s="86"/>
      <c r="BG20" s="86"/>
      <c r="BH20" s="112" t="s">
        <v>181</v>
      </c>
      <c r="BI20" s="86"/>
      <c r="BJ20" s="146" t="s">
        <v>181</v>
      </c>
      <c r="BK20" s="86">
        <v>2</v>
      </c>
      <c r="BL20" s="86">
        <v>2</v>
      </c>
      <c r="BM20" s="150" t="s">
        <v>43</v>
      </c>
      <c r="BN20" s="150" t="s">
        <v>46</v>
      </c>
      <c r="BO20" s="150" t="s">
        <v>46</v>
      </c>
      <c r="BP20" s="83" t="s">
        <v>261</v>
      </c>
      <c r="BQ20" s="97" t="s">
        <v>393</v>
      </c>
      <c r="BR20" s="97" t="s">
        <v>394</v>
      </c>
      <c r="BS20" s="112" t="s">
        <v>392</v>
      </c>
      <c r="BT20" s="88">
        <v>43832</v>
      </c>
      <c r="BU20" s="88">
        <v>44165</v>
      </c>
      <c r="BV20" s="97" t="s">
        <v>391</v>
      </c>
      <c r="BW20" s="168"/>
      <c r="BX20" s="168"/>
      <c r="BY20" s="98"/>
      <c r="BZ20" s="98"/>
      <c r="CA20" s="98"/>
    </row>
    <row r="21" spans="2:79" ht="90" customHeight="1" thickTop="1">
      <c r="B21" s="239" t="s">
        <v>14</v>
      </c>
      <c r="C21" s="232" t="s">
        <v>336</v>
      </c>
      <c r="D21" s="232" t="s">
        <v>338</v>
      </c>
      <c r="E21" s="248" t="s">
        <v>339</v>
      </c>
      <c r="F21" s="232" t="s">
        <v>340</v>
      </c>
      <c r="G21" s="232" t="s">
        <v>23</v>
      </c>
      <c r="H21" s="232" t="s">
        <v>341</v>
      </c>
      <c r="I21" s="232" t="s">
        <v>342</v>
      </c>
      <c r="J21" s="245" t="s">
        <v>253</v>
      </c>
      <c r="K21" s="245" t="s">
        <v>253</v>
      </c>
      <c r="L21" s="245" t="s">
        <v>253</v>
      </c>
      <c r="M21" s="245" t="s">
        <v>254</v>
      </c>
      <c r="N21" s="245" t="s">
        <v>253</v>
      </c>
      <c r="O21" s="245" t="s">
        <v>253</v>
      </c>
      <c r="P21" s="245" t="s">
        <v>254</v>
      </c>
      <c r="Q21" s="245" t="s">
        <v>254</v>
      </c>
      <c r="R21" s="245" t="s">
        <v>253</v>
      </c>
      <c r="S21" s="245" t="s">
        <v>253</v>
      </c>
      <c r="T21" s="245" t="s">
        <v>253</v>
      </c>
      <c r="U21" s="245" t="s">
        <v>253</v>
      </c>
      <c r="V21" s="245" t="s">
        <v>253</v>
      </c>
      <c r="W21" s="245" t="s">
        <v>253</v>
      </c>
      <c r="X21" s="245" t="s">
        <v>253</v>
      </c>
      <c r="Y21" s="245" t="s">
        <v>254</v>
      </c>
      <c r="Z21" s="245" t="s">
        <v>253</v>
      </c>
      <c r="AA21" s="245" t="s">
        <v>278</v>
      </c>
      <c r="AB21" s="245" t="s">
        <v>278</v>
      </c>
      <c r="AC21" s="245">
        <v>13</v>
      </c>
      <c r="AD21" s="206" t="s">
        <v>43</v>
      </c>
      <c r="AE21" s="206" t="s">
        <v>48</v>
      </c>
      <c r="AF21" s="206" t="s">
        <v>79</v>
      </c>
      <c r="AG21" s="102" t="s">
        <v>343</v>
      </c>
      <c r="AH21" s="82" t="s">
        <v>83</v>
      </c>
      <c r="AI21" s="82" t="s">
        <v>87</v>
      </c>
      <c r="AJ21" s="82">
        <v>15</v>
      </c>
      <c r="AK21" s="82" t="s">
        <v>91</v>
      </c>
      <c r="AL21" s="163">
        <v>15</v>
      </c>
      <c r="AM21" s="82" t="s">
        <v>136</v>
      </c>
      <c r="AN21" s="163">
        <v>15</v>
      </c>
      <c r="AO21" s="82" t="s">
        <v>142</v>
      </c>
      <c r="AP21" s="82">
        <v>10</v>
      </c>
      <c r="AQ21" s="82" t="s">
        <v>151</v>
      </c>
      <c r="AR21" s="82">
        <v>15</v>
      </c>
      <c r="AS21" s="82" t="s">
        <v>398</v>
      </c>
      <c r="AT21" s="82">
        <v>15</v>
      </c>
      <c r="AU21" s="82" t="s">
        <v>162</v>
      </c>
      <c r="AV21" s="82">
        <v>10</v>
      </c>
      <c r="AW21" s="82">
        <f t="shared" ref="AW21:AW24" si="11">IFERROR(AJ21+AL21+AN21+AP21+AR21+AT21+AV21," ")</f>
        <v>95</v>
      </c>
      <c r="AX21" s="117" t="str">
        <f t="shared" ref="AX21:AX24" si="12">IF(AND(AW21&gt;=86,AW21&lt;=95),"MODERADO",IF(AND(AW21&gt;=96), "FUERTE",IF(AND(AW21&lt;=85), "DEBIL")))</f>
        <v>MODERADO</v>
      </c>
      <c r="AY21" s="117" t="s">
        <v>172</v>
      </c>
      <c r="AZ21" s="117" t="s">
        <v>46</v>
      </c>
      <c r="BA21" s="118"/>
      <c r="BB21" s="90" t="s">
        <v>253</v>
      </c>
      <c r="BC21" s="242" t="s">
        <v>411</v>
      </c>
      <c r="BD21" s="209"/>
      <c r="BE21" s="212" t="s">
        <v>181</v>
      </c>
      <c r="BF21" s="212"/>
      <c r="BG21" s="212"/>
      <c r="BH21" s="212" t="s">
        <v>181</v>
      </c>
      <c r="BI21" s="209"/>
      <c r="BJ21" s="215" t="s">
        <v>181</v>
      </c>
      <c r="BK21" s="218">
        <v>1</v>
      </c>
      <c r="BL21" s="218">
        <v>1</v>
      </c>
      <c r="BM21" s="206" t="s">
        <v>43</v>
      </c>
      <c r="BN21" s="206" t="s">
        <v>46</v>
      </c>
      <c r="BO21" s="206" t="s">
        <v>46</v>
      </c>
      <c r="BP21" s="218" t="s">
        <v>261</v>
      </c>
      <c r="BQ21" s="232" t="s">
        <v>347</v>
      </c>
      <c r="BR21" s="235" t="s">
        <v>419</v>
      </c>
      <c r="BS21" s="212" t="s">
        <v>348</v>
      </c>
      <c r="BT21" s="238" t="s">
        <v>350</v>
      </c>
      <c r="BU21" s="218" t="s">
        <v>349</v>
      </c>
      <c r="BV21" s="226" t="s">
        <v>412</v>
      </c>
      <c r="BW21" s="169"/>
      <c r="BX21" s="170"/>
      <c r="BY21" s="229"/>
      <c r="BZ21" s="209"/>
      <c r="CA21" s="209"/>
    </row>
    <row r="22" spans="2:79" ht="31">
      <c r="B22" s="240"/>
      <c r="C22" s="233"/>
      <c r="D22" s="233"/>
      <c r="E22" s="249"/>
      <c r="F22" s="233"/>
      <c r="G22" s="233"/>
      <c r="H22" s="233"/>
      <c r="I22" s="233"/>
      <c r="J22" s="246"/>
      <c r="K22" s="246"/>
      <c r="L22" s="246"/>
      <c r="M22" s="246"/>
      <c r="N22" s="246"/>
      <c r="O22" s="246"/>
      <c r="P22" s="246"/>
      <c r="Q22" s="246"/>
      <c r="R22" s="246"/>
      <c r="S22" s="246"/>
      <c r="T22" s="246"/>
      <c r="U22" s="246"/>
      <c r="V22" s="246"/>
      <c r="W22" s="246"/>
      <c r="X22" s="246"/>
      <c r="Y22" s="246"/>
      <c r="Z22" s="246"/>
      <c r="AA22" s="246"/>
      <c r="AB22" s="246"/>
      <c r="AC22" s="246"/>
      <c r="AD22" s="207"/>
      <c r="AE22" s="207"/>
      <c r="AF22" s="207"/>
      <c r="AG22" s="102" t="s">
        <v>344</v>
      </c>
      <c r="AH22" s="82" t="s">
        <v>84</v>
      </c>
      <c r="AI22" s="82" t="s">
        <v>87</v>
      </c>
      <c r="AJ22" s="82">
        <v>15</v>
      </c>
      <c r="AK22" s="82" t="s">
        <v>91</v>
      </c>
      <c r="AL22" s="163">
        <v>15</v>
      </c>
      <c r="AM22" s="82" t="s">
        <v>136</v>
      </c>
      <c r="AN22" s="163">
        <v>15</v>
      </c>
      <c r="AO22" s="82" t="s">
        <v>141</v>
      </c>
      <c r="AP22" s="82">
        <v>15</v>
      </c>
      <c r="AQ22" s="82" t="s">
        <v>151</v>
      </c>
      <c r="AR22" s="82">
        <v>15</v>
      </c>
      <c r="AS22" s="82" t="s">
        <v>155</v>
      </c>
      <c r="AT22" s="82">
        <v>10</v>
      </c>
      <c r="AU22" s="82" t="s">
        <v>163</v>
      </c>
      <c r="AV22" s="82">
        <v>5</v>
      </c>
      <c r="AW22" s="82">
        <f t="shared" si="11"/>
        <v>90</v>
      </c>
      <c r="AX22" s="117" t="str">
        <f t="shared" si="12"/>
        <v>MODERADO</v>
      </c>
      <c r="AY22" s="117" t="s">
        <v>172</v>
      </c>
      <c r="AZ22" s="117" t="s">
        <v>172</v>
      </c>
      <c r="BA22" s="118"/>
      <c r="BB22" s="90" t="s">
        <v>253</v>
      </c>
      <c r="BC22" s="243"/>
      <c r="BD22" s="210"/>
      <c r="BE22" s="213"/>
      <c r="BF22" s="213"/>
      <c r="BG22" s="213"/>
      <c r="BH22" s="213"/>
      <c r="BI22" s="210"/>
      <c r="BJ22" s="216"/>
      <c r="BK22" s="219"/>
      <c r="BL22" s="219"/>
      <c r="BM22" s="207"/>
      <c r="BN22" s="207"/>
      <c r="BO22" s="207"/>
      <c r="BP22" s="219"/>
      <c r="BQ22" s="233"/>
      <c r="BR22" s="236"/>
      <c r="BS22" s="213"/>
      <c r="BT22" s="213"/>
      <c r="BU22" s="213"/>
      <c r="BV22" s="227"/>
      <c r="BW22" s="169"/>
      <c r="BX22" s="170"/>
      <c r="BY22" s="230"/>
      <c r="BZ22" s="210"/>
      <c r="CA22" s="210"/>
    </row>
    <row r="23" spans="2:79" ht="31">
      <c r="B23" s="240"/>
      <c r="C23" s="233"/>
      <c r="D23" s="233"/>
      <c r="E23" s="249"/>
      <c r="F23" s="233"/>
      <c r="G23" s="233"/>
      <c r="H23" s="233"/>
      <c r="I23" s="233"/>
      <c r="J23" s="246"/>
      <c r="K23" s="246"/>
      <c r="L23" s="246"/>
      <c r="M23" s="246"/>
      <c r="N23" s="246"/>
      <c r="O23" s="246"/>
      <c r="P23" s="246"/>
      <c r="Q23" s="246"/>
      <c r="R23" s="246"/>
      <c r="S23" s="246"/>
      <c r="T23" s="246"/>
      <c r="U23" s="246"/>
      <c r="V23" s="246"/>
      <c r="W23" s="246"/>
      <c r="X23" s="246"/>
      <c r="Y23" s="246"/>
      <c r="Z23" s="246"/>
      <c r="AA23" s="246"/>
      <c r="AB23" s="246"/>
      <c r="AC23" s="246"/>
      <c r="AD23" s="207"/>
      <c r="AE23" s="207"/>
      <c r="AF23" s="207"/>
      <c r="AG23" s="102" t="s">
        <v>345</v>
      </c>
      <c r="AH23" s="82" t="s">
        <v>83</v>
      </c>
      <c r="AI23" s="82" t="s">
        <v>87</v>
      </c>
      <c r="AJ23" s="163">
        <v>15</v>
      </c>
      <c r="AK23" s="82" t="s">
        <v>91</v>
      </c>
      <c r="AL23" s="163">
        <v>15</v>
      </c>
      <c r="AM23" s="82" t="s">
        <v>136</v>
      </c>
      <c r="AN23" s="163">
        <v>15</v>
      </c>
      <c r="AO23" s="82" t="s">
        <v>141</v>
      </c>
      <c r="AP23" s="82">
        <v>15</v>
      </c>
      <c r="AQ23" s="82" t="s">
        <v>151</v>
      </c>
      <c r="AR23" s="82">
        <v>15</v>
      </c>
      <c r="AS23" s="82" t="s">
        <v>155</v>
      </c>
      <c r="AT23" s="82">
        <v>10</v>
      </c>
      <c r="AU23" s="82" t="s">
        <v>163</v>
      </c>
      <c r="AV23" s="82">
        <v>5</v>
      </c>
      <c r="AW23" s="82">
        <f t="shared" si="11"/>
        <v>90</v>
      </c>
      <c r="AX23" s="117" t="str">
        <f t="shared" si="12"/>
        <v>MODERADO</v>
      </c>
      <c r="AY23" s="117" t="s">
        <v>172</v>
      </c>
      <c r="AZ23" s="117" t="s">
        <v>172</v>
      </c>
      <c r="BA23" s="118"/>
      <c r="BB23" s="90" t="s">
        <v>253</v>
      </c>
      <c r="BC23" s="243"/>
      <c r="BD23" s="210"/>
      <c r="BE23" s="213"/>
      <c r="BF23" s="213"/>
      <c r="BG23" s="213"/>
      <c r="BH23" s="213"/>
      <c r="BI23" s="210"/>
      <c r="BJ23" s="216"/>
      <c r="BK23" s="219"/>
      <c r="BL23" s="219"/>
      <c r="BM23" s="207"/>
      <c r="BN23" s="207"/>
      <c r="BO23" s="207"/>
      <c r="BP23" s="219"/>
      <c r="BQ23" s="233"/>
      <c r="BR23" s="236"/>
      <c r="BS23" s="213"/>
      <c r="BT23" s="213"/>
      <c r="BU23" s="213"/>
      <c r="BV23" s="227"/>
      <c r="BW23" s="169"/>
      <c r="BX23" s="170"/>
      <c r="BY23" s="230"/>
      <c r="BZ23" s="210"/>
      <c r="CA23" s="210"/>
    </row>
    <row r="24" spans="2:79" ht="29.5" thickBot="1">
      <c r="B24" s="241"/>
      <c r="C24" s="234"/>
      <c r="D24" s="234"/>
      <c r="E24" s="250"/>
      <c r="F24" s="234"/>
      <c r="G24" s="234"/>
      <c r="H24" s="234"/>
      <c r="I24" s="234"/>
      <c r="J24" s="247"/>
      <c r="K24" s="247"/>
      <c r="L24" s="247"/>
      <c r="M24" s="247"/>
      <c r="N24" s="247"/>
      <c r="O24" s="247"/>
      <c r="P24" s="247"/>
      <c r="Q24" s="247"/>
      <c r="R24" s="247"/>
      <c r="S24" s="247"/>
      <c r="T24" s="247"/>
      <c r="U24" s="247"/>
      <c r="V24" s="247"/>
      <c r="W24" s="247"/>
      <c r="X24" s="247"/>
      <c r="Y24" s="247"/>
      <c r="Z24" s="247"/>
      <c r="AA24" s="247"/>
      <c r="AB24" s="247"/>
      <c r="AC24" s="247"/>
      <c r="AD24" s="208"/>
      <c r="AE24" s="208"/>
      <c r="AF24" s="208"/>
      <c r="AG24" s="102" t="s">
        <v>346</v>
      </c>
      <c r="AH24" s="82" t="s">
        <v>83</v>
      </c>
      <c r="AI24" s="82" t="s">
        <v>87</v>
      </c>
      <c r="AJ24" s="163">
        <v>15</v>
      </c>
      <c r="AK24" s="82" t="s">
        <v>91</v>
      </c>
      <c r="AL24" s="163">
        <v>15</v>
      </c>
      <c r="AM24" s="82" t="s">
        <v>136</v>
      </c>
      <c r="AN24" s="163">
        <v>15</v>
      </c>
      <c r="AO24" s="82" t="s">
        <v>141</v>
      </c>
      <c r="AP24" s="82">
        <v>15</v>
      </c>
      <c r="AQ24" s="82" t="s">
        <v>151</v>
      </c>
      <c r="AR24" s="82">
        <v>15</v>
      </c>
      <c r="AS24" s="82" t="s">
        <v>398</v>
      </c>
      <c r="AT24" s="82">
        <v>15</v>
      </c>
      <c r="AU24" s="82" t="s">
        <v>162</v>
      </c>
      <c r="AV24" s="82">
        <v>10</v>
      </c>
      <c r="AW24" s="82">
        <f t="shared" si="11"/>
        <v>100</v>
      </c>
      <c r="AX24" s="117" t="str">
        <f t="shared" si="12"/>
        <v>FUERTE</v>
      </c>
      <c r="AY24" s="117" t="s">
        <v>172</v>
      </c>
      <c r="AZ24" s="117" t="s">
        <v>172</v>
      </c>
      <c r="BA24" s="79"/>
      <c r="BB24" s="79" t="s">
        <v>253</v>
      </c>
      <c r="BC24" s="244"/>
      <c r="BD24" s="211"/>
      <c r="BE24" s="214"/>
      <c r="BF24" s="214"/>
      <c r="BG24" s="214"/>
      <c r="BH24" s="214"/>
      <c r="BI24" s="211"/>
      <c r="BJ24" s="217"/>
      <c r="BK24" s="220"/>
      <c r="BL24" s="220"/>
      <c r="BM24" s="208"/>
      <c r="BN24" s="208"/>
      <c r="BO24" s="208"/>
      <c r="BP24" s="220"/>
      <c r="BQ24" s="234"/>
      <c r="BR24" s="237"/>
      <c r="BS24" s="214"/>
      <c r="BT24" s="214"/>
      <c r="BU24" s="214"/>
      <c r="BV24" s="228"/>
      <c r="BW24" s="169"/>
      <c r="BX24" s="170"/>
      <c r="BY24" s="231"/>
      <c r="BZ24" s="211"/>
      <c r="CA24" s="211"/>
    </row>
    <row r="25" spans="2:79" ht="27" customHeight="1" thickTop="1"/>
    <row r="26" spans="2:79" ht="27" customHeight="1"/>
    <row r="27" spans="2:79" ht="27" customHeight="1"/>
    <row r="28" spans="2:79" ht="27" customHeight="1"/>
    <row r="29" spans="2:79" ht="27" customHeight="1"/>
    <row r="30" spans="2:79" ht="27" customHeight="1"/>
    <row r="31" spans="2:79" ht="27" customHeight="1"/>
    <row r="32" spans="2:79" ht="27" customHeight="1"/>
    <row r="33" ht="27" customHeight="1"/>
    <row r="34" ht="27" customHeight="1"/>
    <row r="35" ht="27" customHeight="1"/>
    <row r="36" ht="27" customHeight="1"/>
    <row r="37" ht="27" customHeight="1"/>
    <row r="38" ht="27" customHeight="1"/>
    <row r="39" ht="46.5" customHeight="1"/>
    <row r="117" spans="71:115" ht="47" thickBot="1">
      <c r="BS117" s="76"/>
      <c r="BT117" s="76" t="s">
        <v>31</v>
      </c>
      <c r="BU117" s="76" t="s">
        <v>22</v>
      </c>
      <c r="BV117" s="77"/>
      <c r="BW117" s="77"/>
    </row>
    <row r="118" spans="71:115" ht="32" thickTop="1" thickBot="1">
      <c r="BS118" s="3"/>
      <c r="BT118" s="3" t="s">
        <v>32</v>
      </c>
      <c r="BU118" s="3" t="s">
        <v>23</v>
      </c>
      <c r="BV118" s="74"/>
      <c r="BW118" s="74"/>
    </row>
    <row r="119" spans="71:115" ht="32" thickTop="1" thickBot="1">
      <c r="BS119" s="3"/>
      <c r="BT119" s="3" t="s">
        <v>33</v>
      </c>
      <c r="BU119" s="3" t="s">
        <v>24</v>
      </c>
      <c r="BV119" s="74"/>
      <c r="BW119" s="74"/>
    </row>
    <row r="120" spans="71:115" ht="32" thickTop="1" thickBot="1">
      <c r="BS120" s="3"/>
      <c r="BT120" s="3" t="s">
        <v>34</v>
      </c>
      <c r="BU120" s="3"/>
      <c r="BV120" s="74"/>
      <c r="BW120" s="74"/>
    </row>
    <row r="121" spans="71:115" ht="32" thickTop="1" thickBot="1">
      <c r="BS121" s="3"/>
      <c r="BT121" s="3" t="s">
        <v>35</v>
      </c>
      <c r="BU121" s="3"/>
      <c r="BV121" s="74"/>
      <c r="BW121" s="74"/>
    </row>
    <row r="122" spans="71:115" ht="47.5" thickTop="1" thickBot="1">
      <c r="BS122" s="3"/>
      <c r="BT122" s="3" t="s">
        <v>414</v>
      </c>
      <c r="BU122" s="3"/>
      <c r="BV122" s="74"/>
      <c r="BW122" s="74"/>
    </row>
    <row r="123" spans="71:115" ht="171.5" thickTop="1" thickBot="1">
      <c r="BS123" s="3"/>
      <c r="BT123" s="3" t="s">
        <v>36</v>
      </c>
      <c r="BU123" s="3"/>
      <c r="BV123" s="74"/>
      <c r="BW123" s="74"/>
      <c r="BY123" s="2" t="s">
        <v>11</v>
      </c>
      <c r="BZ123" s="2" t="s">
        <v>28</v>
      </c>
      <c r="CA123" s="2" t="s">
        <v>4</v>
      </c>
      <c r="CB123" s="10" t="s">
        <v>8</v>
      </c>
      <c r="CC123" s="10" t="s">
        <v>9</v>
      </c>
      <c r="CD123" s="10" t="s">
        <v>76</v>
      </c>
      <c r="CE123" s="10" t="s">
        <v>82</v>
      </c>
      <c r="CF123" s="10" t="s">
        <v>85</v>
      </c>
      <c r="CG123" s="10" t="s">
        <v>86</v>
      </c>
      <c r="CH123" s="10" t="s">
        <v>88</v>
      </c>
      <c r="CI123" s="10" t="s">
        <v>90</v>
      </c>
      <c r="CJ123" s="10" t="s">
        <v>93</v>
      </c>
      <c r="CK123" s="10" t="s">
        <v>94</v>
      </c>
      <c r="CL123" s="10" t="s">
        <v>134</v>
      </c>
      <c r="CM123" s="10" t="s">
        <v>137</v>
      </c>
      <c r="CN123" s="10" t="s">
        <v>138</v>
      </c>
      <c r="CO123" s="10" t="s">
        <v>415</v>
      </c>
      <c r="CP123" s="10" t="s">
        <v>144</v>
      </c>
      <c r="CQ123" s="10" t="s">
        <v>145</v>
      </c>
      <c r="CR123" s="10" t="s">
        <v>146</v>
      </c>
      <c r="CS123" s="10" t="s">
        <v>150</v>
      </c>
      <c r="CT123" s="10" t="s">
        <v>168</v>
      </c>
      <c r="CU123" s="10" t="s">
        <v>169</v>
      </c>
      <c r="CV123" s="10" t="s">
        <v>154</v>
      </c>
      <c r="CW123" s="10" t="s">
        <v>156</v>
      </c>
      <c r="CX123" s="10" t="s">
        <v>157</v>
      </c>
      <c r="CY123" s="10" t="s">
        <v>158</v>
      </c>
      <c r="CZ123" s="10" t="s">
        <v>164</v>
      </c>
      <c r="DA123" s="10" t="s">
        <v>165</v>
      </c>
      <c r="DB123" s="10" t="s">
        <v>167</v>
      </c>
      <c r="DC123" s="10" t="s">
        <v>173</v>
      </c>
      <c r="DD123" s="10" t="s">
        <v>175</v>
      </c>
      <c r="DE123" s="10" t="s">
        <v>171</v>
      </c>
      <c r="DF123" s="10" t="s">
        <v>172</v>
      </c>
      <c r="DG123" s="10" t="s">
        <v>413</v>
      </c>
      <c r="DH123" s="10" t="s">
        <v>180</v>
      </c>
      <c r="DI123" s="10" t="s">
        <v>183</v>
      </c>
      <c r="DJ123" s="43" t="s">
        <v>188</v>
      </c>
      <c r="DK123" s="43" t="s">
        <v>189</v>
      </c>
    </row>
    <row r="124" spans="71:115" ht="32" thickTop="1" thickBot="1">
      <c r="BS124" s="3"/>
      <c r="BT124" s="3" t="s">
        <v>37</v>
      </c>
      <c r="BU124" s="3"/>
      <c r="BV124" s="74"/>
      <c r="BW124" s="74"/>
      <c r="BY124" s="5" t="s">
        <v>5</v>
      </c>
      <c r="BZ124" s="5" t="s">
        <v>15</v>
      </c>
      <c r="CA124" s="5" t="s">
        <v>16</v>
      </c>
      <c r="CB124" s="7" t="s">
        <v>43</v>
      </c>
      <c r="CC124" s="7" t="s">
        <v>44</v>
      </c>
      <c r="CD124" s="7" t="s">
        <v>77</v>
      </c>
      <c r="CE124" s="5" t="s">
        <v>83</v>
      </c>
      <c r="CF124" s="5" t="s">
        <v>87</v>
      </c>
      <c r="CG124" s="5">
        <v>15</v>
      </c>
      <c r="CH124" s="5">
        <v>0</v>
      </c>
      <c r="CI124" s="5" t="s">
        <v>91</v>
      </c>
      <c r="CJ124" s="5">
        <v>15</v>
      </c>
      <c r="CK124" s="5">
        <v>0</v>
      </c>
      <c r="CL124" s="5" t="s">
        <v>136</v>
      </c>
      <c r="CM124" s="5">
        <v>15</v>
      </c>
      <c r="CN124" s="5">
        <v>0</v>
      </c>
      <c r="CO124" s="5" t="s">
        <v>141</v>
      </c>
      <c r="CP124" s="5">
        <v>15</v>
      </c>
      <c r="CQ124" s="5">
        <v>10</v>
      </c>
      <c r="CR124" s="5">
        <v>0</v>
      </c>
      <c r="CS124" s="5" t="s">
        <v>151</v>
      </c>
      <c r="CT124" s="5">
        <v>15</v>
      </c>
      <c r="CU124" s="5">
        <v>0</v>
      </c>
      <c r="CV124" s="161" t="s">
        <v>398</v>
      </c>
      <c r="CW124" s="5">
        <v>15</v>
      </c>
      <c r="CX124" s="5">
        <v>0</v>
      </c>
      <c r="CY124" s="5" t="s">
        <v>162</v>
      </c>
      <c r="CZ124" s="5">
        <v>10</v>
      </c>
      <c r="DA124" s="5">
        <v>5</v>
      </c>
      <c r="DB124" s="5">
        <v>0</v>
      </c>
      <c r="DC124" s="5" t="s">
        <v>171</v>
      </c>
      <c r="DD124" s="5" t="s">
        <v>171</v>
      </c>
      <c r="DE124" s="5">
        <v>100</v>
      </c>
      <c r="DF124" s="5">
        <v>50</v>
      </c>
      <c r="DG124" s="5">
        <v>0</v>
      </c>
      <c r="DH124" s="5" t="s">
        <v>181</v>
      </c>
      <c r="DI124" s="5" t="s">
        <v>181</v>
      </c>
      <c r="DJ124" s="26">
        <v>0</v>
      </c>
      <c r="DK124" s="26">
        <v>0</v>
      </c>
    </row>
    <row r="125" spans="71:115" ht="47.5" thickTop="1" thickBot="1">
      <c r="BS125" s="3"/>
      <c r="BT125" s="3" t="s">
        <v>38</v>
      </c>
      <c r="BU125" s="3"/>
      <c r="BV125" s="74"/>
      <c r="BW125" s="74"/>
      <c r="BY125" s="3" t="s">
        <v>12</v>
      </c>
      <c r="BZ125" s="3" t="s">
        <v>25</v>
      </c>
      <c r="CA125" s="3" t="s">
        <v>17</v>
      </c>
      <c r="CB125" s="7" t="s">
        <v>42</v>
      </c>
      <c r="CC125" s="7" t="s">
        <v>45</v>
      </c>
      <c r="CD125" s="8" t="s">
        <v>46</v>
      </c>
      <c r="CE125" s="5" t="s">
        <v>84</v>
      </c>
      <c r="CF125" s="5" t="s">
        <v>89</v>
      </c>
      <c r="CG125" s="5"/>
      <c r="CH125" s="5"/>
      <c r="CI125" s="26" t="s">
        <v>92</v>
      </c>
      <c r="CJ125" s="5"/>
      <c r="CK125" s="5"/>
      <c r="CL125" s="5" t="s">
        <v>139</v>
      </c>
      <c r="CM125" s="5"/>
      <c r="CN125" s="5"/>
      <c r="CO125" s="5" t="s">
        <v>142</v>
      </c>
      <c r="CP125" s="5"/>
      <c r="CQ125" s="5"/>
      <c r="CR125" s="5"/>
      <c r="CS125" s="5" t="s">
        <v>152</v>
      </c>
      <c r="CT125" s="5"/>
      <c r="CU125" s="5"/>
      <c r="CV125" s="5" t="s">
        <v>155</v>
      </c>
      <c r="CW125" s="5"/>
      <c r="CX125" s="5"/>
      <c r="CY125" s="5" t="s">
        <v>163</v>
      </c>
      <c r="CZ125" s="5"/>
      <c r="DA125" s="5"/>
      <c r="DB125" s="5"/>
      <c r="DC125" s="5" t="s">
        <v>172</v>
      </c>
      <c r="DD125" s="5" t="s">
        <v>172</v>
      </c>
      <c r="DE125" s="5"/>
      <c r="DF125" s="5"/>
      <c r="DG125" s="5"/>
      <c r="DH125" s="5" t="s">
        <v>182</v>
      </c>
      <c r="DI125" s="5" t="s">
        <v>184</v>
      </c>
      <c r="DJ125" s="5">
        <v>1</v>
      </c>
      <c r="DK125" s="5">
        <v>1</v>
      </c>
    </row>
    <row r="126" spans="71:115" ht="30" thickTop="1" thickBot="1">
      <c r="BY126" s="3" t="s">
        <v>13</v>
      </c>
      <c r="BZ126" s="3" t="s">
        <v>26</v>
      </c>
      <c r="CA126" s="3" t="s">
        <v>18</v>
      </c>
      <c r="CB126" s="7" t="s">
        <v>41</v>
      </c>
      <c r="CC126" s="8" t="s">
        <v>46</v>
      </c>
      <c r="CD126" s="9" t="s">
        <v>78</v>
      </c>
      <c r="CE126" s="5"/>
      <c r="CF126" s="5"/>
      <c r="CG126" s="5"/>
      <c r="CH126" s="5"/>
      <c r="CI126" s="5"/>
      <c r="CJ126" s="5"/>
      <c r="CK126" s="5"/>
      <c r="CL126" s="5"/>
      <c r="CM126" s="5"/>
      <c r="CN126" s="5"/>
      <c r="CO126" s="5" t="s">
        <v>143</v>
      </c>
      <c r="CP126" s="5"/>
      <c r="CQ126" s="5"/>
      <c r="CR126" s="5"/>
      <c r="CS126" s="5"/>
      <c r="CT126" s="5"/>
      <c r="CU126" s="5"/>
      <c r="CV126" s="5"/>
      <c r="CW126" s="5"/>
      <c r="CX126" s="5"/>
      <c r="CY126" s="5" t="s">
        <v>166</v>
      </c>
      <c r="CZ126" s="5"/>
      <c r="DA126" s="5"/>
      <c r="DB126" s="5"/>
      <c r="DC126" s="161" t="s">
        <v>413</v>
      </c>
      <c r="DD126" s="161" t="s">
        <v>413</v>
      </c>
      <c r="DE126" s="5"/>
      <c r="DF126" s="5"/>
      <c r="DG126" s="5"/>
      <c r="DH126" s="5"/>
      <c r="DI126" s="5" t="s">
        <v>182</v>
      </c>
      <c r="DJ126" s="5">
        <v>2</v>
      </c>
      <c r="DK126" s="5">
        <v>2</v>
      </c>
    </row>
    <row r="127" spans="71:115" ht="16.5" thickTop="1" thickBot="1">
      <c r="BY127" s="3" t="s">
        <v>14</v>
      </c>
      <c r="BZ127" s="3" t="s">
        <v>27</v>
      </c>
      <c r="CA127" s="3" t="s">
        <v>19</v>
      </c>
      <c r="CB127" s="8" t="s">
        <v>40</v>
      </c>
      <c r="CC127" s="9" t="s">
        <v>47</v>
      </c>
      <c r="CD127" s="11" t="s">
        <v>79</v>
      </c>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row>
    <row r="128" spans="71:115" ht="32" thickTop="1" thickBot="1">
      <c r="BY128" s="3"/>
      <c r="BZ128" s="3" t="s">
        <v>29</v>
      </c>
      <c r="CA128" s="3" t="s">
        <v>20</v>
      </c>
      <c r="CB128" s="9" t="s">
        <v>39</v>
      </c>
      <c r="CC128" s="11" t="s">
        <v>48</v>
      </c>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row>
    <row r="129" spans="77:115" ht="16.5" thickTop="1" thickBot="1">
      <c r="BY129" s="3"/>
      <c r="BZ129" s="3" t="s">
        <v>30</v>
      </c>
      <c r="CA129" s="3" t="s">
        <v>21</v>
      </c>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row>
    <row r="130" spans="77:115" ht="32" thickTop="1" thickBot="1">
      <c r="BY130" s="3"/>
      <c r="BZ130" s="3" t="s">
        <v>31</v>
      </c>
      <c r="CA130" s="3" t="s">
        <v>22</v>
      </c>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row>
    <row r="131" spans="77:115" ht="16.5" thickTop="1" thickBot="1">
      <c r="BY131" s="3"/>
      <c r="BZ131" s="3" t="s">
        <v>32</v>
      </c>
      <c r="CA131" s="3" t="s">
        <v>23</v>
      </c>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row>
    <row r="132" spans="77:115" ht="16.5" thickTop="1" thickBot="1">
      <c r="BY132" s="3"/>
      <c r="BZ132" s="3" t="s">
        <v>33</v>
      </c>
      <c r="CA132" s="3" t="s">
        <v>24</v>
      </c>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row>
    <row r="133" spans="77:115" ht="16.5" thickTop="1" thickBot="1">
      <c r="BY133" s="3"/>
      <c r="BZ133" s="3" t="s">
        <v>34</v>
      </c>
      <c r="CA133" s="3"/>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row>
    <row r="134" spans="77:115" ht="16.5" thickTop="1" thickBot="1">
      <c r="BY134" s="3"/>
      <c r="BZ134" s="3" t="s">
        <v>35</v>
      </c>
      <c r="CA134" s="3"/>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row>
    <row r="135" spans="77:115" ht="32" thickTop="1" thickBot="1">
      <c r="BY135" s="3"/>
      <c r="BZ135" s="3" t="s">
        <v>414</v>
      </c>
      <c r="CA135" s="3"/>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row>
    <row r="136" spans="77:115" ht="16.5" thickTop="1" thickBot="1">
      <c r="BY136" s="3"/>
      <c r="BZ136" s="3" t="s">
        <v>36</v>
      </c>
      <c r="CA136" s="3"/>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row>
    <row r="137" spans="77:115" ht="16.5" thickTop="1" thickBot="1">
      <c r="BY137" s="3"/>
      <c r="BZ137" s="3" t="s">
        <v>37</v>
      </c>
      <c r="CA137" s="3"/>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row>
    <row r="138" spans="77:115" ht="32" thickTop="1" thickBot="1">
      <c r="BY138" s="3"/>
      <c r="BZ138" s="3" t="s">
        <v>38</v>
      </c>
      <c r="CA138" s="3"/>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row>
    <row r="139" spans="77:115" ht="16" thickTop="1"/>
    <row r="825" spans="30:32" ht="16" thickBot="1"/>
    <row r="826" spans="30:32" ht="47.5" thickTop="1" thickBot="1">
      <c r="AD826" s="10" t="s">
        <v>8</v>
      </c>
      <c r="AE826" s="10" t="s">
        <v>9</v>
      </c>
      <c r="AF826" s="10" t="s">
        <v>76</v>
      </c>
    </row>
    <row r="827" spans="30:32" ht="30" thickTop="1" thickBot="1">
      <c r="AD827" s="7" t="s">
        <v>43</v>
      </c>
      <c r="AE827" s="7" t="s">
        <v>44</v>
      </c>
      <c r="AF827" s="7" t="s">
        <v>77</v>
      </c>
    </row>
    <row r="828" spans="30:32" ht="30" thickTop="1" thickBot="1">
      <c r="AD828" s="7" t="s">
        <v>42</v>
      </c>
      <c r="AE828" s="7" t="s">
        <v>45</v>
      </c>
      <c r="AF828" s="8" t="s">
        <v>46</v>
      </c>
    </row>
    <row r="829" spans="30:32" ht="30" thickTop="1" thickBot="1">
      <c r="AD829" s="7" t="s">
        <v>41</v>
      </c>
      <c r="AE829" s="8" t="s">
        <v>46</v>
      </c>
      <c r="AF829" s="9" t="s">
        <v>78</v>
      </c>
    </row>
    <row r="830" spans="30:32" ht="16.5" thickTop="1" thickBot="1">
      <c r="AD830" s="8" t="s">
        <v>40</v>
      </c>
      <c r="AE830" s="9" t="s">
        <v>47</v>
      </c>
      <c r="AF830" s="11" t="s">
        <v>79</v>
      </c>
    </row>
    <row r="831" spans="30:32" ht="32" thickTop="1" thickBot="1">
      <c r="AD831" s="9" t="s">
        <v>39</v>
      </c>
      <c r="AE831" s="11" t="s">
        <v>48</v>
      </c>
    </row>
    <row r="832" spans="30:32" ht="16" thickTop="1"/>
    <row r="1048568" spans="9:9">
      <c r="I1048568" t="s">
        <v>253</v>
      </c>
    </row>
    <row r="1048569" spans="9:9">
      <c r="I1048569" t="s">
        <v>254</v>
      </c>
    </row>
  </sheetData>
  <mergeCells count="169">
    <mergeCell ref="I21:I24"/>
    <mergeCell ref="H21:H24"/>
    <mergeCell ref="G21:G24"/>
    <mergeCell ref="F21:F24"/>
    <mergeCell ref="E21:E24"/>
    <mergeCell ref="BL21:BL24"/>
    <mergeCell ref="BM21:BM24"/>
    <mergeCell ref="BN21:BN24"/>
    <mergeCell ref="BO21:BO24"/>
    <mergeCell ref="D21:D24"/>
    <mergeCell ref="C21:C24"/>
    <mergeCell ref="B21:B24"/>
    <mergeCell ref="BC21:BC24"/>
    <mergeCell ref="AC21:AC24"/>
    <mergeCell ref="J21:J24"/>
    <mergeCell ref="K21:K24"/>
    <mergeCell ref="L21:L24"/>
    <mergeCell ref="M21:M24"/>
    <mergeCell ref="N21:N24"/>
    <mergeCell ref="O21:O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BR12:BR13"/>
    <mergeCell ref="BQ12:BQ13"/>
    <mergeCell ref="CA12:CA13"/>
    <mergeCell ref="BZ12:BZ13"/>
    <mergeCell ref="BY12:BY13"/>
    <mergeCell ref="BX12:BX13"/>
    <mergeCell ref="BW12:BW13"/>
    <mergeCell ref="BU21:BU24"/>
    <mergeCell ref="BV21:BV24"/>
    <mergeCell ref="BY21:BY24"/>
    <mergeCell ref="BZ21:BZ24"/>
    <mergeCell ref="CA21:CA24"/>
    <mergeCell ref="BQ21:BQ24"/>
    <mergeCell ref="BR21:BR24"/>
    <mergeCell ref="BS21:BS24"/>
    <mergeCell ref="BT21:BT24"/>
    <mergeCell ref="BP6:BP8"/>
    <mergeCell ref="AD21:AD24"/>
    <mergeCell ref="AE21:AE24"/>
    <mergeCell ref="AF21:AF24"/>
    <mergeCell ref="BD21:BD24"/>
    <mergeCell ref="BE21:BE24"/>
    <mergeCell ref="BF21:BF24"/>
    <mergeCell ref="BG21:BG24"/>
    <mergeCell ref="BH21:BH24"/>
    <mergeCell ref="BI21:BI24"/>
    <mergeCell ref="BJ21:BJ24"/>
    <mergeCell ref="BK21:BK24"/>
    <mergeCell ref="BO12:BO13"/>
    <mergeCell ref="BP12:BP13"/>
    <mergeCell ref="BP21:BP24"/>
    <mergeCell ref="X6:X8"/>
    <mergeCell ref="Y6:Y8"/>
    <mergeCell ref="Z6:Z8"/>
    <mergeCell ref="AA6:AA8"/>
    <mergeCell ref="AA12:AA13"/>
    <mergeCell ref="AC12:AC13"/>
    <mergeCell ref="F6:F8"/>
    <mergeCell ref="AB6:AB8"/>
    <mergeCell ref="AC6:AC8"/>
    <mergeCell ref="O12:O13"/>
    <mergeCell ref="N12:N13"/>
    <mergeCell ref="M12:M13"/>
    <mergeCell ref="L12:L13"/>
    <mergeCell ref="K12:K13"/>
    <mergeCell ref="Z12:Z13"/>
    <mergeCell ref="Y12:Y13"/>
    <mergeCell ref="X12:X13"/>
    <mergeCell ref="W12:W13"/>
    <mergeCell ref="V12:V13"/>
    <mergeCell ref="U12:U13"/>
    <mergeCell ref="T12:T13"/>
    <mergeCell ref="S12:S13"/>
    <mergeCell ref="R12:R13"/>
    <mergeCell ref="Q12:Q13"/>
    <mergeCell ref="F12:F13"/>
    <mergeCell ref="E12:E13"/>
    <mergeCell ref="J12:J13"/>
    <mergeCell ref="J2:AC2"/>
    <mergeCell ref="BN6:BN8"/>
    <mergeCell ref="BO6:BO8"/>
    <mergeCell ref="BM2:BO2"/>
    <mergeCell ref="J6:J8"/>
    <mergeCell ref="K6:K8"/>
    <mergeCell ref="L6:L8"/>
    <mergeCell ref="M6:M8"/>
    <mergeCell ref="N6:N8"/>
    <mergeCell ref="O6:O8"/>
    <mergeCell ref="P6:P8"/>
    <mergeCell ref="Q6:Q8"/>
    <mergeCell ref="R6:R8"/>
    <mergeCell ref="AD2:AF2"/>
    <mergeCell ref="P12:P13"/>
    <mergeCell ref="AB12:AB13"/>
    <mergeCell ref="S6:S8"/>
    <mergeCell ref="T6:T8"/>
    <mergeCell ref="U6:U8"/>
    <mergeCell ref="V6:V8"/>
    <mergeCell ref="W6:W8"/>
    <mergeCell ref="B6:B8"/>
    <mergeCell ref="H6:H8"/>
    <mergeCell ref="G6:G8"/>
    <mergeCell ref="E6:E8"/>
    <mergeCell ref="BC6:BC8"/>
    <mergeCell ref="BD6:BD8"/>
    <mergeCell ref="B12:B14"/>
    <mergeCell ref="B2:D2"/>
    <mergeCell ref="E2:I2"/>
    <mergeCell ref="AG2:AW2"/>
    <mergeCell ref="D12:D14"/>
    <mergeCell ref="C12:C14"/>
    <mergeCell ref="AE6:AE8"/>
    <mergeCell ref="AF6:AF8"/>
    <mergeCell ref="I6:I8"/>
    <mergeCell ref="AD6:AD8"/>
    <mergeCell ref="D6:D8"/>
    <mergeCell ref="C6:C8"/>
    <mergeCell ref="AF12:AF13"/>
    <mergeCell ref="AE12:AE13"/>
    <mergeCell ref="AD12:AD13"/>
    <mergeCell ref="I12:I13"/>
    <mergeCell ref="H12:H13"/>
    <mergeCell ref="G12:G13"/>
    <mergeCell ref="BT2:BV2"/>
    <mergeCell ref="BW2:BX2"/>
    <mergeCell ref="BY2:CA2"/>
    <mergeCell ref="BC12:BC13"/>
    <mergeCell ref="BD12:BD13"/>
    <mergeCell ref="BG12:BG13"/>
    <mergeCell ref="BJ12:BJ13"/>
    <mergeCell ref="BK12:BK13"/>
    <mergeCell ref="BL12:BL13"/>
    <mergeCell ref="BM12:BM13"/>
    <mergeCell ref="BN12:BN13"/>
    <mergeCell ref="BK6:BK8"/>
    <mergeCell ref="BL6:BL8"/>
    <mergeCell ref="BG6:BG8"/>
    <mergeCell ref="BJ6:BJ8"/>
    <mergeCell ref="AX2:BL2"/>
    <mergeCell ref="BP2:BS2"/>
    <mergeCell ref="BM6:BM8"/>
    <mergeCell ref="BV12:BV13"/>
    <mergeCell ref="BU12:BU13"/>
    <mergeCell ref="BT12:BT13"/>
    <mergeCell ref="BS12:BS13"/>
    <mergeCell ref="BY6:BY8"/>
    <mergeCell ref="BZ6:BZ8"/>
    <mergeCell ref="CA6:CA8"/>
    <mergeCell ref="BQ6:BQ8"/>
    <mergeCell ref="BV6:BV8"/>
    <mergeCell ref="BU6:BU8"/>
    <mergeCell ref="BT6:BT8"/>
    <mergeCell ref="BS6:BS8"/>
    <mergeCell ref="BR6:BR8"/>
    <mergeCell ref="BW6:BW8"/>
    <mergeCell ref="BX6:BX8"/>
  </mergeCells>
  <conditionalFormatting sqref="AX12:AZ14 AX17:AY17 AX10:AY11 BB6:BB14 AX5:AX11 AZ5:AZ11 AY6:AY11 BB16:BB17 BB19 BB21:BB23">
    <cfRule type="containsText" dxfId="176" priority="1230" operator="containsText" text="DEBIL">
      <formula>NOT(ISERROR(SEARCH("DEBIL",AX5)))</formula>
    </cfRule>
    <cfRule type="containsText" dxfId="175" priority="1231" operator="containsText" text="MODERADO">
      <formula>NOT(ISERROR(SEARCH("MODERADO",AX5)))</formula>
    </cfRule>
    <cfRule type="containsText" dxfId="174" priority="1232" operator="containsText" text="FUERTE">
      <formula>NOT(ISERROR(SEARCH("FUERTE",AX5)))</formula>
    </cfRule>
  </conditionalFormatting>
  <conditionalFormatting sqref="AY5">
    <cfRule type="containsText" dxfId="173" priority="1224" operator="containsText" text="DEBIL">
      <formula>NOT(ISERROR(SEARCH("DEBIL",AY5)))</formula>
    </cfRule>
    <cfRule type="containsText" dxfId="172" priority="1225" operator="containsText" text="MODERADO">
      <formula>NOT(ISERROR(SEARCH("MODERADO",AY5)))</formula>
    </cfRule>
    <cfRule type="containsText" dxfId="171" priority="1226" operator="containsText" text="FUERTE">
      <formula>NOT(ISERROR(SEARCH("FUERTE",AY5)))</formula>
    </cfRule>
  </conditionalFormatting>
  <conditionalFormatting sqref="BC5">
    <cfRule type="containsText" dxfId="170" priority="1203" operator="containsText" text="DEBIL">
      <formula>NOT(ISERROR(SEARCH("DEBIL",BC5)))</formula>
    </cfRule>
    <cfRule type="containsText" dxfId="169" priority="1204" operator="containsText" text="MODERADO">
      <formula>NOT(ISERROR(SEARCH("MODERADO",BC5)))</formula>
    </cfRule>
    <cfRule type="containsText" dxfId="168" priority="1205" operator="containsText" text="FUERTE">
      <formula>NOT(ISERROR(SEARCH("FUERTE",BC5)))</formula>
    </cfRule>
  </conditionalFormatting>
  <conditionalFormatting sqref="BB5">
    <cfRule type="containsText" dxfId="167" priority="1176" operator="containsText" text="DEBIL">
      <formula>NOT(ISERROR(SEARCH("DEBIL",BB5)))</formula>
    </cfRule>
    <cfRule type="containsText" dxfId="166" priority="1177" operator="containsText" text="MODERADO">
      <formula>NOT(ISERROR(SEARCH("MODERADO",BB5)))</formula>
    </cfRule>
    <cfRule type="containsText" dxfId="165" priority="1178" operator="containsText" text="FUERTE">
      <formula>NOT(ISERROR(SEARCH("FUERTE",BB5)))</formula>
    </cfRule>
  </conditionalFormatting>
  <conditionalFormatting sqref="BC6">
    <cfRule type="containsText" dxfId="164" priority="1095" operator="containsText" text="DEBIL">
      <formula>NOT(ISERROR(SEARCH("DEBIL",BC6)))</formula>
    </cfRule>
    <cfRule type="containsText" dxfId="163" priority="1096" operator="containsText" text="MODERADO">
      <formula>NOT(ISERROR(SEARCH("MODERADO",BC6)))</formula>
    </cfRule>
    <cfRule type="containsText" dxfId="162" priority="1097" operator="containsText" text="FUERTE">
      <formula>NOT(ISERROR(SEARCH("FUERTE",BC6)))</formula>
    </cfRule>
  </conditionalFormatting>
  <conditionalFormatting sqref="BM5">
    <cfRule type="containsText" dxfId="161" priority="871" operator="containsText" text="casi seguro">
      <formula>NOT(ISERROR(SEARCH("casi seguro",BM5)))</formula>
    </cfRule>
    <cfRule type="containsText" dxfId="160" priority="872" operator="containsText" text="PROBABLE">
      <formula>NOT(ISERROR(SEARCH("PROBABLE",BM5)))</formula>
    </cfRule>
    <cfRule type="containsText" dxfId="159" priority="873" operator="containsText" text="posible">
      <formula>NOT(ISERROR(SEARCH("posible",BM5)))</formula>
    </cfRule>
    <cfRule type="containsText" dxfId="158" priority="874" operator="containsText" text="Improbable">
      <formula>NOT(ISERROR(SEARCH("Improbable",BM5)))</formula>
    </cfRule>
    <cfRule type="containsText" dxfId="157" priority="875" operator="containsText" text="Rara vez">
      <formula>NOT(ISERROR(SEARCH("Rara vez",BM5)))</formula>
    </cfRule>
  </conditionalFormatting>
  <conditionalFormatting sqref="BN5">
    <cfRule type="containsText" dxfId="156" priority="866" operator="containsText" text="Catastrófico">
      <formula>NOT(ISERROR(SEARCH("Catastrófico",BN5)))</formula>
    </cfRule>
    <cfRule type="containsText" dxfId="155" priority="867" operator="containsText" text="Mayor">
      <formula>NOT(ISERROR(SEARCH("Mayor",BN5)))</formula>
    </cfRule>
    <cfRule type="containsText" dxfId="154" priority="868" operator="containsText" text="Moderado">
      <formula>NOT(ISERROR(SEARCH("Moderado",BN5)))</formula>
    </cfRule>
    <cfRule type="containsText" dxfId="153" priority="869" operator="containsText" text="Menor">
      <formula>NOT(ISERROR(SEARCH("Menor",BN5)))</formula>
    </cfRule>
    <cfRule type="containsText" dxfId="152" priority="870" operator="containsText" text="Insignificante">
      <formula>NOT(ISERROR(SEARCH("Insignificante",BN5)))</formula>
    </cfRule>
  </conditionalFormatting>
  <conditionalFormatting sqref="BO5">
    <cfRule type="containsText" dxfId="151" priority="862" operator="containsText" text="Extremo">
      <formula>NOT(ISERROR(SEARCH("Extremo",BO5)))</formula>
    </cfRule>
    <cfRule type="containsText" dxfId="150" priority="863" operator="containsText" text="Alto">
      <formula>NOT(ISERROR(SEARCH("Alto",BO5)))</formula>
    </cfRule>
    <cfRule type="containsText" dxfId="149" priority="864" operator="containsText" text="Moderado">
      <formula>NOT(ISERROR(SEARCH("Moderado",BO5)))</formula>
    </cfRule>
    <cfRule type="containsText" dxfId="148" priority="865" operator="containsText" text="bajo">
      <formula>NOT(ISERROR(SEARCH("bajo",BO5)))</formula>
    </cfRule>
  </conditionalFormatting>
  <conditionalFormatting sqref="AX15:AY15">
    <cfRule type="containsText" dxfId="147" priority="268" operator="containsText" text="DEBIL">
      <formula>NOT(ISERROR(SEARCH("DEBIL",AX15)))</formula>
    </cfRule>
    <cfRule type="containsText" dxfId="146" priority="269" operator="containsText" text="MODERADO">
      <formula>NOT(ISERROR(SEARCH("MODERADO",AX15)))</formula>
    </cfRule>
    <cfRule type="containsText" dxfId="145" priority="270" operator="containsText" text="FUERTE">
      <formula>NOT(ISERROR(SEARCH("FUERTE",AX15)))</formula>
    </cfRule>
  </conditionalFormatting>
  <conditionalFormatting sqref="AX16:AY16">
    <cfRule type="containsText" dxfId="144" priority="265" operator="containsText" text="DEBIL">
      <formula>NOT(ISERROR(SEARCH("DEBIL",AX16)))</formula>
    </cfRule>
    <cfRule type="containsText" dxfId="143" priority="266" operator="containsText" text="MODERADO">
      <formula>NOT(ISERROR(SEARCH("MODERADO",AX16)))</formula>
    </cfRule>
    <cfRule type="containsText" dxfId="142" priority="267" operator="containsText" text="FUERTE">
      <formula>NOT(ISERROR(SEARCH("FUERTE",AX16)))</formula>
    </cfRule>
  </conditionalFormatting>
  <conditionalFormatting sqref="AZ15">
    <cfRule type="containsText" dxfId="141" priority="199" operator="containsText" text="DEBIL">
      <formula>NOT(ISERROR(SEARCH("DEBIL",AZ15)))</formula>
    </cfRule>
    <cfRule type="containsText" dxfId="140" priority="200" operator="containsText" text="MODERADO">
      <formula>NOT(ISERROR(SEARCH("MODERADO",AZ15)))</formula>
    </cfRule>
    <cfRule type="containsText" dxfId="139" priority="201" operator="containsText" text="FUERTE">
      <formula>NOT(ISERROR(SEARCH("FUERTE",AZ15)))</formula>
    </cfRule>
  </conditionalFormatting>
  <conditionalFormatting sqref="AZ16">
    <cfRule type="containsText" dxfId="138" priority="196" operator="containsText" text="DEBIL">
      <formula>NOT(ISERROR(SEARCH("DEBIL",AZ16)))</formula>
    </cfRule>
    <cfRule type="containsText" dxfId="137" priority="197" operator="containsText" text="MODERADO">
      <formula>NOT(ISERROR(SEARCH("MODERADO",AZ16)))</formula>
    </cfRule>
    <cfRule type="containsText" dxfId="136" priority="198" operator="containsText" text="FUERTE">
      <formula>NOT(ISERROR(SEARCH("FUERTE",AZ16)))</formula>
    </cfRule>
  </conditionalFormatting>
  <conditionalFormatting sqref="AZ17">
    <cfRule type="containsText" dxfId="135" priority="193" operator="containsText" text="DEBIL">
      <formula>NOT(ISERROR(SEARCH("DEBIL",AZ17)))</formula>
    </cfRule>
    <cfRule type="containsText" dxfId="134" priority="194" operator="containsText" text="MODERADO">
      <formula>NOT(ISERROR(SEARCH("MODERADO",AZ17)))</formula>
    </cfRule>
    <cfRule type="containsText" dxfId="133" priority="195" operator="containsText" text="FUERTE">
      <formula>NOT(ISERROR(SEARCH("FUERTE",AZ17)))</formula>
    </cfRule>
  </conditionalFormatting>
  <conditionalFormatting sqref="AZ10">
    <cfRule type="containsText" dxfId="132" priority="190" operator="containsText" text="DEBIL">
      <formula>NOT(ISERROR(SEARCH("DEBIL",AZ10)))</formula>
    </cfRule>
    <cfRule type="containsText" dxfId="131" priority="191" operator="containsText" text="MODERADO">
      <formula>NOT(ISERROR(SEARCH("MODERADO",AZ10)))</formula>
    </cfRule>
    <cfRule type="containsText" dxfId="130" priority="192" operator="containsText" text="FUERTE">
      <formula>NOT(ISERROR(SEARCH("FUERTE",AZ10)))</formula>
    </cfRule>
  </conditionalFormatting>
  <conditionalFormatting sqref="AZ11">
    <cfRule type="containsText" dxfId="129" priority="187" operator="containsText" text="DEBIL">
      <formula>NOT(ISERROR(SEARCH("DEBIL",AZ11)))</formula>
    </cfRule>
    <cfRule type="containsText" dxfId="128" priority="188" operator="containsText" text="MODERADO">
      <formula>NOT(ISERROR(SEARCH("MODERADO",AZ11)))</formula>
    </cfRule>
    <cfRule type="containsText" dxfId="127" priority="189" operator="containsText" text="FUERTE">
      <formula>NOT(ISERROR(SEARCH("FUERTE",AZ11)))</formula>
    </cfRule>
  </conditionalFormatting>
  <conditionalFormatting sqref="AX21:AY24">
    <cfRule type="containsText" dxfId="126" priority="123" operator="containsText" text="DEBIL">
      <formula>NOT(ISERROR(SEARCH("DEBIL",AX21)))</formula>
    </cfRule>
    <cfRule type="containsText" dxfId="125" priority="124" operator="containsText" text="MODERADO">
      <formula>NOT(ISERROR(SEARCH("MODERADO",AX21)))</formula>
    </cfRule>
    <cfRule type="containsText" dxfId="124" priority="125" operator="containsText" text="FUERTE">
      <formula>NOT(ISERROR(SEARCH("FUERTE",AX21)))</formula>
    </cfRule>
  </conditionalFormatting>
  <conditionalFormatting sqref="BC9">
    <cfRule type="containsText" dxfId="123" priority="94" operator="containsText" text="DEBIL">
      <formula>NOT(ISERROR(SEARCH("DEBIL",BC9)))</formula>
    </cfRule>
    <cfRule type="containsText" dxfId="122" priority="95" operator="containsText" text="MODERADO">
      <formula>NOT(ISERROR(SEARCH("MODERADO",BC9)))</formula>
    </cfRule>
    <cfRule type="containsText" dxfId="121" priority="96" operator="containsText" text="FUERTE">
      <formula>NOT(ISERROR(SEARCH("FUERTE",BC9)))</formula>
    </cfRule>
  </conditionalFormatting>
  <conditionalFormatting sqref="BC10">
    <cfRule type="containsText" dxfId="120" priority="91" operator="containsText" text="DEBIL">
      <formula>NOT(ISERROR(SEARCH("DEBIL",BC10)))</formula>
    </cfRule>
    <cfRule type="containsText" dxfId="119" priority="92" operator="containsText" text="MODERADO">
      <formula>NOT(ISERROR(SEARCH("MODERADO",BC10)))</formula>
    </cfRule>
    <cfRule type="containsText" dxfId="118" priority="93" operator="containsText" text="FUERTE">
      <formula>NOT(ISERROR(SEARCH("FUERTE",BC10)))</formula>
    </cfRule>
  </conditionalFormatting>
  <conditionalFormatting sqref="BC11">
    <cfRule type="containsText" dxfId="117" priority="88" operator="containsText" text="DEBIL">
      <formula>NOT(ISERROR(SEARCH("DEBIL",BC11)))</formula>
    </cfRule>
    <cfRule type="containsText" dxfId="116" priority="89" operator="containsText" text="MODERADO">
      <formula>NOT(ISERROR(SEARCH("MODERADO",BC11)))</formula>
    </cfRule>
    <cfRule type="containsText" dxfId="115" priority="90" operator="containsText" text="FUERTE">
      <formula>NOT(ISERROR(SEARCH("FUERTE",BC11)))</formula>
    </cfRule>
  </conditionalFormatting>
  <conditionalFormatting sqref="BC17 BC19">
    <cfRule type="containsText" dxfId="114" priority="85" operator="containsText" text="DEBIL">
      <formula>NOT(ISERROR(SEARCH("DEBIL",BC17)))</formula>
    </cfRule>
    <cfRule type="containsText" dxfId="113" priority="86" operator="containsText" text="MODERADO">
      <formula>NOT(ISERROR(SEARCH("MODERADO",BC17)))</formula>
    </cfRule>
    <cfRule type="containsText" dxfId="112" priority="87" operator="containsText" text="FUERTE">
      <formula>NOT(ISERROR(SEARCH("FUERTE",BC17)))</formula>
    </cfRule>
  </conditionalFormatting>
  <conditionalFormatting sqref="AX19:AY19">
    <cfRule type="containsText" dxfId="111" priority="68" operator="containsText" text="DEBIL">
      <formula>NOT(ISERROR(SEARCH("DEBIL",AX19)))</formula>
    </cfRule>
    <cfRule type="containsText" dxfId="110" priority="69" operator="containsText" text="MODERADO">
      <formula>NOT(ISERROR(SEARCH("MODERADO",AX19)))</formula>
    </cfRule>
    <cfRule type="containsText" dxfId="109" priority="70" operator="containsText" text="FUERTE">
      <formula>NOT(ISERROR(SEARCH("FUERTE",AX19)))</formula>
    </cfRule>
  </conditionalFormatting>
  <conditionalFormatting sqref="AZ19">
    <cfRule type="containsText" dxfId="108" priority="65" operator="containsText" text="DEBIL">
      <formula>NOT(ISERROR(SEARCH("DEBIL",AZ19)))</formula>
    </cfRule>
    <cfRule type="containsText" dxfId="107" priority="66" operator="containsText" text="MODERADO">
      <formula>NOT(ISERROR(SEARCH("MODERADO",AZ19)))</formula>
    </cfRule>
    <cfRule type="containsText" dxfId="106" priority="67" operator="containsText" text="FUERTE">
      <formula>NOT(ISERROR(SEARCH("FUERTE",AZ19)))</formula>
    </cfRule>
  </conditionalFormatting>
  <conditionalFormatting sqref="BB18">
    <cfRule type="containsText" dxfId="105" priority="48" operator="containsText" text="DEBIL">
      <formula>NOT(ISERROR(SEARCH("DEBIL",BB18)))</formula>
    </cfRule>
    <cfRule type="containsText" dxfId="104" priority="49" operator="containsText" text="MODERADO">
      <formula>NOT(ISERROR(SEARCH("MODERADO",BB18)))</formula>
    </cfRule>
    <cfRule type="containsText" dxfId="103" priority="50" operator="containsText" text="FUERTE">
      <formula>NOT(ISERROR(SEARCH("FUERTE",BB18)))</formula>
    </cfRule>
  </conditionalFormatting>
  <conditionalFormatting sqref="BC18">
    <cfRule type="containsText" dxfId="102" priority="45" operator="containsText" text="DEBIL">
      <formula>NOT(ISERROR(SEARCH("DEBIL",BC18)))</formula>
    </cfRule>
    <cfRule type="containsText" dxfId="101" priority="46" operator="containsText" text="MODERADO">
      <formula>NOT(ISERROR(SEARCH("MODERADO",BC18)))</formula>
    </cfRule>
    <cfRule type="containsText" dxfId="100" priority="47" operator="containsText" text="FUERTE">
      <formula>NOT(ISERROR(SEARCH("FUERTE",BC18)))</formula>
    </cfRule>
  </conditionalFormatting>
  <conditionalFormatting sqref="AX18:AY18">
    <cfRule type="containsText" dxfId="99" priority="42" operator="containsText" text="DEBIL">
      <formula>NOT(ISERROR(SEARCH("DEBIL",AX18)))</formula>
    </cfRule>
    <cfRule type="containsText" dxfId="98" priority="43" operator="containsText" text="MODERADO">
      <formula>NOT(ISERROR(SEARCH("MODERADO",AX18)))</formula>
    </cfRule>
    <cfRule type="containsText" dxfId="97" priority="44" operator="containsText" text="FUERTE">
      <formula>NOT(ISERROR(SEARCH("FUERTE",AX18)))</formula>
    </cfRule>
  </conditionalFormatting>
  <conditionalFormatting sqref="AZ18">
    <cfRule type="containsText" dxfId="96" priority="39" operator="containsText" text="DEBIL">
      <formula>NOT(ISERROR(SEARCH("DEBIL",AZ18)))</formula>
    </cfRule>
    <cfRule type="containsText" dxfId="95" priority="40" operator="containsText" text="MODERADO">
      <formula>NOT(ISERROR(SEARCH("MODERADO",AZ18)))</formula>
    </cfRule>
    <cfRule type="containsText" dxfId="94" priority="41" operator="containsText" text="FUERTE">
      <formula>NOT(ISERROR(SEARCH("FUERTE",AZ18)))</formula>
    </cfRule>
  </conditionalFormatting>
  <conditionalFormatting sqref="AX20:AY20">
    <cfRule type="containsText" dxfId="93" priority="36" operator="containsText" text="DEBIL">
      <formula>NOT(ISERROR(SEARCH("DEBIL",AX20)))</formula>
    </cfRule>
    <cfRule type="containsText" dxfId="92" priority="37" operator="containsText" text="MODERADO">
      <formula>NOT(ISERROR(SEARCH("MODERADO",AX20)))</formula>
    </cfRule>
    <cfRule type="containsText" dxfId="91" priority="38" operator="containsText" text="FUERTE">
      <formula>NOT(ISERROR(SEARCH("FUERTE",AX20)))</formula>
    </cfRule>
  </conditionalFormatting>
  <conditionalFormatting sqref="AZ20">
    <cfRule type="containsText" dxfId="90" priority="33" operator="containsText" text="DEBIL">
      <formula>NOT(ISERROR(SEARCH("DEBIL",AZ20)))</formula>
    </cfRule>
    <cfRule type="containsText" dxfId="89" priority="34" operator="containsText" text="MODERADO">
      <formula>NOT(ISERROR(SEARCH("MODERADO",AZ20)))</formula>
    </cfRule>
    <cfRule type="containsText" dxfId="88" priority="35" operator="containsText" text="FUERTE">
      <formula>NOT(ISERROR(SEARCH("FUERTE",AZ20)))</formula>
    </cfRule>
  </conditionalFormatting>
  <conditionalFormatting sqref="BB20">
    <cfRule type="containsText" dxfId="87" priority="30" operator="containsText" text="DEBIL">
      <formula>NOT(ISERROR(SEARCH("DEBIL",BB20)))</formula>
    </cfRule>
    <cfRule type="containsText" dxfId="86" priority="31" operator="containsText" text="MODERADO">
      <formula>NOT(ISERROR(SEARCH("MODERADO",BB20)))</formula>
    </cfRule>
    <cfRule type="containsText" dxfId="85" priority="32" operator="containsText" text="FUERTE">
      <formula>NOT(ISERROR(SEARCH("FUERTE",BB20)))</formula>
    </cfRule>
  </conditionalFormatting>
  <conditionalFormatting sqref="BC20">
    <cfRule type="containsText" dxfId="84" priority="27" operator="containsText" text="DEBIL">
      <formula>NOT(ISERROR(SEARCH("DEBIL",BC20)))</formula>
    </cfRule>
    <cfRule type="containsText" dxfId="83" priority="28" operator="containsText" text="MODERADO">
      <formula>NOT(ISERROR(SEARCH("MODERADO",BC20)))</formula>
    </cfRule>
    <cfRule type="containsText" dxfId="82" priority="29" operator="containsText" text="FUERTE">
      <formula>NOT(ISERROR(SEARCH("FUERTE",BC20)))</formula>
    </cfRule>
  </conditionalFormatting>
  <conditionalFormatting sqref="BC21">
    <cfRule type="containsText" dxfId="81" priority="10" operator="containsText" text="DEBIL">
      <formula>NOT(ISERROR(SEARCH("DEBIL",BC21)))</formula>
    </cfRule>
    <cfRule type="containsText" dxfId="80" priority="11" operator="containsText" text="MODERADO">
      <formula>NOT(ISERROR(SEARCH("MODERADO",BC21)))</formula>
    </cfRule>
    <cfRule type="containsText" dxfId="79" priority="12" operator="containsText" text="FUERTE">
      <formula>NOT(ISERROR(SEARCH("FUERTE",BC21)))</formula>
    </cfRule>
  </conditionalFormatting>
  <conditionalFormatting sqref="AZ21 AZ24">
    <cfRule type="containsText" dxfId="78" priority="7" operator="containsText" text="DEBIL">
      <formula>NOT(ISERROR(SEARCH("DEBIL",AZ21)))</formula>
    </cfRule>
    <cfRule type="containsText" dxfId="77" priority="8" operator="containsText" text="MODERADO">
      <formula>NOT(ISERROR(SEARCH("MODERADO",AZ21)))</formula>
    </cfRule>
    <cfRule type="containsText" dxfId="76" priority="9" operator="containsText" text="FUERTE">
      <formula>NOT(ISERROR(SEARCH("FUERTE",AZ21)))</formula>
    </cfRule>
  </conditionalFormatting>
  <conditionalFormatting sqref="AZ22">
    <cfRule type="containsText" dxfId="75" priority="4" operator="containsText" text="DEBIL">
      <formula>NOT(ISERROR(SEARCH("DEBIL",AZ22)))</formula>
    </cfRule>
    <cfRule type="containsText" dxfId="74" priority="5" operator="containsText" text="MODERADO">
      <formula>NOT(ISERROR(SEARCH("MODERADO",AZ22)))</formula>
    </cfRule>
    <cfRule type="containsText" dxfId="73" priority="6" operator="containsText" text="FUERTE">
      <formula>NOT(ISERROR(SEARCH("FUERTE",AZ22)))</formula>
    </cfRule>
  </conditionalFormatting>
  <conditionalFormatting sqref="AZ23">
    <cfRule type="containsText" dxfId="72" priority="1" operator="containsText" text="DEBIL">
      <formula>NOT(ISERROR(SEARCH("DEBIL",AZ23)))</formula>
    </cfRule>
    <cfRule type="containsText" dxfId="71" priority="2" operator="containsText" text="MODERADO">
      <formula>NOT(ISERROR(SEARCH("MODERADO",AZ23)))</formula>
    </cfRule>
    <cfRule type="containsText" dxfId="70" priority="3" operator="containsText" text="FUERTE">
      <formula>NOT(ISERROR(SEARCH("FUERTE",AZ23)))</formula>
    </cfRule>
  </conditionalFormatting>
  <dataValidations xWindow="1590" yWindow="794" count="26">
    <dataValidation allowBlank="1" showInputMessage="1" showErrorMessage="1" prompt="fuerte + fuerte = fuerte _x000a_fuerte + moderado = moderado _x000a_fuerte + débil = débil _x000a_moderado + fuerte = moderado _x000a_moderado + moderado = moderado _x000a_moderado + débil = débil _x000a_débil + fuerte = débil _x000a_débil + moderado = débil _x000a_débil + débil = débil _x000a__x000a__x000a_" sqref="BC9:BC11 BC17:BC20 AZ5:AZ21 AZ24" xr:uid="{A689707B-484E-4BF5-BDB3-A9117F31763F}"/>
    <dataValidation type="list" allowBlank="1" showInputMessage="1" showErrorMessage="1" sqref="B5:B6" xr:uid="{9BBFDE94-D397-4F9E-B285-3AE35629ECC6}">
      <formula1>$BY$124:$BY$127</formula1>
    </dataValidation>
    <dataValidation type="list" allowBlank="1" showInputMessage="1" showErrorMessage="1" sqref="C5:C6" xr:uid="{6369166C-BF5C-40E4-A53F-DD949509CF74}">
      <formula1>$BZ$124:$BZ$138</formula1>
    </dataValidation>
    <dataValidation type="list" allowBlank="1" showInputMessage="1" showErrorMessage="1" sqref="AD14 BM5:BM6 AD5:AD6 AD12" xr:uid="{BB8A583B-607B-4718-B03D-26E10D9C9592}">
      <formula1>$CB$124:$CB$128</formula1>
    </dataValidation>
    <dataValidation type="list" allowBlank="1" showInputMessage="1" showErrorMessage="1" sqref="AE14 BN6 AE6 AE12" xr:uid="{A8FE74E1-FACB-45FC-947C-D874737B7036}">
      <formula1>$CC$124:$CC$128</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9:AY13 AY5 AY15:AY20" xr:uid="{B1C296A3-3E8C-48AC-887D-8F70DFA30D39}">
      <formula1>$DC$124:$DC$126</formula1>
    </dataValidation>
    <dataValidation type="list" allowBlank="1" showInputMessage="1" showErrorMessage="1" sqref="BO5" xr:uid="{71F68D02-4035-4540-AC41-151C84F89DCA}">
      <formula1>$CD$124:$CD$127</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21:AO24" xr:uid="{02E49016-7C44-4689-BCF6-A91D6F8561BE}">
      <formula1>$CM$59:$CM$61</formula1>
    </dataValidation>
    <dataValidation type="list" allowBlank="1" showInputMessage="1" showErrorMessage="1" promptTitle="EXPLICACIÓN" prompt="Fuerte:El control se ejecuta de manera consistente por parte del responsable. _x000a__x000a_Moderado:El control se ejecuta algunas veces por parte del responsable. _x000a__x000a_Débil: El control no se ejecuta por parte del responsable. _x000a_" sqref="AY21:AY24 AZ22:AZ23" xr:uid="{7851D75E-C631-47E5-90E7-98B69EE56D28}">
      <formula1>$DA$59:$DA$61</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21:AQ24" xr:uid="{87F6361C-5E18-4C0A-859C-776ED1BA89BE}">
      <formula1>$CQ$59:$CQ$60</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21:AM24" xr:uid="{50E6A69A-EF4F-47D9-8D35-41659B5766E6}">
      <formula1>$CJ$59:$CJ$60</formula1>
    </dataValidation>
    <dataValidation type="list" allowBlank="1" showInputMessage="1" showErrorMessage="1" sqref="AH21:AH24" xr:uid="{C89CF5A8-253D-48E9-B5D9-FED749285E1D}">
      <formula1>#REF!</formula1>
    </dataValidation>
    <dataValidation type="list" allowBlank="1" showInputMessage="1" showErrorMessage="1" promptTitle="Responsable" prompt="¿Existe un responsable asignado a la ejecución del control?" sqref="AI5:AI24" xr:uid="{6912B516-F74B-46B7-AE9D-53639D8B668A}">
      <formula1>RESPONSABLE</formula1>
    </dataValidation>
    <dataValidation type="list" allowBlank="1" showInputMessage="1" showErrorMessage="1" promptTitle="FUNCIONES Y RESPONSABILIDAD" prompt="¿El responsable tiene la autoridad y adecuada segregación de funciones en la ejecución del control?_x000d__x000a_" sqref="AK5:AK24" xr:uid="{28CABE3C-5EC1-421B-87ED-AF56D81FA176}">
      <formula1>FUNCIONES</formula1>
    </dataValidation>
    <dataValidation type="list" allowBlank="1" showInputMessage="1" showErrorMessage="1" promptTitle="DESVIACIONES Y OBSERVACIONES" prompt="¿Las observaciones, desviaciones o diferencias identificadas como resultados de la ejecución del control son investigadas y resueltas de manera oportuna?_x000d__x000a_" sqref="AS5:AS24" xr:uid="{EA0CD44B-1AE9-46DA-8E21-89D91EF4BABE}">
      <formula1>DESVIACIONES</formula1>
    </dataValidation>
    <dataValidation type="list" allowBlank="1" showInputMessage="1" showErrorMessage="1" promptTitle="EVIDENCIA" prompt="¿Se deja evidencia o rastro de la ejecución del control, que permita a cualquier tercero con la evidencia, llegar a la misma conclusión?._x000d__x000a_" sqref="AU5:AU24" xr:uid="{18677654-2290-4617-8597-30D134B24630}">
      <formula1>EVIDENCIAS</formula1>
    </dataValidation>
    <dataValidation type="list" allowBlank="1" showInputMessage="1" showErrorMessage="1" sqref="G5:G6" xr:uid="{04E50FB6-33B6-4694-B28C-9056FA705438}">
      <formula1>$CA$124:$CA$132</formula1>
    </dataValidation>
    <dataValidation type="list" allowBlank="1" showInputMessage="1" showErrorMessage="1" sqref="AE5" xr:uid="{14AA5C1E-CC15-4EC8-9821-BC29476F49AF}">
      <formula1>IF(G5=$CA$131,$CC$126:$CC$128,$CC$124:$CC$128)</formula1>
    </dataValidation>
    <dataValidation type="list" allowBlank="1" showInputMessage="1" showErrorMessage="1" sqref="BN5" xr:uid="{290E0B3C-F4C7-4D50-BBB9-A011BF67BF3B}">
      <formula1>IF(G5=$CA$131,$CC$126:$CC$128,$CC$124:$CC$128)</formula1>
    </dataValidation>
    <dataValidation type="list" allowBlank="1" showInputMessage="1" showErrorMessage="1" sqref="BE5:BE13" xr:uid="{C07E1939-2916-49C6-8166-4A52D3C38E64}">
      <formula1>$DH$124:$DH$125</formula1>
    </dataValidation>
    <dataValidation type="list" allowBlank="1" showInputMessage="1" showErrorMessage="1" sqref="BH5:BH13" xr:uid="{8C8E735D-DE40-4750-9127-C92B6FA4A6CF}">
      <formula1>$DI$124:$DI$126</formula1>
    </dataValidation>
    <dataValidation type="list" allowBlank="1" showInputMessage="1" showErrorMessage="1" sqref="AH5:AH14" xr:uid="{1171E8A7-0027-467B-9BEC-31CE8E76A5EE}">
      <formula1>$CE$124:$CE$125</formula1>
    </dataValidation>
    <dataValidation type="list" allowBlank="1" showInputMessage="1" showErrorMessage="1" promptTitle="PERIODICIDAD" prompt="¿La oportunidad en que se ejecuta el control ayuda a prevenir la mitigación del riesgo o a detectar la materialización del riesgo de manera oportuna?_x000d__x000a_" sqref="AM5:AM20" xr:uid="{94C5F970-51B4-4752-88B4-DD3EA1224B77}">
      <formula1>$CL$124:$CL$125</formula1>
    </dataValidation>
    <dataValidation type="list" allowBlank="1" showInputMessage="1" showErrorMessage="1" promptTitle="Cómo de la Ejecución del Control" prompt="¿La fuente de información que se utiliza en el desarrollo del control es información confiable que permita mitigar el riesgo?._x000d__x000a_" sqref="AQ5:AQ20" xr:uid="{D49D28B0-9FE8-4154-B28C-E365CA0600EF}">
      <formula1>$CS$124:$CS$125</formula1>
    </dataValidation>
    <dataValidation type="list" allowBlank="1" showInputMessage="1" showErrorMessage="1" promptTitle="PROPOSITO" prompt="¿Las actividades que se desarrollan en el control realmente buscan por si sola prevenir o detectar las causas que pueden dar origen al riesgo, ejemplo Verificar, Validar Cotejar, Comparar, Revisar, etc.?_x000d__x000a_" sqref="AO5:AO20" xr:uid="{293B7D52-2026-4CFB-8610-AB3777B60A40}">
      <formula1>$CO$124:$CO$126</formula1>
    </dataValidation>
    <dataValidation type="list" allowBlank="1" showInputMessage="1" showErrorMessage="1" sqref="J14:AB14 J5:AB12" xr:uid="{6BC3C855-62D2-4DB7-A5DE-DB2E560AEB44}">
      <formula1>$I$1048567:$I$1048576</formula1>
    </dataValidation>
  </dataValidations>
  <pageMargins left="0.70866141732283472" right="0.70866141732283472" top="0.74803149606299213" bottom="0.74803149606299213" header="0.31496062992125984" footer="0.31496062992125984"/>
  <pageSetup paperSize="9" orientation="portrait" r:id="rId1"/>
  <headerFooter>
    <oddHeader>&amp;L&amp;G&amp;CMapa de Riesgos</oddHeader>
    <oddFooter>&amp;L&amp;G&amp;RDES-FM-12
V9</oddFooter>
  </headerFooter>
  <ignoredErrors>
    <ignoredError sqref="BD6" formulaRange="1"/>
  </ignoredErrors>
  <legacy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233" operator="containsText" id="{B65BEDE6-628B-4BE2-A377-D104F7648668}">
            <xm:f>NOT(ISERROR(SEARCH($CB$124,AD5)))</xm:f>
            <xm:f>$CB$124</xm:f>
            <x14:dxf>
              <fill>
                <gradientFill degree="180">
                  <stop position="0">
                    <color rgb="FF008744"/>
                  </stop>
                  <stop position="1">
                    <color theme="0"/>
                  </stop>
                </gradientFill>
              </fill>
            </x14:dxf>
          </x14:cfRule>
          <x14:cfRule type="containsText" priority="1234" operator="containsText" id="{74A2D237-A62C-4107-A7F3-BF3AD75AD079}">
            <xm:f>NOT(ISERROR(SEARCH($CB$125,AD5)))</xm:f>
            <xm:f>$CB$125</xm:f>
            <x14:dxf>
              <fill>
                <gradientFill degree="180">
                  <stop position="0">
                    <color rgb="FF008744"/>
                  </stop>
                  <stop position="1">
                    <color theme="0"/>
                  </stop>
                </gradientFill>
              </fill>
            </x14:dxf>
          </x14:cfRule>
          <x14:cfRule type="containsText" priority="1235" operator="containsText" id="{24314985-A8A2-4B5E-9F3F-B8458C126818}">
            <xm:f>NOT(ISERROR(SEARCH($CB$126,AD5)))</xm:f>
            <xm:f>$CB$126</xm:f>
            <x14:dxf>
              <fill>
                <gradientFill degree="180">
                  <stop position="0">
                    <color rgb="FF008744"/>
                  </stop>
                  <stop position="1">
                    <color rgb="FFFFFFFF"/>
                  </stop>
                </gradientFill>
              </fill>
            </x14:dxf>
          </x14:cfRule>
          <x14:cfRule type="containsText" priority="1236" operator="containsText" id="{3FF6FDD3-58DE-4CF9-A1CB-B9F599E50C8F}">
            <xm:f>NOT(ISERROR(SEARCH($CB$127,AD5)))</xm:f>
            <xm:f>$CB$127</xm:f>
            <x14:dxf>
              <fill>
                <gradientFill>
                  <stop position="0">
                    <color theme="0"/>
                  </stop>
                  <stop position="1">
                    <color rgb="FFFFFF00"/>
                  </stop>
                </gradientFill>
              </fill>
            </x14:dxf>
          </x14:cfRule>
          <x14:cfRule type="containsText" priority="1237" operator="containsText" id="{7C697CFC-C5DD-4AA0-9B42-A3F1BFAA4569}">
            <xm:f>NOT(ISERROR(SEARCH($CB$128,AD5)))</xm:f>
            <xm:f>$CB$128</xm:f>
            <x14:dxf>
              <fill>
                <gradientFill degree="180">
                  <stop position="0">
                    <color rgb="FFFFA700"/>
                  </stop>
                  <stop position="1">
                    <color theme="0"/>
                  </stop>
                </gradientFill>
              </fill>
            </x14:dxf>
          </x14:cfRule>
          <xm:sqref>AD14:AD18 AD5:AD12 BM14:BM18 BM5:BM12 AD25:AD30 BM25:BM30 AD20:AD21</xm:sqref>
        </x14:conditionalFormatting>
        <x14:conditionalFormatting xmlns:xm="http://schemas.microsoft.com/office/excel/2006/main">
          <x14:cfRule type="containsText" priority="1263" operator="containsText" id="{46918425-D4D1-4264-A88B-63469015D640}">
            <xm:f>NOT(ISERROR(SEARCH($CC$124,AE5)))</xm:f>
            <xm:f>$CC$124</xm:f>
            <x14:dxf>
              <fill>
                <gradientFill degree="180">
                  <stop position="0">
                    <color rgb="FF008744"/>
                  </stop>
                  <stop position="1">
                    <color theme="0"/>
                  </stop>
                </gradientFill>
              </fill>
            </x14:dxf>
          </x14:cfRule>
          <x14:cfRule type="containsText" priority="1264" operator="containsText" id="{87254117-7346-4A67-B88A-FDC7D12D5831}">
            <xm:f>NOT(ISERROR(SEARCH($CC$125,AE5)))</xm:f>
            <xm:f>$CC$125</xm:f>
            <x14:dxf>
              <fill>
                <gradientFill degree="180">
                  <stop position="0">
                    <color rgb="FF008744"/>
                  </stop>
                  <stop position="1">
                    <color theme="0"/>
                  </stop>
                </gradientFill>
              </fill>
            </x14:dxf>
          </x14:cfRule>
          <x14:cfRule type="containsText" priority="1265" operator="containsText" id="{0BA4CDDC-43E9-4344-86B9-D9209F42D0E7}">
            <xm:f>NOT(ISERROR(SEARCH($CC$126,AE5)))</xm:f>
            <xm:f>$CC$126</xm:f>
            <x14:dxf>
              <fill>
                <gradientFill>
                  <stop position="0">
                    <color theme="0"/>
                  </stop>
                  <stop position="1">
                    <color rgb="FFFFFF00"/>
                  </stop>
                </gradientFill>
              </fill>
            </x14:dxf>
          </x14:cfRule>
          <x14:cfRule type="containsText" priority="1266" operator="containsText" id="{A0D800AF-14C9-4BF1-8ADB-347D7649A28C}">
            <xm:f>NOT(ISERROR(SEARCH($CC$127,AE5)))</xm:f>
            <xm:f>$CC$127</xm:f>
            <x14:dxf>
              <fill>
                <gradientFill>
                  <stop position="0">
                    <color theme="0"/>
                  </stop>
                  <stop position="1">
                    <color rgb="FFFFC000"/>
                  </stop>
                </gradientFill>
              </fill>
            </x14:dxf>
          </x14:cfRule>
          <x14:cfRule type="containsText" priority="1267" operator="containsText" id="{DAC024DA-29CE-4300-BF97-4EE3F3A832B1}">
            <xm:f>NOT(ISERROR(SEARCH($CC$128,AE5)))</xm:f>
            <xm:f>$CC$128</xm:f>
            <x14:dxf>
              <fill>
                <gradientFill>
                  <stop position="0">
                    <color theme="0"/>
                  </stop>
                  <stop position="1">
                    <color rgb="FFFF0000"/>
                  </stop>
                </gradientFill>
              </fill>
            </x14:dxf>
          </x14:cfRule>
          <xm:sqref>AE14:AE18 AE5:AE12 BN14:BN18 BN5:BN12 AE25:AE30 BN25:BN30 AE20:AE21</xm:sqref>
        </x14:conditionalFormatting>
        <x14:conditionalFormatting xmlns:xm="http://schemas.microsoft.com/office/excel/2006/main">
          <x14:cfRule type="containsText" priority="1293" operator="containsText" id="{DA3A57F6-9D69-4B06-9D89-75C4EFC22EC1}">
            <xm:f>NOT(ISERROR(SEARCH($CD$124,AF5)))</xm:f>
            <xm:f>$CD$124</xm:f>
            <x14:dxf>
              <fill>
                <gradientFill>
                  <stop position="0">
                    <color theme="0"/>
                  </stop>
                  <stop position="1">
                    <color rgb="FF008744"/>
                  </stop>
                </gradientFill>
              </fill>
            </x14:dxf>
          </x14:cfRule>
          <x14:cfRule type="containsText" priority="1294" operator="containsText" id="{DF882D5F-6FBE-4075-9EE2-71B4FB468926}">
            <xm:f>NOT(ISERROR(SEARCH($CD$125,AF5)))</xm:f>
            <xm:f>$CD$125</xm:f>
            <x14:dxf>
              <fill>
                <gradientFill>
                  <stop position="0">
                    <color theme="0"/>
                  </stop>
                  <stop position="1">
                    <color rgb="FFFACC06"/>
                  </stop>
                </gradientFill>
              </fill>
            </x14:dxf>
          </x14:cfRule>
          <x14:cfRule type="containsText" priority="1295" operator="containsText" id="{E58BA1B8-ECE8-4884-BFD3-67EBD5C25412}">
            <xm:f>NOT(ISERROR(SEARCH($CD$126,AF5)))</xm:f>
            <xm:f>$CD$126</xm:f>
            <x14:dxf>
              <fill>
                <gradientFill>
                  <stop position="0">
                    <color theme="0"/>
                  </stop>
                  <stop position="1">
                    <color rgb="FFFF0000"/>
                  </stop>
                </gradientFill>
              </fill>
            </x14:dxf>
          </x14:cfRule>
          <x14:cfRule type="containsText" priority="1296" operator="containsText" id="{51F3CA0B-ADCA-4019-B523-6308F58BFB3A}">
            <xm:f>NOT(ISERROR(SEARCH($CD$127,AF5)))</xm:f>
            <xm:f>$CD$127</xm:f>
            <x14:dxf>
              <fill>
                <gradientFill>
                  <stop position="0">
                    <color theme="0"/>
                  </stop>
                  <stop position="1">
                    <color rgb="FFC00000"/>
                  </stop>
                </gradientFill>
              </fill>
            </x14:dxf>
          </x14:cfRule>
          <xm:sqref>BQ117:BQ129 AF14:AF18 AF5:AF12 BO10:BP10 BO14:BP18 BP11:BP12 BO5:BO12 AF25:AF30 AF20:AF21</xm:sqref>
        </x14:conditionalFormatting>
        <x14:conditionalFormatting xmlns:xm="http://schemas.microsoft.com/office/excel/2006/main">
          <x14:cfRule type="containsText" priority="97" operator="containsText" id="{5356648D-4B41-4D7D-87A6-2B813CCC197C}">
            <xm:f>NOT(ISERROR(SEARCH($CB$124,BM21)))</xm:f>
            <xm:f>$CB$124</xm:f>
            <x14:dxf>
              <fill>
                <gradientFill degree="180">
                  <stop position="0">
                    <color rgb="FF008744"/>
                  </stop>
                  <stop position="1">
                    <color theme="0"/>
                  </stop>
                </gradientFill>
              </fill>
            </x14:dxf>
          </x14:cfRule>
          <x14:cfRule type="containsText" priority="98" operator="containsText" id="{A5E74763-9B2B-4683-B964-D81D0FE3BE4C}">
            <xm:f>NOT(ISERROR(SEARCH($CB$125,BM21)))</xm:f>
            <xm:f>$CB$125</xm:f>
            <x14:dxf>
              <fill>
                <gradientFill degree="180">
                  <stop position="0">
                    <color rgb="FF008744"/>
                  </stop>
                  <stop position="1">
                    <color theme="0"/>
                  </stop>
                </gradientFill>
              </fill>
            </x14:dxf>
          </x14:cfRule>
          <x14:cfRule type="containsText" priority="99" operator="containsText" id="{632D8A19-78AC-48A0-9387-5FD0945B0A8A}">
            <xm:f>NOT(ISERROR(SEARCH($CB$126,BM21)))</xm:f>
            <xm:f>$CB$126</xm:f>
            <x14:dxf>
              <fill>
                <gradientFill degree="180">
                  <stop position="0">
                    <color rgb="FF008744"/>
                  </stop>
                  <stop position="1">
                    <color rgb="FFFFFFFF"/>
                  </stop>
                </gradientFill>
              </fill>
            </x14:dxf>
          </x14:cfRule>
          <x14:cfRule type="containsText" priority="100" operator="containsText" id="{5AE6C579-2B04-40BF-BB01-E320D7484814}">
            <xm:f>NOT(ISERROR(SEARCH($CB$127,BM21)))</xm:f>
            <xm:f>$CB$127</xm:f>
            <x14:dxf>
              <fill>
                <gradientFill>
                  <stop position="0">
                    <color theme="0"/>
                  </stop>
                  <stop position="1">
                    <color rgb="FFFFFF00"/>
                  </stop>
                </gradientFill>
              </fill>
            </x14:dxf>
          </x14:cfRule>
          <x14:cfRule type="containsText" priority="101" operator="containsText" id="{BB037CEA-D675-48AF-91CF-AC4F6888DADA}">
            <xm:f>NOT(ISERROR(SEARCH($CB$128,BM21)))</xm:f>
            <xm:f>$CB$128</xm:f>
            <x14:dxf>
              <fill>
                <gradientFill degree="180">
                  <stop position="0">
                    <color rgb="FFFFA700"/>
                  </stop>
                  <stop position="1">
                    <color theme="0"/>
                  </stop>
                </gradientFill>
              </fill>
            </x14:dxf>
          </x14:cfRule>
          <xm:sqref>BM21</xm:sqref>
        </x14:conditionalFormatting>
        <x14:conditionalFormatting xmlns:xm="http://schemas.microsoft.com/office/excel/2006/main">
          <x14:cfRule type="containsText" priority="102" operator="containsText" id="{34FAF952-5852-4C51-A33C-DB14CBA0A08F}">
            <xm:f>NOT(ISERROR(SEARCH($CC$124,BN21)))</xm:f>
            <xm:f>$CC$124</xm:f>
            <x14:dxf>
              <fill>
                <gradientFill degree="180">
                  <stop position="0">
                    <color rgb="FF008744"/>
                  </stop>
                  <stop position="1">
                    <color theme="0"/>
                  </stop>
                </gradientFill>
              </fill>
            </x14:dxf>
          </x14:cfRule>
          <x14:cfRule type="containsText" priority="103" operator="containsText" id="{834C77F5-4D83-4F85-8B7D-45EC2C81DC34}">
            <xm:f>NOT(ISERROR(SEARCH($CC$125,BN21)))</xm:f>
            <xm:f>$CC$125</xm:f>
            <x14:dxf>
              <fill>
                <gradientFill degree="180">
                  <stop position="0">
                    <color rgb="FF008744"/>
                  </stop>
                  <stop position="1">
                    <color theme="0"/>
                  </stop>
                </gradientFill>
              </fill>
            </x14:dxf>
          </x14:cfRule>
          <x14:cfRule type="containsText" priority="104" operator="containsText" id="{D0DA805A-6EA9-43A5-AB91-9CFA7A8E0056}">
            <xm:f>NOT(ISERROR(SEARCH($CC$126,BN21)))</xm:f>
            <xm:f>$CC$126</xm:f>
            <x14:dxf>
              <fill>
                <gradientFill>
                  <stop position="0">
                    <color theme="0"/>
                  </stop>
                  <stop position="1">
                    <color rgb="FFFFFF00"/>
                  </stop>
                </gradientFill>
              </fill>
            </x14:dxf>
          </x14:cfRule>
          <x14:cfRule type="containsText" priority="105" operator="containsText" id="{AC4F035F-D624-4F5D-8831-CC519E616276}">
            <xm:f>NOT(ISERROR(SEARCH($CC$127,BN21)))</xm:f>
            <xm:f>$CC$127</xm:f>
            <x14:dxf>
              <fill>
                <gradientFill>
                  <stop position="0">
                    <color theme="0"/>
                  </stop>
                  <stop position="1">
                    <color rgb="FFFFC000"/>
                  </stop>
                </gradientFill>
              </fill>
            </x14:dxf>
          </x14:cfRule>
          <x14:cfRule type="containsText" priority="106" operator="containsText" id="{8AF132B4-C1B7-4A69-BE2F-08A195B4C224}">
            <xm:f>NOT(ISERROR(SEARCH($CC$128,BN21)))</xm:f>
            <xm:f>$CC$128</xm:f>
            <x14:dxf>
              <fill>
                <gradientFill>
                  <stop position="0">
                    <color theme="0"/>
                  </stop>
                  <stop position="1">
                    <color rgb="FFFF0000"/>
                  </stop>
                </gradientFill>
              </fill>
            </x14:dxf>
          </x14:cfRule>
          <xm:sqref>BN21</xm:sqref>
        </x14:conditionalFormatting>
        <x14:conditionalFormatting xmlns:xm="http://schemas.microsoft.com/office/excel/2006/main">
          <x14:cfRule type="containsText" priority="107" operator="containsText" id="{E92B94B7-45E4-40C9-868E-274B00646669}">
            <xm:f>NOT(ISERROR(SEARCH($CD$124,BO21)))</xm:f>
            <xm:f>$CD$124</xm:f>
            <x14:dxf>
              <fill>
                <gradientFill>
                  <stop position="0">
                    <color theme="0"/>
                  </stop>
                  <stop position="1">
                    <color rgb="FF008744"/>
                  </stop>
                </gradientFill>
              </fill>
            </x14:dxf>
          </x14:cfRule>
          <x14:cfRule type="containsText" priority="108" operator="containsText" id="{8227C052-09D1-439E-8BC2-A0EE8A4F3500}">
            <xm:f>NOT(ISERROR(SEARCH($CD$125,BO21)))</xm:f>
            <xm:f>$CD$125</xm:f>
            <x14:dxf>
              <fill>
                <gradientFill>
                  <stop position="0">
                    <color theme="0"/>
                  </stop>
                  <stop position="1">
                    <color rgb="FFFACC06"/>
                  </stop>
                </gradientFill>
              </fill>
            </x14:dxf>
          </x14:cfRule>
          <x14:cfRule type="containsText" priority="109" operator="containsText" id="{7D4A0D46-935A-472A-A309-F87295CB06AD}">
            <xm:f>NOT(ISERROR(SEARCH($CD$126,BO21)))</xm:f>
            <xm:f>$CD$126</xm:f>
            <x14:dxf>
              <fill>
                <gradientFill>
                  <stop position="0">
                    <color theme="0"/>
                  </stop>
                  <stop position="1">
                    <color rgb="FFFF0000"/>
                  </stop>
                </gradientFill>
              </fill>
            </x14:dxf>
          </x14:cfRule>
          <x14:cfRule type="containsText" priority="110" operator="containsText" id="{E7F4248D-7848-4430-90F9-841031724F1C}">
            <xm:f>NOT(ISERROR(SEARCH($CD$127,BO21)))</xm:f>
            <xm:f>$CD$127</xm:f>
            <x14:dxf>
              <fill>
                <gradientFill>
                  <stop position="0">
                    <color theme="0"/>
                  </stop>
                  <stop position="1">
                    <color rgb="FFC00000"/>
                  </stop>
                </gradientFill>
              </fill>
            </x14:dxf>
          </x14:cfRule>
          <xm:sqref>BO21</xm:sqref>
        </x14:conditionalFormatting>
        <x14:conditionalFormatting xmlns:xm="http://schemas.microsoft.com/office/excel/2006/main">
          <x14:cfRule type="containsText" priority="71" operator="containsText" id="{AA6A8A98-1FB7-451A-9A96-4AFFB3262349}">
            <xm:f>NOT(ISERROR(SEARCH($CB$124,AD19)))</xm:f>
            <xm:f>$CB$124</xm:f>
            <x14:dxf>
              <fill>
                <gradientFill degree="180">
                  <stop position="0">
                    <color rgb="FF008744"/>
                  </stop>
                  <stop position="1">
                    <color theme="0"/>
                  </stop>
                </gradientFill>
              </fill>
            </x14:dxf>
          </x14:cfRule>
          <x14:cfRule type="containsText" priority="72" operator="containsText" id="{D7A4C52D-0F39-431F-998A-E86C59FC3AA9}">
            <xm:f>NOT(ISERROR(SEARCH($CB$125,AD19)))</xm:f>
            <xm:f>$CB$125</xm:f>
            <x14:dxf>
              <fill>
                <gradientFill degree="180">
                  <stop position="0">
                    <color rgb="FF008744"/>
                  </stop>
                  <stop position="1">
                    <color theme="0"/>
                  </stop>
                </gradientFill>
              </fill>
            </x14:dxf>
          </x14:cfRule>
          <x14:cfRule type="containsText" priority="73" operator="containsText" id="{242166AC-9AF7-49F4-89A8-4BD317D6A784}">
            <xm:f>NOT(ISERROR(SEARCH($CB$126,AD19)))</xm:f>
            <xm:f>$CB$126</xm:f>
            <x14:dxf>
              <fill>
                <gradientFill degree="180">
                  <stop position="0">
                    <color rgb="FF008744"/>
                  </stop>
                  <stop position="1">
                    <color rgb="FFFFFFFF"/>
                  </stop>
                </gradientFill>
              </fill>
            </x14:dxf>
          </x14:cfRule>
          <x14:cfRule type="containsText" priority="74" operator="containsText" id="{254857C8-BD6D-4930-8E64-A78F1AAD82CF}">
            <xm:f>NOT(ISERROR(SEARCH($CB$127,AD19)))</xm:f>
            <xm:f>$CB$127</xm:f>
            <x14:dxf>
              <fill>
                <gradientFill>
                  <stop position="0">
                    <color theme="0"/>
                  </stop>
                  <stop position="1">
                    <color rgb="FFFFFF00"/>
                  </stop>
                </gradientFill>
              </fill>
            </x14:dxf>
          </x14:cfRule>
          <x14:cfRule type="containsText" priority="75" operator="containsText" id="{50C7E05D-4235-40E9-AFC6-EEBCACB02093}">
            <xm:f>NOT(ISERROR(SEARCH($CB$128,AD19)))</xm:f>
            <xm:f>$CB$128</xm:f>
            <x14:dxf>
              <fill>
                <gradientFill degree="180">
                  <stop position="0">
                    <color rgb="FFFFA700"/>
                  </stop>
                  <stop position="1">
                    <color theme="0"/>
                  </stop>
                </gradientFill>
              </fill>
            </x14:dxf>
          </x14:cfRule>
          <xm:sqref>AD19</xm:sqref>
        </x14:conditionalFormatting>
        <x14:conditionalFormatting xmlns:xm="http://schemas.microsoft.com/office/excel/2006/main">
          <x14:cfRule type="containsText" priority="76" operator="containsText" id="{6DA17411-7406-48CF-B759-2C3E0BEC8FCB}">
            <xm:f>NOT(ISERROR(SEARCH($CC$124,AE19)))</xm:f>
            <xm:f>$CC$124</xm:f>
            <x14:dxf>
              <fill>
                <gradientFill degree="180">
                  <stop position="0">
                    <color rgb="FF008744"/>
                  </stop>
                  <stop position="1">
                    <color theme="0"/>
                  </stop>
                </gradientFill>
              </fill>
            </x14:dxf>
          </x14:cfRule>
          <x14:cfRule type="containsText" priority="77" operator="containsText" id="{6AF4463D-1A1E-461D-A0C3-1A8CEA605EF5}">
            <xm:f>NOT(ISERROR(SEARCH($CC$125,AE19)))</xm:f>
            <xm:f>$CC$125</xm:f>
            <x14:dxf>
              <fill>
                <gradientFill degree="180">
                  <stop position="0">
                    <color rgb="FF008744"/>
                  </stop>
                  <stop position="1">
                    <color theme="0"/>
                  </stop>
                </gradientFill>
              </fill>
            </x14:dxf>
          </x14:cfRule>
          <x14:cfRule type="containsText" priority="78" operator="containsText" id="{EB042B12-181A-4E35-91D5-5D7331F8628F}">
            <xm:f>NOT(ISERROR(SEARCH($CC$126,AE19)))</xm:f>
            <xm:f>$CC$126</xm:f>
            <x14:dxf>
              <fill>
                <gradientFill>
                  <stop position="0">
                    <color theme="0"/>
                  </stop>
                  <stop position="1">
                    <color rgb="FFFFFF00"/>
                  </stop>
                </gradientFill>
              </fill>
            </x14:dxf>
          </x14:cfRule>
          <x14:cfRule type="containsText" priority="79" operator="containsText" id="{D7FD348E-87B0-498B-A972-9CB9BD5763C5}">
            <xm:f>NOT(ISERROR(SEARCH($CC$127,AE19)))</xm:f>
            <xm:f>$CC$127</xm:f>
            <x14:dxf>
              <fill>
                <gradientFill>
                  <stop position="0">
                    <color theme="0"/>
                  </stop>
                  <stop position="1">
                    <color rgb="FFFFC000"/>
                  </stop>
                </gradientFill>
              </fill>
            </x14:dxf>
          </x14:cfRule>
          <x14:cfRule type="containsText" priority="80" operator="containsText" id="{0367153B-F5ED-458A-AFF0-3059C4197D71}">
            <xm:f>NOT(ISERROR(SEARCH($CC$128,AE19)))</xm:f>
            <xm:f>$CC$128</xm:f>
            <x14:dxf>
              <fill>
                <gradientFill>
                  <stop position="0">
                    <color theme="0"/>
                  </stop>
                  <stop position="1">
                    <color rgb="FFFF0000"/>
                  </stop>
                </gradientFill>
              </fill>
            </x14:dxf>
          </x14:cfRule>
          <xm:sqref>AE19</xm:sqref>
        </x14:conditionalFormatting>
        <x14:conditionalFormatting xmlns:xm="http://schemas.microsoft.com/office/excel/2006/main">
          <x14:cfRule type="containsText" priority="81" operator="containsText" id="{586F3D5C-D614-4939-9D6F-65CDCF0F4B3B}">
            <xm:f>NOT(ISERROR(SEARCH($CD$124,AF19)))</xm:f>
            <xm:f>$CD$124</xm:f>
            <x14:dxf>
              <fill>
                <gradientFill>
                  <stop position="0">
                    <color theme="0"/>
                  </stop>
                  <stop position="1">
                    <color rgb="FF008744"/>
                  </stop>
                </gradientFill>
              </fill>
            </x14:dxf>
          </x14:cfRule>
          <x14:cfRule type="containsText" priority="82" operator="containsText" id="{9850768A-583A-42F0-B0FB-33303D4B891A}">
            <xm:f>NOT(ISERROR(SEARCH($CD$125,AF19)))</xm:f>
            <xm:f>$CD$125</xm:f>
            <x14:dxf>
              <fill>
                <gradientFill>
                  <stop position="0">
                    <color theme="0"/>
                  </stop>
                  <stop position="1">
                    <color rgb="FFFACC06"/>
                  </stop>
                </gradientFill>
              </fill>
            </x14:dxf>
          </x14:cfRule>
          <x14:cfRule type="containsText" priority="83" operator="containsText" id="{CC0B6D5B-331B-4E3A-8122-6D0CE2448694}">
            <xm:f>NOT(ISERROR(SEARCH($CD$126,AF19)))</xm:f>
            <xm:f>$CD$126</xm:f>
            <x14:dxf>
              <fill>
                <gradientFill>
                  <stop position="0">
                    <color theme="0"/>
                  </stop>
                  <stop position="1">
                    <color rgb="FFFF0000"/>
                  </stop>
                </gradientFill>
              </fill>
            </x14:dxf>
          </x14:cfRule>
          <x14:cfRule type="containsText" priority="84" operator="containsText" id="{833C5BB7-C6A1-4FF6-93C2-B98AD5E793B8}">
            <xm:f>NOT(ISERROR(SEARCH($CD$127,AF19)))</xm:f>
            <xm:f>$CD$127</xm:f>
            <x14:dxf>
              <fill>
                <gradientFill>
                  <stop position="0">
                    <color theme="0"/>
                  </stop>
                  <stop position="1">
                    <color rgb="FFC00000"/>
                  </stop>
                </gradientFill>
              </fill>
            </x14:dxf>
          </x14:cfRule>
          <xm:sqref>AF19</xm:sqref>
        </x14:conditionalFormatting>
        <x14:conditionalFormatting xmlns:xm="http://schemas.microsoft.com/office/excel/2006/main">
          <x14:cfRule type="containsText" priority="51" operator="containsText" id="{DA17FB68-623A-4BD3-B2A7-16E2069960B3}">
            <xm:f>NOT(ISERROR(SEARCH($CB$124,BM19)))</xm:f>
            <xm:f>$CB$124</xm:f>
            <x14:dxf>
              <fill>
                <gradientFill degree="180">
                  <stop position="0">
                    <color rgb="FF008744"/>
                  </stop>
                  <stop position="1">
                    <color theme="0"/>
                  </stop>
                </gradientFill>
              </fill>
            </x14:dxf>
          </x14:cfRule>
          <x14:cfRule type="containsText" priority="52" operator="containsText" id="{A42ECF20-AAA2-4FC0-BD40-63754F00FF51}">
            <xm:f>NOT(ISERROR(SEARCH($CB$125,BM19)))</xm:f>
            <xm:f>$CB$125</xm:f>
            <x14:dxf>
              <fill>
                <gradientFill degree="180">
                  <stop position="0">
                    <color rgb="FF008744"/>
                  </stop>
                  <stop position="1">
                    <color theme="0"/>
                  </stop>
                </gradientFill>
              </fill>
            </x14:dxf>
          </x14:cfRule>
          <x14:cfRule type="containsText" priority="53" operator="containsText" id="{19322F6F-D770-42FC-9564-B3266F7192F7}">
            <xm:f>NOT(ISERROR(SEARCH($CB$126,BM19)))</xm:f>
            <xm:f>$CB$126</xm:f>
            <x14:dxf>
              <fill>
                <gradientFill degree="180">
                  <stop position="0">
                    <color rgb="FF008744"/>
                  </stop>
                  <stop position="1">
                    <color rgb="FFFFFFFF"/>
                  </stop>
                </gradientFill>
              </fill>
            </x14:dxf>
          </x14:cfRule>
          <x14:cfRule type="containsText" priority="54" operator="containsText" id="{A72A102F-087B-442D-B4A5-4CFCD2DCDCE5}">
            <xm:f>NOT(ISERROR(SEARCH($CB$127,BM19)))</xm:f>
            <xm:f>$CB$127</xm:f>
            <x14:dxf>
              <fill>
                <gradientFill>
                  <stop position="0">
                    <color theme="0"/>
                  </stop>
                  <stop position="1">
                    <color rgb="FFFFFF00"/>
                  </stop>
                </gradientFill>
              </fill>
            </x14:dxf>
          </x14:cfRule>
          <x14:cfRule type="containsText" priority="55" operator="containsText" id="{95E29984-903E-482E-87C7-1BCC6D178255}">
            <xm:f>NOT(ISERROR(SEARCH($CB$128,BM19)))</xm:f>
            <xm:f>$CB$128</xm:f>
            <x14:dxf>
              <fill>
                <gradientFill degree="180">
                  <stop position="0">
                    <color rgb="FFFFA700"/>
                  </stop>
                  <stop position="1">
                    <color theme="0"/>
                  </stop>
                </gradientFill>
              </fill>
            </x14:dxf>
          </x14:cfRule>
          <xm:sqref>BM19</xm:sqref>
        </x14:conditionalFormatting>
        <x14:conditionalFormatting xmlns:xm="http://schemas.microsoft.com/office/excel/2006/main">
          <x14:cfRule type="containsText" priority="56" operator="containsText" id="{8778EA30-9DB5-436F-AAEE-CC0E7EED9E01}">
            <xm:f>NOT(ISERROR(SEARCH($CC$124,BN19)))</xm:f>
            <xm:f>$CC$124</xm:f>
            <x14:dxf>
              <fill>
                <gradientFill degree="180">
                  <stop position="0">
                    <color rgb="FF008744"/>
                  </stop>
                  <stop position="1">
                    <color theme="0"/>
                  </stop>
                </gradientFill>
              </fill>
            </x14:dxf>
          </x14:cfRule>
          <x14:cfRule type="containsText" priority="57" operator="containsText" id="{EB884FF0-9279-49E8-9191-6B2B20B17DAB}">
            <xm:f>NOT(ISERROR(SEARCH($CC$125,BN19)))</xm:f>
            <xm:f>$CC$125</xm:f>
            <x14:dxf>
              <fill>
                <gradientFill degree="180">
                  <stop position="0">
                    <color rgb="FF008744"/>
                  </stop>
                  <stop position="1">
                    <color theme="0"/>
                  </stop>
                </gradientFill>
              </fill>
            </x14:dxf>
          </x14:cfRule>
          <x14:cfRule type="containsText" priority="58" operator="containsText" id="{456C2AD0-012D-4E89-87AF-97D512671C0D}">
            <xm:f>NOT(ISERROR(SEARCH($CC$126,BN19)))</xm:f>
            <xm:f>$CC$126</xm:f>
            <x14:dxf>
              <fill>
                <gradientFill>
                  <stop position="0">
                    <color theme="0"/>
                  </stop>
                  <stop position="1">
                    <color rgb="FFFFFF00"/>
                  </stop>
                </gradientFill>
              </fill>
            </x14:dxf>
          </x14:cfRule>
          <x14:cfRule type="containsText" priority="59" operator="containsText" id="{C428CE4B-A52C-44BB-83C3-781022D924F3}">
            <xm:f>NOT(ISERROR(SEARCH($CC$127,BN19)))</xm:f>
            <xm:f>$CC$127</xm:f>
            <x14:dxf>
              <fill>
                <gradientFill>
                  <stop position="0">
                    <color theme="0"/>
                  </stop>
                  <stop position="1">
                    <color rgb="FFFFC000"/>
                  </stop>
                </gradientFill>
              </fill>
            </x14:dxf>
          </x14:cfRule>
          <x14:cfRule type="containsText" priority="60" operator="containsText" id="{9958BF97-66E2-4447-AE67-D02DA0548725}">
            <xm:f>NOT(ISERROR(SEARCH($CC$128,BN19)))</xm:f>
            <xm:f>$CC$128</xm:f>
            <x14:dxf>
              <fill>
                <gradientFill>
                  <stop position="0">
                    <color theme="0"/>
                  </stop>
                  <stop position="1">
                    <color rgb="FFFF0000"/>
                  </stop>
                </gradientFill>
              </fill>
            </x14:dxf>
          </x14:cfRule>
          <xm:sqref>BN19</xm:sqref>
        </x14:conditionalFormatting>
        <x14:conditionalFormatting xmlns:xm="http://schemas.microsoft.com/office/excel/2006/main">
          <x14:cfRule type="containsText" priority="61" operator="containsText" id="{EEF42583-A7FD-48B9-8EEC-6B4C9CE8D77A}">
            <xm:f>NOT(ISERROR(SEARCH($CD$124,BO19)))</xm:f>
            <xm:f>$CD$124</xm:f>
            <x14:dxf>
              <fill>
                <gradientFill>
                  <stop position="0">
                    <color theme="0"/>
                  </stop>
                  <stop position="1">
                    <color rgb="FF008744"/>
                  </stop>
                </gradientFill>
              </fill>
            </x14:dxf>
          </x14:cfRule>
          <x14:cfRule type="containsText" priority="62" operator="containsText" id="{581F674E-C287-4994-AAB1-2B3A241BB422}">
            <xm:f>NOT(ISERROR(SEARCH($CD$125,BO19)))</xm:f>
            <xm:f>$CD$125</xm:f>
            <x14:dxf>
              <fill>
                <gradientFill>
                  <stop position="0">
                    <color theme="0"/>
                  </stop>
                  <stop position="1">
                    <color rgb="FFFACC06"/>
                  </stop>
                </gradientFill>
              </fill>
            </x14:dxf>
          </x14:cfRule>
          <x14:cfRule type="containsText" priority="63" operator="containsText" id="{1978AF2D-4F3C-4734-A231-8EC91E7DD1A5}">
            <xm:f>NOT(ISERROR(SEARCH($CD$126,BO19)))</xm:f>
            <xm:f>$CD$126</xm:f>
            <x14:dxf>
              <fill>
                <gradientFill>
                  <stop position="0">
                    <color theme="0"/>
                  </stop>
                  <stop position="1">
                    <color rgb="FFFF0000"/>
                  </stop>
                </gradientFill>
              </fill>
            </x14:dxf>
          </x14:cfRule>
          <x14:cfRule type="containsText" priority="64" operator="containsText" id="{CDA6DC23-57DA-4E7E-9D41-4B42C1AEAF4E}">
            <xm:f>NOT(ISERROR(SEARCH($CD$127,BO19)))</xm:f>
            <xm:f>$CD$127</xm:f>
            <x14:dxf>
              <fill>
                <gradientFill>
                  <stop position="0">
                    <color theme="0"/>
                  </stop>
                  <stop position="1">
                    <color rgb="FFC00000"/>
                  </stop>
                </gradientFill>
              </fill>
            </x14:dxf>
          </x14:cfRule>
          <xm:sqref>BO19:BP19</xm:sqref>
        </x14:conditionalFormatting>
        <x14:conditionalFormatting xmlns:xm="http://schemas.microsoft.com/office/excel/2006/main">
          <x14:cfRule type="containsText" priority="13" operator="containsText" id="{8895AC8E-345B-494F-82FB-E3D7113B5BA9}">
            <xm:f>NOT(ISERROR(SEARCH($CB$124,BM20)))</xm:f>
            <xm:f>$CB$124</xm:f>
            <x14:dxf>
              <fill>
                <gradientFill degree="180">
                  <stop position="0">
                    <color rgb="FF008744"/>
                  </stop>
                  <stop position="1">
                    <color theme="0"/>
                  </stop>
                </gradientFill>
              </fill>
            </x14:dxf>
          </x14:cfRule>
          <x14:cfRule type="containsText" priority="14" operator="containsText" id="{2816AA43-A74B-4FFC-978F-01C9D4B3A306}">
            <xm:f>NOT(ISERROR(SEARCH($CB$125,BM20)))</xm:f>
            <xm:f>$CB$125</xm:f>
            <x14:dxf>
              <fill>
                <gradientFill degree="180">
                  <stop position="0">
                    <color rgb="FF008744"/>
                  </stop>
                  <stop position="1">
                    <color theme="0"/>
                  </stop>
                </gradientFill>
              </fill>
            </x14:dxf>
          </x14:cfRule>
          <x14:cfRule type="containsText" priority="15" operator="containsText" id="{4C330D27-78C5-4C66-98AA-96670815FD3A}">
            <xm:f>NOT(ISERROR(SEARCH($CB$126,BM20)))</xm:f>
            <xm:f>$CB$126</xm:f>
            <x14:dxf>
              <fill>
                <gradientFill degree="180">
                  <stop position="0">
                    <color rgb="FF008744"/>
                  </stop>
                  <stop position="1">
                    <color rgb="FFFFFFFF"/>
                  </stop>
                </gradientFill>
              </fill>
            </x14:dxf>
          </x14:cfRule>
          <x14:cfRule type="containsText" priority="16" operator="containsText" id="{BC55F707-705E-44D0-986D-4A48E3D2E862}">
            <xm:f>NOT(ISERROR(SEARCH($CB$127,BM20)))</xm:f>
            <xm:f>$CB$127</xm:f>
            <x14:dxf>
              <fill>
                <gradientFill>
                  <stop position="0">
                    <color theme="0"/>
                  </stop>
                  <stop position="1">
                    <color rgb="FFFFFF00"/>
                  </stop>
                </gradientFill>
              </fill>
            </x14:dxf>
          </x14:cfRule>
          <x14:cfRule type="containsText" priority="17" operator="containsText" id="{4B7D6015-DB22-425D-85DB-3D78BC1294F6}">
            <xm:f>NOT(ISERROR(SEARCH($CB$128,BM20)))</xm:f>
            <xm:f>$CB$128</xm:f>
            <x14:dxf>
              <fill>
                <gradientFill degree="180">
                  <stop position="0">
                    <color rgb="FFFFA700"/>
                  </stop>
                  <stop position="1">
                    <color theme="0"/>
                  </stop>
                </gradientFill>
              </fill>
            </x14:dxf>
          </x14:cfRule>
          <xm:sqref>BM20</xm:sqref>
        </x14:conditionalFormatting>
        <x14:conditionalFormatting xmlns:xm="http://schemas.microsoft.com/office/excel/2006/main">
          <x14:cfRule type="containsText" priority="18" operator="containsText" id="{D98A8369-D2F1-447A-A26C-FC0EB99C6E34}">
            <xm:f>NOT(ISERROR(SEARCH($CC$124,BN20)))</xm:f>
            <xm:f>$CC$124</xm:f>
            <x14:dxf>
              <fill>
                <gradientFill degree="180">
                  <stop position="0">
                    <color rgb="FF008744"/>
                  </stop>
                  <stop position="1">
                    <color theme="0"/>
                  </stop>
                </gradientFill>
              </fill>
            </x14:dxf>
          </x14:cfRule>
          <x14:cfRule type="containsText" priority="19" operator="containsText" id="{0B77A51D-554F-4E10-AB66-26836E6D2C6C}">
            <xm:f>NOT(ISERROR(SEARCH($CC$125,BN20)))</xm:f>
            <xm:f>$CC$125</xm:f>
            <x14:dxf>
              <fill>
                <gradientFill degree="180">
                  <stop position="0">
                    <color rgb="FF008744"/>
                  </stop>
                  <stop position="1">
                    <color theme="0"/>
                  </stop>
                </gradientFill>
              </fill>
            </x14:dxf>
          </x14:cfRule>
          <x14:cfRule type="containsText" priority="20" operator="containsText" id="{F49C8022-D8CE-4613-BBC8-D62CCE8FC84D}">
            <xm:f>NOT(ISERROR(SEARCH($CC$126,BN20)))</xm:f>
            <xm:f>$CC$126</xm:f>
            <x14:dxf>
              <fill>
                <gradientFill>
                  <stop position="0">
                    <color theme="0"/>
                  </stop>
                  <stop position="1">
                    <color rgb="FFFFFF00"/>
                  </stop>
                </gradientFill>
              </fill>
            </x14:dxf>
          </x14:cfRule>
          <x14:cfRule type="containsText" priority="21" operator="containsText" id="{B152862A-F4C2-41C2-AD30-B7C20106F7EE}">
            <xm:f>NOT(ISERROR(SEARCH($CC$127,BN20)))</xm:f>
            <xm:f>$CC$127</xm:f>
            <x14:dxf>
              <fill>
                <gradientFill>
                  <stop position="0">
                    <color theme="0"/>
                  </stop>
                  <stop position="1">
                    <color rgb="FFFFC000"/>
                  </stop>
                </gradientFill>
              </fill>
            </x14:dxf>
          </x14:cfRule>
          <x14:cfRule type="containsText" priority="22" operator="containsText" id="{95B785FC-FA11-4581-AC60-4B4C83522E65}">
            <xm:f>NOT(ISERROR(SEARCH($CC$128,BN20)))</xm:f>
            <xm:f>$CC$128</xm:f>
            <x14:dxf>
              <fill>
                <gradientFill>
                  <stop position="0">
                    <color theme="0"/>
                  </stop>
                  <stop position="1">
                    <color rgb="FFFF0000"/>
                  </stop>
                </gradientFill>
              </fill>
            </x14:dxf>
          </x14:cfRule>
          <xm:sqref>BN20</xm:sqref>
        </x14:conditionalFormatting>
        <x14:conditionalFormatting xmlns:xm="http://schemas.microsoft.com/office/excel/2006/main">
          <x14:cfRule type="containsText" priority="23" operator="containsText" id="{2542CB48-9C8A-42B9-95DF-C6FE2BF02122}">
            <xm:f>NOT(ISERROR(SEARCH($CD$124,BO20)))</xm:f>
            <xm:f>$CD$124</xm:f>
            <x14:dxf>
              <fill>
                <gradientFill>
                  <stop position="0">
                    <color theme="0"/>
                  </stop>
                  <stop position="1">
                    <color rgb="FF008744"/>
                  </stop>
                </gradientFill>
              </fill>
            </x14:dxf>
          </x14:cfRule>
          <x14:cfRule type="containsText" priority="24" operator="containsText" id="{979A5A83-5AE6-401B-9CEA-BDB4A3C49435}">
            <xm:f>NOT(ISERROR(SEARCH($CD$125,BO20)))</xm:f>
            <xm:f>$CD$125</xm:f>
            <x14:dxf>
              <fill>
                <gradientFill>
                  <stop position="0">
                    <color theme="0"/>
                  </stop>
                  <stop position="1">
                    <color rgb="FFFACC06"/>
                  </stop>
                </gradientFill>
              </fill>
            </x14:dxf>
          </x14:cfRule>
          <x14:cfRule type="containsText" priority="25" operator="containsText" id="{10AA5EBE-4A5B-456A-8D2B-868772BEBEE8}">
            <xm:f>NOT(ISERROR(SEARCH($CD$126,BO20)))</xm:f>
            <xm:f>$CD$126</xm:f>
            <x14:dxf>
              <fill>
                <gradientFill>
                  <stop position="0">
                    <color theme="0"/>
                  </stop>
                  <stop position="1">
                    <color rgb="FFFF0000"/>
                  </stop>
                </gradientFill>
              </fill>
            </x14:dxf>
          </x14:cfRule>
          <x14:cfRule type="containsText" priority="26" operator="containsText" id="{4233865A-0462-4C62-9D0C-5F8831A90B1D}">
            <xm:f>NOT(ISERROR(SEARCH($CD$127,BO20)))</xm:f>
            <xm:f>$CD$127</xm:f>
            <x14:dxf>
              <fill>
                <gradientFill>
                  <stop position="0">
                    <color theme="0"/>
                  </stop>
                  <stop position="1">
                    <color rgb="FFC00000"/>
                  </stop>
                </gradientFill>
              </fill>
            </x14:dxf>
          </x14:cfRule>
          <xm:sqref>BO20:BP20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B5D89-5A35-E74A-B913-E1122F39146D}">
  <sheetPr codeName="Hoja2"/>
  <dimension ref="A1:G23"/>
  <sheetViews>
    <sheetView showGridLines="0" topLeftCell="A40" zoomScale="55" zoomScaleNormal="55" workbookViewId="0">
      <selection activeCell="A12" sqref="A12"/>
    </sheetView>
  </sheetViews>
  <sheetFormatPr baseColWidth="10" defaultColWidth="10.83203125" defaultRowHeight="15.5"/>
  <cols>
    <col min="1" max="1" width="10.83203125" style="21"/>
    <col min="2" max="2" width="87.08203125" style="6" customWidth="1"/>
    <col min="3" max="3" width="5.33203125" style="6" customWidth="1"/>
    <col min="4" max="4" width="9.83203125" style="6" customWidth="1"/>
    <col min="5" max="5" width="87.08203125" style="6" customWidth="1"/>
    <col min="6" max="7" width="10.83203125" style="21"/>
    <col min="8" max="16384" width="10.83203125" style="6"/>
  </cols>
  <sheetData>
    <row r="1" spans="1:7" ht="14.15" customHeight="1"/>
    <row r="2" spans="1:7" ht="37" customHeight="1">
      <c r="B2" s="252" t="s">
        <v>71</v>
      </c>
      <c r="C2" s="252"/>
      <c r="D2" s="252"/>
      <c r="E2" s="252"/>
    </row>
    <row r="3" spans="1:7" ht="26.15" customHeight="1">
      <c r="B3" s="21"/>
      <c r="C3" s="21"/>
      <c r="D3" s="21"/>
    </row>
    <row r="4" spans="1:7" ht="24" customHeight="1">
      <c r="A4" s="34" t="s">
        <v>49</v>
      </c>
      <c r="B4" s="12" t="s">
        <v>50</v>
      </c>
      <c r="C4" s="21"/>
      <c r="D4" s="34" t="s">
        <v>51</v>
      </c>
      <c r="E4" s="13" t="s">
        <v>52</v>
      </c>
    </row>
    <row r="5" spans="1:7" ht="16" thickBot="1">
      <c r="B5" s="21"/>
      <c r="C5" s="21"/>
      <c r="D5" s="21"/>
      <c r="E5" s="21"/>
    </row>
    <row r="6" spans="1:7" s="14" customFormat="1" ht="32" thickTop="1" thickBot="1">
      <c r="A6" s="22"/>
      <c r="B6" s="23" t="s">
        <v>73</v>
      </c>
      <c r="C6" s="22"/>
      <c r="D6" s="22"/>
      <c r="E6" s="24" t="s">
        <v>53</v>
      </c>
      <c r="F6" s="22"/>
      <c r="G6" s="22"/>
    </row>
    <row r="7" spans="1:7" s="14" customFormat="1" ht="32" thickTop="1" thickBot="1">
      <c r="A7" s="22"/>
      <c r="B7" s="23" t="s">
        <v>72</v>
      </c>
      <c r="C7" s="22"/>
      <c r="D7" s="22"/>
      <c r="E7" s="24" t="s">
        <v>54</v>
      </c>
      <c r="F7" s="22"/>
      <c r="G7" s="22"/>
    </row>
    <row r="8" spans="1:7" s="14" customFormat="1" ht="32" thickTop="1" thickBot="1">
      <c r="A8" s="22"/>
      <c r="B8" s="23" t="s">
        <v>74</v>
      </c>
      <c r="C8" s="22"/>
      <c r="D8" s="22"/>
      <c r="E8" s="24" t="s">
        <v>55</v>
      </c>
      <c r="F8" s="22"/>
      <c r="G8" s="22"/>
    </row>
    <row r="9" spans="1:7" s="14" customFormat="1" ht="47.5" thickTop="1" thickBot="1">
      <c r="A9" s="22"/>
      <c r="B9" s="23" t="s">
        <v>75</v>
      </c>
      <c r="C9" s="22"/>
      <c r="D9" s="22"/>
      <c r="E9" s="25" t="s">
        <v>56</v>
      </c>
      <c r="F9" s="22"/>
      <c r="G9" s="22"/>
    </row>
    <row r="10" spans="1:7" ht="16.5" thickTop="1" thickBot="1">
      <c r="B10" s="16" t="s">
        <v>69</v>
      </c>
      <c r="C10" s="21"/>
      <c r="D10" s="21"/>
      <c r="E10" s="251" t="s">
        <v>57</v>
      </c>
    </row>
    <row r="11" spans="1:7" ht="16.5" thickTop="1" thickBot="1">
      <c r="B11" s="17" t="s">
        <v>68</v>
      </c>
      <c r="C11" s="21"/>
      <c r="D11" s="21"/>
      <c r="E11" s="251"/>
    </row>
    <row r="12" spans="1:7" ht="26.15" customHeight="1" thickTop="1" thickBot="1">
      <c r="B12" s="17"/>
      <c r="C12" s="21"/>
      <c r="D12" s="21"/>
      <c r="E12" s="251" t="s">
        <v>58</v>
      </c>
    </row>
    <row r="13" spans="1:7" ht="24" customHeight="1" thickTop="1" thickBot="1">
      <c r="A13" s="34" t="s">
        <v>59</v>
      </c>
      <c r="B13" s="12" t="s">
        <v>60</v>
      </c>
      <c r="C13" s="21"/>
      <c r="D13" s="21"/>
      <c r="E13" s="251"/>
    </row>
    <row r="14" spans="1:7" ht="54.5" thickTop="1" thickBot="1">
      <c r="B14" s="15" t="s">
        <v>61</v>
      </c>
      <c r="C14" s="21"/>
      <c r="D14" s="21"/>
      <c r="E14" s="25" t="s">
        <v>62</v>
      </c>
    </row>
    <row r="15" spans="1:7" ht="26.15" customHeight="1" thickTop="1" thickBot="1">
      <c r="B15" s="6" t="s">
        <v>63</v>
      </c>
      <c r="C15" s="21"/>
      <c r="D15" s="21"/>
      <c r="E15" s="251" t="s">
        <v>64</v>
      </c>
    </row>
    <row r="16" spans="1:7" ht="16.5" thickTop="1" thickBot="1">
      <c r="C16" s="21"/>
      <c r="D16" s="21"/>
      <c r="E16" s="251"/>
    </row>
    <row r="17" spans="2:5" ht="16.5" thickTop="1" thickBot="1">
      <c r="B17" s="18" t="s">
        <v>65</v>
      </c>
      <c r="C17" s="21"/>
      <c r="D17" s="21"/>
      <c r="E17" s="251" t="s">
        <v>66</v>
      </c>
    </row>
    <row r="18" spans="2:5" ht="63" thickTop="1" thickBot="1">
      <c r="B18" s="19" t="s">
        <v>67</v>
      </c>
      <c r="C18" s="21"/>
      <c r="D18" s="21"/>
      <c r="E18" s="251"/>
    </row>
    <row r="19" spans="2:5" ht="16" thickTop="1">
      <c r="C19" s="21"/>
      <c r="D19" s="21"/>
      <c r="E19" s="21"/>
    </row>
    <row r="20" spans="2:5">
      <c r="B20" s="16" t="s">
        <v>69</v>
      </c>
      <c r="C20" s="21"/>
      <c r="D20" s="21"/>
      <c r="E20" s="21"/>
    </row>
    <row r="21" spans="2:5" ht="31">
      <c r="B21" s="20" t="s">
        <v>70</v>
      </c>
      <c r="C21" s="21"/>
      <c r="D21" s="21"/>
      <c r="E21" s="21"/>
    </row>
    <row r="22" spans="2:5">
      <c r="E22" s="21"/>
    </row>
    <row r="23" spans="2:5">
      <c r="E23" s="21"/>
    </row>
  </sheetData>
  <mergeCells count="5">
    <mergeCell ref="E10:E11"/>
    <mergeCell ref="E12:E13"/>
    <mergeCell ref="E15:E16"/>
    <mergeCell ref="E17:E18"/>
    <mergeCell ref="B2: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ED488-3081-AF44-B1CD-C06BF0F9385A}">
  <sheetPr codeName="Hoja3">
    <tabColor theme="4"/>
  </sheetPr>
  <dimension ref="A2:L44"/>
  <sheetViews>
    <sheetView showGridLines="0" topLeftCell="A68" zoomScaleNormal="100" workbookViewId="0">
      <selection activeCell="G10" sqref="G10"/>
    </sheetView>
  </sheetViews>
  <sheetFormatPr baseColWidth="10" defaultColWidth="10.83203125" defaultRowHeight="14.5"/>
  <cols>
    <col min="1" max="1" width="10.83203125" style="27"/>
    <col min="2" max="2" width="93.58203125" style="27" customWidth="1"/>
    <col min="3" max="3" width="3" style="27" customWidth="1"/>
    <col min="4" max="16384" width="10.83203125" style="27"/>
  </cols>
  <sheetData>
    <row r="2" spans="1:12" s="6" customFormat="1" ht="37" customHeight="1">
      <c r="A2" s="21"/>
      <c r="B2" s="252" t="s">
        <v>128</v>
      </c>
      <c r="C2" s="252"/>
      <c r="D2" s="252"/>
      <c r="E2" s="252"/>
      <c r="F2" s="252"/>
      <c r="G2" s="252"/>
      <c r="H2" s="252"/>
      <c r="I2" s="252"/>
      <c r="J2" s="252"/>
      <c r="K2" s="252"/>
      <c r="L2" s="252"/>
    </row>
    <row r="4" spans="1:12" ht="23.15" customHeight="1">
      <c r="A4" s="35" t="s">
        <v>98</v>
      </c>
      <c r="B4" s="28" t="s">
        <v>99</v>
      </c>
      <c r="E4" s="28" t="s">
        <v>102</v>
      </c>
      <c r="F4" s="28"/>
      <c r="G4" s="28"/>
      <c r="H4" s="28"/>
      <c r="I4" s="28"/>
      <c r="J4" s="28"/>
      <c r="K4" s="28"/>
    </row>
    <row r="5" spans="1:12" ht="29">
      <c r="B5" s="29" t="s">
        <v>129</v>
      </c>
      <c r="C5" s="29"/>
      <c r="D5" s="29"/>
      <c r="E5" s="31" t="s">
        <v>103</v>
      </c>
    </row>
    <row r="6" spans="1:12" ht="24" customHeight="1">
      <c r="A6" s="36"/>
      <c r="B6" s="36" t="s">
        <v>100</v>
      </c>
      <c r="E6" s="32" t="s">
        <v>104</v>
      </c>
    </row>
    <row r="7" spans="1:12" ht="24.65" customHeight="1">
      <c r="B7" s="256" t="s">
        <v>101</v>
      </c>
      <c r="C7" s="256"/>
      <c r="D7" s="256"/>
      <c r="E7" s="32" t="s">
        <v>105</v>
      </c>
    </row>
    <row r="8" spans="1:12" ht="15.5">
      <c r="B8" s="28" t="s">
        <v>130</v>
      </c>
      <c r="E8" s="32" t="s">
        <v>106</v>
      </c>
    </row>
    <row r="9" spans="1:12" ht="16" customHeight="1">
      <c r="B9" s="28"/>
      <c r="E9" s="32" t="s">
        <v>107</v>
      </c>
    </row>
    <row r="10" spans="1:12" ht="15.5">
      <c r="B10" s="37" t="s">
        <v>131</v>
      </c>
      <c r="E10" s="44" t="s">
        <v>108</v>
      </c>
      <c r="F10" s="44"/>
    </row>
    <row r="11" spans="1:12" ht="15.5">
      <c r="B11" s="37" t="s">
        <v>133</v>
      </c>
      <c r="E11" s="32" t="s">
        <v>109</v>
      </c>
    </row>
    <row r="12" spans="1:12" ht="15.5">
      <c r="B12" s="38" t="s">
        <v>132</v>
      </c>
      <c r="E12" s="32" t="s">
        <v>110</v>
      </c>
    </row>
    <row r="13" spans="1:12" ht="15.5">
      <c r="E13" s="32" t="s">
        <v>111</v>
      </c>
    </row>
    <row r="14" spans="1:12" ht="15.5">
      <c r="E14" s="32" t="s">
        <v>112</v>
      </c>
    </row>
    <row r="15" spans="1:12" ht="15.5">
      <c r="E15" s="32" t="s">
        <v>113</v>
      </c>
    </row>
    <row r="16" spans="1:12" ht="15.5">
      <c r="E16" s="32" t="s">
        <v>114</v>
      </c>
    </row>
    <row r="19" spans="1:12" ht="21" customHeight="1">
      <c r="A19" s="35" t="s">
        <v>115</v>
      </c>
      <c r="B19" s="253" t="s">
        <v>116</v>
      </c>
      <c r="C19" s="253"/>
      <c r="D19" s="253"/>
      <c r="E19" s="253"/>
      <c r="F19" s="253"/>
      <c r="G19" s="253"/>
      <c r="H19" s="253"/>
      <c r="I19" s="253"/>
      <c r="J19" s="253"/>
      <c r="K19" s="253"/>
      <c r="L19" s="253"/>
    </row>
    <row r="20" spans="1:12">
      <c r="B20" s="256" t="s">
        <v>117</v>
      </c>
      <c r="D20" s="33"/>
    </row>
    <row r="21" spans="1:12">
      <c r="B21" s="256"/>
    </row>
    <row r="22" spans="1:12" ht="47.15" customHeight="1">
      <c r="B22" s="40" t="s">
        <v>118</v>
      </c>
      <c r="D22" s="254"/>
      <c r="E22" s="254"/>
      <c r="F22" s="254"/>
      <c r="G22" s="254"/>
      <c r="H22" s="254"/>
      <c r="I22" s="254"/>
    </row>
    <row r="23" spans="1:12" ht="47.15" customHeight="1">
      <c r="B23" s="40" t="s">
        <v>119</v>
      </c>
      <c r="D23" s="254"/>
      <c r="E23" s="254"/>
      <c r="F23" s="254"/>
      <c r="G23" s="254"/>
      <c r="H23" s="254"/>
      <c r="I23" s="254"/>
    </row>
    <row r="24" spans="1:12">
      <c r="B24" s="39"/>
    </row>
    <row r="25" spans="1:12">
      <c r="B25" s="41" t="s">
        <v>120</v>
      </c>
    </row>
    <row r="26" spans="1:12">
      <c r="B26" s="39"/>
    </row>
    <row r="27" spans="1:12" ht="30" customHeight="1">
      <c r="B27" s="255" t="s">
        <v>121</v>
      </c>
    </row>
    <row r="28" spans="1:12" ht="30" customHeight="1">
      <c r="B28" s="255"/>
    </row>
    <row r="30" spans="1:12">
      <c r="B30" s="30" t="s">
        <v>122</v>
      </c>
    </row>
    <row r="32" spans="1:12" ht="43.5">
      <c r="B32" s="29" t="s">
        <v>123</v>
      </c>
    </row>
    <row r="40" spans="1:12" ht="24" customHeight="1">
      <c r="A40" s="35" t="s">
        <v>124</v>
      </c>
      <c r="B40" s="253" t="s">
        <v>125</v>
      </c>
      <c r="C40" s="253"/>
      <c r="D40" s="253"/>
      <c r="E40" s="253"/>
      <c r="F40" s="253"/>
      <c r="G40" s="253"/>
      <c r="H40" s="253"/>
      <c r="I40" s="253"/>
      <c r="J40" s="253"/>
      <c r="K40" s="253"/>
      <c r="L40" s="253"/>
    </row>
    <row r="42" spans="1:12">
      <c r="B42" s="27" t="s">
        <v>126</v>
      </c>
    </row>
    <row r="44" spans="1:12">
      <c r="B44" s="27" t="s">
        <v>127</v>
      </c>
    </row>
  </sheetData>
  <mergeCells count="7">
    <mergeCell ref="B40:L40"/>
    <mergeCell ref="D22:I23"/>
    <mergeCell ref="B27:B28"/>
    <mergeCell ref="B7:D7"/>
    <mergeCell ref="B2:L2"/>
    <mergeCell ref="B20:B21"/>
    <mergeCell ref="B19:L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07907-F410-4BEA-B467-C0D541660A34}">
  <dimension ref="A2:U177"/>
  <sheetViews>
    <sheetView topLeftCell="A78" zoomScale="70" zoomScaleNormal="70" workbookViewId="0">
      <selection activeCell="C85" sqref="C85"/>
    </sheetView>
  </sheetViews>
  <sheetFormatPr baseColWidth="10" defaultColWidth="10.83203125" defaultRowHeight="14.5"/>
  <cols>
    <col min="1" max="1" width="10.83203125" style="49"/>
    <col min="2" max="2" width="76.83203125" style="51" customWidth="1"/>
    <col min="3" max="3" width="10.58203125" style="51" customWidth="1"/>
    <col min="4" max="4" width="13.5" style="51" customWidth="1"/>
    <col min="5" max="5" width="13" style="49" customWidth="1"/>
    <col min="6" max="6" width="14.33203125" style="49" customWidth="1"/>
    <col min="7" max="7" width="9.5" style="49" customWidth="1"/>
    <col min="8" max="8" width="10.83203125" style="49" customWidth="1"/>
    <col min="9" max="9" width="14" style="49" customWidth="1"/>
    <col min="10" max="10" width="10.83203125" style="49"/>
    <col min="11" max="11" width="13.58203125" style="49" customWidth="1"/>
    <col min="12" max="13" width="13" style="49" customWidth="1"/>
    <col min="14" max="17" width="13.33203125" style="49" customWidth="1"/>
    <col min="18" max="18" width="10.83203125" style="49"/>
    <col min="19" max="19" width="15.58203125" style="49" customWidth="1"/>
    <col min="20" max="20" width="10.83203125" style="49"/>
    <col min="21" max="21" width="12.83203125" style="49" bestFit="1" customWidth="1"/>
    <col min="22" max="16384" width="10.83203125" style="49"/>
  </cols>
  <sheetData>
    <row r="2" spans="1:13" s="6" customFormat="1" ht="37" customHeight="1">
      <c r="A2" s="21"/>
      <c r="B2" s="252" t="s">
        <v>200</v>
      </c>
      <c r="C2" s="252"/>
      <c r="D2" s="252"/>
      <c r="E2" s="252"/>
      <c r="F2" s="252"/>
      <c r="G2" s="252"/>
      <c r="H2" s="252"/>
      <c r="I2" s="252"/>
      <c r="J2" s="252"/>
      <c r="K2" s="252"/>
      <c r="L2" s="252"/>
      <c r="M2" s="45"/>
    </row>
    <row r="4" spans="1:13" ht="27" customHeight="1">
      <c r="A4" s="46" t="s">
        <v>190</v>
      </c>
      <c r="B4" s="47" t="s">
        <v>191</v>
      </c>
      <c r="C4" s="47"/>
      <c r="D4" s="47"/>
      <c r="E4" s="48"/>
      <c r="F4" s="48"/>
      <c r="G4" s="48"/>
    </row>
    <row r="6" spans="1:13">
      <c r="B6" s="50" t="s">
        <v>192</v>
      </c>
    </row>
    <row r="7" spans="1:13">
      <c r="B7" s="50" t="s">
        <v>193</v>
      </c>
    </row>
    <row r="8" spans="1:13" ht="86.15" customHeight="1">
      <c r="B8" s="50" t="s">
        <v>194</v>
      </c>
      <c r="C8" s="258" t="s">
        <v>201</v>
      </c>
      <c r="D8" s="258"/>
      <c r="E8" s="258"/>
      <c r="F8" s="258"/>
      <c r="G8" s="258"/>
      <c r="H8" s="258"/>
      <c r="I8" s="258"/>
      <c r="J8" s="258"/>
      <c r="K8" s="258"/>
      <c r="L8" s="258"/>
      <c r="M8" s="52"/>
    </row>
    <row r="9" spans="1:13">
      <c r="B9" s="50" t="s">
        <v>195</v>
      </c>
    </row>
    <row r="10" spans="1:13">
      <c r="B10" s="50" t="s">
        <v>196</v>
      </c>
    </row>
    <row r="11" spans="1:13">
      <c r="B11" s="50" t="s">
        <v>197</v>
      </c>
    </row>
    <row r="14" spans="1:13">
      <c r="B14" s="53" t="s">
        <v>122</v>
      </c>
      <c r="C14" s="53"/>
      <c r="D14" s="53"/>
      <c r="E14" s="54"/>
      <c r="F14" s="54"/>
      <c r="G14" s="54"/>
    </row>
    <row r="16" spans="1:13" ht="53.15" customHeight="1">
      <c r="B16" s="259" t="s">
        <v>202</v>
      </c>
      <c r="C16" s="259"/>
      <c r="D16" s="259"/>
      <c r="E16" s="259"/>
      <c r="F16" s="259"/>
    </row>
    <row r="18" spans="1:7" ht="27" customHeight="1">
      <c r="A18" s="49" t="s">
        <v>198</v>
      </c>
      <c r="B18" s="47" t="s">
        <v>203</v>
      </c>
      <c r="C18" s="47"/>
      <c r="D18" s="47"/>
      <c r="E18" s="48"/>
      <c r="F18" s="48"/>
      <c r="G18" s="48"/>
    </row>
    <row r="31" spans="1:7">
      <c r="C31" s="53" t="s">
        <v>122</v>
      </c>
      <c r="D31" s="55"/>
      <c r="E31" s="54"/>
    </row>
    <row r="32" spans="1:7" ht="112" customHeight="1">
      <c r="C32" s="260" t="s">
        <v>199</v>
      </c>
      <c r="D32" s="260"/>
      <c r="E32" s="260"/>
    </row>
    <row r="33" spans="1:10">
      <c r="C33" s="260"/>
      <c r="D33" s="260"/>
      <c r="E33" s="260"/>
      <c r="F33" s="56"/>
      <c r="I33" s="57"/>
      <c r="J33" s="57"/>
    </row>
    <row r="34" spans="1:10">
      <c r="C34" s="260"/>
      <c r="D34" s="260"/>
      <c r="E34" s="260"/>
    </row>
    <row r="35" spans="1:10">
      <c r="C35" s="260"/>
      <c r="D35" s="260"/>
      <c r="E35" s="260"/>
    </row>
    <row r="36" spans="1:10">
      <c r="C36" s="260"/>
      <c r="D36" s="260"/>
      <c r="E36" s="260"/>
    </row>
    <row r="37" spans="1:10">
      <c r="C37" s="260"/>
      <c r="D37" s="260"/>
      <c r="E37" s="260"/>
    </row>
    <row r="38" spans="1:10">
      <c r="C38" s="260"/>
      <c r="D38" s="260"/>
      <c r="E38" s="260"/>
    </row>
    <row r="43" spans="1:10" ht="15" customHeight="1">
      <c r="F43" s="58"/>
    </row>
    <row r="44" spans="1:10">
      <c r="B44" s="58"/>
      <c r="C44" s="58"/>
      <c r="D44" s="58"/>
      <c r="E44" s="58"/>
      <c r="F44" s="58"/>
    </row>
    <row r="45" spans="1:10" ht="27" customHeight="1">
      <c r="A45" s="59">
        <v>62</v>
      </c>
      <c r="B45" s="47" t="s">
        <v>204</v>
      </c>
      <c r="C45" s="47"/>
      <c r="D45" s="47"/>
      <c r="E45" s="48"/>
      <c r="F45" s="48"/>
      <c r="G45" s="48"/>
    </row>
    <row r="46" spans="1:10">
      <c r="B46" s="58"/>
      <c r="C46" s="58"/>
      <c r="D46" s="58"/>
      <c r="E46" s="58"/>
      <c r="F46" s="58"/>
    </row>
    <row r="47" spans="1:10" ht="83.15" customHeight="1">
      <c r="B47" s="257" t="s">
        <v>205</v>
      </c>
      <c r="C47" s="257"/>
      <c r="D47" s="58"/>
      <c r="E47" s="58"/>
      <c r="F47" s="58"/>
    </row>
    <row r="48" spans="1:10">
      <c r="B48" s="257"/>
      <c r="C48" s="257"/>
      <c r="D48" s="58"/>
      <c r="E48" s="58"/>
      <c r="F48" s="58"/>
    </row>
    <row r="49" spans="1:7">
      <c r="B49" s="257"/>
      <c r="C49" s="257"/>
      <c r="D49" s="58"/>
      <c r="E49" s="58"/>
      <c r="F49" s="58"/>
    </row>
    <row r="50" spans="1:7">
      <c r="B50" s="58"/>
      <c r="C50" s="58"/>
      <c r="D50" s="58"/>
      <c r="E50" s="58"/>
      <c r="F50" s="58"/>
    </row>
    <row r="52" spans="1:7" ht="27" customHeight="1">
      <c r="A52" s="59">
        <v>63</v>
      </c>
      <c r="B52" s="47" t="s">
        <v>206</v>
      </c>
      <c r="C52" s="47"/>
      <c r="D52" s="47"/>
      <c r="E52" s="48"/>
      <c r="F52" s="48"/>
      <c r="G52" s="48"/>
    </row>
    <row r="54" spans="1:7" ht="15" customHeight="1">
      <c r="B54" s="257" t="s">
        <v>207</v>
      </c>
      <c r="C54" s="257"/>
    </row>
    <row r="55" spans="1:7">
      <c r="B55" s="257"/>
      <c r="C55" s="257"/>
    </row>
    <row r="56" spans="1:7">
      <c r="B56" s="257"/>
      <c r="C56" s="257"/>
    </row>
    <row r="57" spans="1:7">
      <c r="B57" s="257"/>
      <c r="C57" s="257"/>
    </row>
    <row r="58" spans="1:7">
      <c r="B58" s="257"/>
      <c r="C58" s="257"/>
    </row>
    <row r="59" spans="1:7">
      <c r="B59" s="257"/>
      <c r="C59" s="257"/>
    </row>
    <row r="60" spans="1:7">
      <c r="B60" s="257"/>
      <c r="C60" s="257"/>
    </row>
    <row r="61" spans="1:7">
      <c r="B61" s="257"/>
      <c r="C61" s="257"/>
    </row>
    <row r="62" spans="1:7">
      <c r="B62" s="257"/>
      <c r="C62" s="257"/>
    </row>
    <row r="63" spans="1:7">
      <c r="B63" s="257"/>
      <c r="C63" s="257"/>
    </row>
    <row r="64" spans="1:7">
      <c r="B64" s="257"/>
      <c r="C64" s="257"/>
    </row>
    <row r="65" spans="1:7">
      <c r="B65" s="257"/>
      <c r="C65" s="257"/>
    </row>
    <row r="74" spans="1:7" ht="27" customHeight="1">
      <c r="A74" s="59">
        <v>64</v>
      </c>
      <c r="B74" s="47" t="s">
        <v>208</v>
      </c>
      <c r="C74" s="47"/>
      <c r="D74" s="47"/>
      <c r="E74" s="48"/>
      <c r="F74" s="48"/>
      <c r="G74" s="48"/>
    </row>
    <row r="76" spans="1:7" ht="15" customHeight="1">
      <c r="B76" s="257" t="s">
        <v>209</v>
      </c>
      <c r="C76" s="257"/>
      <c r="D76" s="257"/>
      <c r="E76" s="257"/>
      <c r="F76" s="257"/>
    </row>
    <row r="77" spans="1:7">
      <c r="B77" s="257"/>
      <c r="C77" s="257"/>
      <c r="D77" s="257"/>
      <c r="E77" s="257"/>
      <c r="F77" s="257"/>
    </row>
    <row r="78" spans="1:7">
      <c r="B78" s="58"/>
    </row>
    <row r="79" spans="1:7">
      <c r="B79" s="58"/>
    </row>
    <row r="94" spans="1:7" ht="27" customHeight="1">
      <c r="A94" s="59">
        <v>66</v>
      </c>
      <c r="B94" s="47" t="s">
        <v>210</v>
      </c>
      <c r="C94" s="47"/>
      <c r="D94" s="47"/>
      <c r="E94" s="48"/>
      <c r="F94" s="48"/>
      <c r="G94" s="48"/>
    </row>
    <row r="97" spans="3:21">
      <c r="C97" s="266" t="s">
        <v>212</v>
      </c>
      <c r="D97" s="266"/>
      <c r="E97" s="266"/>
      <c r="F97" s="266"/>
    </row>
    <row r="99" spans="3:21">
      <c r="C99" s="51" t="s">
        <v>211</v>
      </c>
    </row>
    <row r="102" spans="3:21">
      <c r="C102" s="266" t="s">
        <v>213</v>
      </c>
      <c r="D102" s="266"/>
      <c r="E102" s="266"/>
      <c r="F102" s="266"/>
    </row>
    <row r="104" spans="3:21">
      <c r="C104" s="51" t="s">
        <v>214</v>
      </c>
    </row>
    <row r="106" spans="3:21" ht="28" customHeight="1">
      <c r="C106" s="49"/>
      <c r="D106" s="49"/>
      <c r="K106" s="261"/>
      <c r="L106" s="261"/>
      <c r="M106" s="261"/>
      <c r="N106" s="261"/>
      <c r="O106" s="261"/>
      <c r="P106" s="60"/>
      <c r="Q106" s="60"/>
    </row>
    <row r="107" spans="3:21" ht="28" customHeight="1">
      <c r="C107" s="61"/>
      <c r="D107" s="49"/>
      <c r="K107" s="51"/>
      <c r="L107" s="51"/>
      <c r="M107" s="51"/>
      <c r="N107" s="51"/>
      <c r="O107" s="51"/>
      <c r="P107" s="51"/>
      <c r="Q107" s="51"/>
      <c r="R107" s="51"/>
      <c r="S107" s="51"/>
      <c r="T107" s="51"/>
      <c r="U107" s="51"/>
    </row>
    <row r="108" spans="3:21" ht="37" customHeight="1" thickBot="1">
      <c r="C108" s="262" t="s">
        <v>217</v>
      </c>
      <c r="D108" s="262"/>
      <c r="E108" s="262"/>
      <c r="F108" s="263" t="s">
        <v>171</v>
      </c>
      <c r="G108" s="263"/>
      <c r="H108" s="51"/>
      <c r="J108" s="262" t="s">
        <v>217</v>
      </c>
      <c r="K108" s="262"/>
      <c r="L108" s="262"/>
      <c r="M108" s="62"/>
      <c r="N108" s="264" t="s">
        <v>171</v>
      </c>
      <c r="O108" s="264"/>
      <c r="P108" s="63"/>
      <c r="Q108" s="63"/>
      <c r="R108" s="51"/>
      <c r="S108" s="51"/>
      <c r="T108" s="51"/>
      <c r="U108" s="51"/>
    </row>
    <row r="109" spans="3:21" ht="44.5" thickTop="1" thickBot="1">
      <c r="C109" s="64" t="s">
        <v>218</v>
      </c>
      <c r="D109" s="65" t="s">
        <v>219</v>
      </c>
      <c r="E109" s="66" t="s">
        <v>216</v>
      </c>
      <c r="F109" s="66" t="s">
        <v>220</v>
      </c>
      <c r="G109" s="65" t="s">
        <v>221</v>
      </c>
      <c r="H109" s="65" t="s">
        <v>222</v>
      </c>
      <c r="J109" s="64" t="s">
        <v>218</v>
      </c>
      <c r="K109" s="65" t="s">
        <v>219</v>
      </c>
      <c r="L109" s="66" t="s">
        <v>184</v>
      </c>
      <c r="M109" s="66" t="s">
        <v>182</v>
      </c>
      <c r="N109" s="66" t="s">
        <v>220</v>
      </c>
      <c r="O109" s="65" t="s">
        <v>181</v>
      </c>
      <c r="P109" s="65" t="s">
        <v>184</v>
      </c>
      <c r="Q109" s="65" t="s">
        <v>182</v>
      </c>
      <c r="R109" s="65" t="s">
        <v>223</v>
      </c>
      <c r="S109" s="51"/>
      <c r="T109" s="51"/>
      <c r="U109" s="51"/>
    </row>
    <row r="110" spans="3:21" s="51" customFormat="1" ht="17.149999999999999" customHeight="1" thickTop="1" thickBot="1">
      <c r="C110" s="67">
        <v>1</v>
      </c>
      <c r="D110" s="67">
        <v>1</v>
      </c>
      <c r="E110" s="67">
        <v>0</v>
      </c>
      <c r="F110" s="68" t="s">
        <v>181</v>
      </c>
      <c r="G110" s="69">
        <v>1</v>
      </c>
      <c r="H110" s="67">
        <v>2</v>
      </c>
      <c r="J110" s="70">
        <v>1</v>
      </c>
      <c r="K110" s="70">
        <v>1</v>
      </c>
      <c r="L110" s="70">
        <v>0</v>
      </c>
      <c r="M110" s="70">
        <v>0</v>
      </c>
      <c r="N110" s="68" t="s">
        <v>181</v>
      </c>
      <c r="O110" s="71">
        <f>+K110/J110</f>
        <v>1</v>
      </c>
      <c r="P110" s="71">
        <f>+L110/J110</f>
        <v>0</v>
      </c>
      <c r="Q110" s="71">
        <f>+M110/J110</f>
        <v>0</v>
      </c>
      <c r="R110" s="70">
        <v>2</v>
      </c>
    </row>
    <row r="111" spans="3:21" s="51" customFormat="1" ht="17.149999999999999" customHeight="1" thickTop="1" thickBot="1">
      <c r="C111" s="67">
        <v>2</v>
      </c>
      <c r="D111" s="67">
        <v>2</v>
      </c>
      <c r="E111" s="67">
        <v>0</v>
      </c>
      <c r="F111" s="68" t="s">
        <v>181</v>
      </c>
      <c r="G111" s="69">
        <v>1</v>
      </c>
      <c r="H111" s="67">
        <v>2</v>
      </c>
      <c r="J111" s="67">
        <v>2</v>
      </c>
      <c r="K111" s="67">
        <v>2</v>
      </c>
      <c r="L111" s="67">
        <v>0</v>
      </c>
      <c r="M111" s="67">
        <v>0</v>
      </c>
      <c r="N111" s="68" t="s">
        <v>181</v>
      </c>
      <c r="O111" s="69">
        <f t="shared" ref="O111:O121" si="0">+K111/J111</f>
        <v>1</v>
      </c>
      <c r="P111" s="69">
        <f t="shared" ref="P111:P118" si="1">+L111/J111</f>
        <v>0</v>
      </c>
      <c r="Q111" s="69">
        <f t="shared" ref="Q111:Q121" si="2">+M111/J111</f>
        <v>0</v>
      </c>
      <c r="R111" s="67">
        <v>2</v>
      </c>
    </row>
    <row r="112" spans="3:21" s="51" customFormat="1" ht="17.149999999999999" customHeight="1" thickTop="1" thickBot="1">
      <c r="C112" s="67">
        <v>3</v>
      </c>
      <c r="D112" s="67">
        <v>3</v>
      </c>
      <c r="E112" s="67">
        <v>0</v>
      </c>
      <c r="F112" s="68" t="s">
        <v>181</v>
      </c>
      <c r="G112" s="69">
        <v>1</v>
      </c>
      <c r="H112" s="67">
        <v>2</v>
      </c>
      <c r="J112" s="67">
        <v>2</v>
      </c>
      <c r="K112" s="67">
        <v>1</v>
      </c>
      <c r="L112" s="67">
        <v>1</v>
      </c>
      <c r="M112" s="67">
        <v>0</v>
      </c>
      <c r="N112" s="68" t="s">
        <v>181</v>
      </c>
      <c r="O112" s="69">
        <f t="shared" si="0"/>
        <v>0.5</v>
      </c>
      <c r="P112" s="69">
        <f t="shared" si="1"/>
        <v>0.5</v>
      </c>
      <c r="Q112" s="69">
        <f t="shared" si="2"/>
        <v>0</v>
      </c>
      <c r="R112" s="67">
        <v>2</v>
      </c>
    </row>
    <row r="113" spans="3:21" s="51" customFormat="1" ht="17.149999999999999" customHeight="1" thickTop="1" thickBot="1">
      <c r="C113" s="67">
        <v>3</v>
      </c>
      <c r="D113" s="67">
        <v>2</v>
      </c>
      <c r="E113" s="67">
        <v>1</v>
      </c>
      <c r="F113" s="68" t="s">
        <v>181</v>
      </c>
      <c r="G113" s="69">
        <f t="shared" ref="G113:G126" si="3">+D113/(D113+E113)</f>
        <v>0.66666666666666663</v>
      </c>
      <c r="H113" s="67">
        <v>2</v>
      </c>
      <c r="J113" s="67">
        <v>2</v>
      </c>
      <c r="K113" s="67">
        <v>1</v>
      </c>
      <c r="L113" s="67">
        <v>0</v>
      </c>
      <c r="M113" s="67">
        <v>1</v>
      </c>
      <c r="N113" s="68" t="s">
        <v>181</v>
      </c>
      <c r="O113" s="69">
        <f t="shared" si="0"/>
        <v>0.5</v>
      </c>
      <c r="P113" s="69">
        <f t="shared" si="1"/>
        <v>0</v>
      </c>
      <c r="Q113" s="69">
        <f t="shared" si="2"/>
        <v>0.5</v>
      </c>
      <c r="R113" s="67">
        <v>2</v>
      </c>
    </row>
    <row r="114" spans="3:21" s="51" customFormat="1" ht="17.149999999999999" customHeight="1" thickTop="1" thickBot="1">
      <c r="C114" s="67">
        <v>4</v>
      </c>
      <c r="D114" s="67">
        <v>4</v>
      </c>
      <c r="E114" s="67">
        <v>0</v>
      </c>
      <c r="F114" s="68" t="s">
        <v>181</v>
      </c>
      <c r="G114" s="69">
        <f t="shared" si="3"/>
        <v>1</v>
      </c>
      <c r="H114" s="67">
        <v>2</v>
      </c>
      <c r="J114" s="67">
        <v>2</v>
      </c>
      <c r="K114" s="67">
        <v>0</v>
      </c>
      <c r="L114" s="67">
        <v>1</v>
      </c>
      <c r="M114" s="67">
        <v>1</v>
      </c>
      <c r="N114" s="72" t="s">
        <v>184</v>
      </c>
      <c r="O114" s="69">
        <f t="shared" si="0"/>
        <v>0</v>
      </c>
      <c r="P114" s="69">
        <f t="shared" si="1"/>
        <v>0.5</v>
      </c>
      <c r="Q114" s="69">
        <f t="shared" si="2"/>
        <v>0.5</v>
      </c>
      <c r="R114" s="67">
        <v>1</v>
      </c>
    </row>
    <row r="115" spans="3:21" s="51" customFormat="1" ht="17.149999999999999" customHeight="1" thickTop="1" thickBot="1">
      <c r="C115" s="67">
        <v>4</v>
      </c>
      <c r="D115" s="67">
        <v>3</v>
      </c>
      <c r="E115" s="67">
        <v>1</v>
      </c>
      <c r="F115" s="68" t="s">
        <v>181</v>
      </c>
      <c r="G115" s="69">
        <f t="shared" si="3"/>
        <v>0.75</v>
      </c>
      <c r="H115" s="67">
        <v>2</v>
      </c>
      <c r="J115" s="70">
        <v>3</v>
      </c>
      <c r="K115" s="70">
        <v>3</v>
      </c>
      <c r="L115" s="70">
        <v>0</v>
      </c>
      <c r="M115" s="70">
        <v>0</v>
      </c>
      <c r="N115" s="68" t="s">
        <v>181</v>
      </c>
      <c r="O115" s="71">
        <f t="shared" si="0"/>
        <v>1</v>
      </c>
      <c r="P115" s="71">
        <f t="shared" si="1"/>
        <v>0</v>
      </c>
      <c r="Q115" s="71">
        <f t="shared" si="2"/>
        <v>0</v>
      </c>
      <c r="R115" s="70">
        <v>2</v>
      </c>
    </row>
    <row r="116" spans="3:21" s="51" customFormat="1" ht="17.149999999999999" customHeight="1" thickTop="1" thickBot="1">
      <c r="C116" s="67">
        <v>5</v>
      </c>
      <c r="D116" s="67">
        <v>5</v>
      </c>
      <c r="E116" s="67">
        <v>0</v>
      </c>
      <c r="F116" s="68" t="s">
        <v>181</v>
      </c>
      <c r="G116" s="69">
        <f t="shared" si="3"/>
        <v>1</v>
      </c>
      <c r="H116" s="67">
        <v>2</v>
      </c>
      <c r="J116" s="70">
        <v>3</v>
      </c>
      <c r="K116" s="70">
        <v>2</v>
      </c>
      <c r="L116" s="70">
        <v>1</v>
      </c>
      <c r="M116" s="70">
        <v>0</v>
      </c>
      <c r="N116" s="68" t="s">
        <v>181</v>
      </c>
      <c r="O116" s="71">
        <f t="shared" si="0"/>
        <v>0.66666666666666663</v>
      </c>
      <c r="P116" s="71">
        <f t="shared" si="1"/>
        <v>0.33333333333333331</v>
      </c>
      <c r="Q116" s="71">
        <f t="shared" si="2"/>
        <v>0</v>
      </c>
      <c r="R116" s="70">
        <v>2</v>
      </c>
    </row>
    <row r="117" spans="3:21" s="51" customFormat="1" ht="17.149999999999999" customHeight="1" thickTop="1" thickBot="1">
      <c r="C117" s="67">
        <v>5</v>
      </c>
      <c r="D117" s="67">
        <v>4</v>
      </c>
      <c r="E117" s="67">
        <v>1</v>
      </c>
      <c r="F117" s="68" t="s">
        <v>181</v>
      </c>
      <c r="G117" s="69">
        <f t="shared" si="3"/>
        <v>0.8</v>
      </c>
      <c r="H117" s="67">
        <v>2</v>
      </c>
      <c r="J117" s="70">
        <v>3</v>
      </c>
      <c r="K117" s="70">
        <v>2</v>
      </c>
      <c r="L117" s="70">
        <v>0</v>
      </c>
      <c r="M117" s="70">
        <v>1</v>
      </c>
      <c r="N117" s="68" t="s">
        <v>181</v>
      </c>
      <c r="O117" s="71">
        <f t="shared" si="0"/>
        <v>0.66666666666666663</v>
      </c>
      <c r="P117" s="71">
        <f t="shared" si="1"/>
        <v>0</v>
      </c>
      <c r="Q117" s="71">
        <f t="shared" si="2"/>
        <v>0.33333333333333331</v>
      </c>
      <c r="R117" s="70">
        <v>2</v>
      </c>
    </row>
    <row r="118" spans="3:21" s="51" customFormat="1" ht="17.149999999999999" customHeight="1" thickTop="1" thickBot="1">
      <c r="C118" s="67">
        <v>6</v>
      </c>
      <c r="D118" s="67">
        <v>6</v>
      </c>
      <c r="E118" s="67">
        <v>0</v>
      </c>
      <c r="F118" s="68" t="s">
        <v>181</v>
      </c>
      <c r="G118" s="69">
        <f t="shared" si="3"/>
        <v>1</v>
      </c>
      <c r="H118" s="67">
        <v>2</v>
      </c>
      <c r="J118" s="70">
        <v>3</v>
      </c>
      <c r="K118" s="70">
        <v>1</v>
      </c>
      <c r="L118" s="70">
        <v>1</v>
      </c>
      <c r="M118" s="70">
        <v>1</v>
      </c>
      <c r="N118" s="72" t="s">
        <v>184</v>
      </c>
      <c r="O118" s="71">
        <f t="shared" si="0"/>
        <v>0.33333333333333331</v>
      </c>
      <c r="P118" s="71">
        <f t="shared" si="1"/>
        <v>0.33333333333333331</v>
      </c>
      <c r="Q118" s="71">
        <f t="shared" si="2"/>
        <v>0.33333333333333331</v>
      </c>
      <c r="R118" s="70">
        <v>1</v>
      </c>
    </row>
    <row r="119" spans="3:21" s="51" customFormat="1" ht="17.149999999999999" customHeight="1" thickTop="1" thickBot="1">
      <c r="C119" s="67">
        <v>6</v>
      </c>
      <c r="D119" s="67">
        <v>5</v>
      </c>
      <c r="E119" s="67">
        <v>1</v>
      </c>
      <c r="F119" s="68" t="s">
        <v>181</v>
      </c>
      <c r="G119" s="69">
        <f t="shared" si="3"/>
        <v>0.83333333333333337</v>
      </c>
      <c r="H119" s="67">
        <v>2</v>
      </c>
      <c r="J119" s="70">
        <v>3</v>
      </c>
      <c r="K119" s="70">
        <v>0</v>
      </c>
      <c r="L119" s="70">
        <v>2</v>
      </c>
      <c r="M119" s="70">
        <v>1</v>
      </c>
      <c r="N119" s="72" t="s">
        <v>184</v>
      </c>
      <c r="O119" s="71">
        <f t="shared" si="0"/>
        <v>0</v>
      </c>
      <c r="P119" s="71">
        <f>+L119/J119</f>
        <v>0.66666666666666663</v>
      </c>
      <c r="Q119" s="71">
        <f t="shared" si="2"/>
        <v>0.33333333333333331</v>
      </c>
      <c r="R119" s="70">
        <v>1</v>
      </c>
    </row>
    <row r="120" spans="3:21" s="51" customFormat="1" ht="17.149999999999999" customHeight="1" thickTop="1" thickBot="1">
      <c r="C120" s="67">
        <v>6</v>
      </c>
      <c r="D120" s="67">
        <v>4</v>
      </c>
      <c r="E120" s="67">
        <v>2</v>
      </c>
      <c r="F120" s="68" t="s">
        <v>181</v>
      </c>
      <c r="G120" s="69">
        <f t="shared" si="3"/>
        <v>0.66666666666666663</v>
      </c>
      <c r="H120" s="67">
        <v>2</v>
      </c>
      <c r="J120" s="70">
        <v>3</v>
      </c>
      <c r="K120" s="70">
        <v>0</v>
      </c>
      <c r="L120" s="70">
        <v>1</v>
      </c>
      <c r="M120" s="70">
        <v>2</v>
      </c>
      <c r="N120" s="73" t="s">
        <v>182</v>
      </c>
      <c r="O120" s="71">
        <f t="shared" si="0"/>
        <v>0</v>
      </c>
      <c r="P120" s="71">
        <f>+L120/J120</f>
        <v>0.33333333333333331</v>
      </c>
      <c r="Q120" s="71">
        <f t="shared" si="2"/>
        <v>0.66666666666666663</v>
      </c>
      <c r="R120" s="70">
        <v>0</v>
      </c>
    </row>
    <row r="121" spans="3:21" s="51" customFormat="1" ht="17.149999999999999" customHeight="1" thickTop="1" thickBot="1">
      <c r="C121" s="67">
        <v>7</v>
      </c>
      <c r="D121" s="67">
        <v>7</v>
      </c>
      <c r="E121" s="67">
        <v>0</v>
      </c>
      <c r="F121" s="68" t="s">
        <v>181</v>
      </c>
      <c r="G121" s="69">
        <f t="shared" si="3"/>
        <v>1</v>
      </c>
      <c r="H121" s="67">
        <v>2</v>
      </c>
      <c r="J121" s="67">
        <v>3</v>
      </c>
      <c r="K121" s="67">
        <v>0</v>
      </c>
      <c r="L121" s="67">
        <v>0</v>
      </c>
      <c r="M121" s="67">
        <v>3</v>
      </c>
      <c r="N121" s="73" t="s">
        <v>182</v>
      </c>
      <c r="O121" s="69">
        <f t="shared" si="0"/>
        <v>0</v>
      </c>
      <c r="P121" s="69">
        <f>+L121/J121</f>
        <v>0</v>
      </c>
      <c r="Q121" s="69">
        <f t="shared" si="2"/>
        <v>1</v>
      </c>
      <c r="R121" s="67">
        <v>0</v>
      </c>
    </row>
    <row r="122" spans="3:21" s="51" customFormat="1" ht="17.149999999999999" customHeight="1" thickTop="1" thickBot="1">
      <c r="C122" s="67">
        <v>7</v>
      </c>
      <c r="D122" s="67">
        <v>6</v>
      </c>
      <c r="E122" s="67">
        <v>1</v>
      </c>
      <c r="F122" s="68" t="s">
        <v>181</v>
      </c>
      <c r="G122" s="69">
        <f t="shared" si="3"/>
        <v>0.8571428571428571</v>
      </c>
      <c r="H122" s="67">
        <v>2</v>
      </c>
      <c r="J122" s="67"/>
      <c r="K122" s="67"/>
      <c r="L122" s="67"/>
      <c r="M122" s="67"/>
      <c r="N122" s="68" t="s">
        <v>181</v>
      </c>
      <c r="O122" s="69"/>
      <c r="P122" s="69"/>
      <c r="Q122" s="69"/>
      <c r="R122" s="67"/>
    </row>
    <row r="123" spans="3:21" s="51" customFormat="1" ht="17.149999999999999" customHeight="1" thickTop="1" thickBot="1">
      <c r="C123" s="67">
        <v>7</v>
      </c>
      <c r="D123" s="67">
        <v>5</v>
      </c>
      <c r="E123" s="67">
        <v>2</v>
      </c>
      <c r="F123" s="68" t="s">
        <v>181</v>
      </c>
      <c r="G123" s="69">
        <f t="shared" si="3"/>
        <v>0.7142857142857143</v>
      </c>
      <c r="H123" s="67">
        <v>2</v>
      </c>
      <c r="J123" s="67"/>
      <c r="K123" s="67"/>
      <c r="L123" s="67"/>
      <c r="M123" s="67"/>
      <c r="N123" s="68" t="s">
        <v>181</v>
      </c>
      <c r="O123" s="69"/>
      <c r="P123" s="69"/>
      <c r="Q123" s="69"/>
      <c r="R123" s="67"/>
    </row>
    <row r="124" spans="3:21" ht="17.149999999999999" customHeight="1" thickTop="1" thickBot="1">
      <c r="C124" s="67">
        <v>8</v>
      </c>
      <c r="D124" s="67">
        <v>8</v>
      </c>
      <c r="E124" s="67">
        <v>0</v>
      </c>
      <c r="F124" s="68" t="s">
        <v>181</v>
      </c>
      <c r="G124" s="69">
        <f t="shared" si="3"/>
        <v>1</v>
      </c>
      <c r="H124" s="67">
        <v>2</v>
      </c>
      <c r="J124" s="67"/>
      <c r="K124" s="67"/>
      <c r="L124" s="67"/>
      <c r="M124" s="67"/>
      <c r="N124" s="68" t="s">
        <v>181</v>
      </c>
      <c r="O124" s="69"/>
      <c r="P124" s="69"/>
      <c r="Q124" s="69"/>
      <c r="R124" s="67"/>
      <c r="S124" s="51"/>
      <c r="T124" s="51"/>
      <c r="U124" s="51"/>
    </row>
    <row r="125" spans="3:21" ht="17.149999999999999" customHeight="1" thickTop="1" thickBot="1">
      <c r="C125" s="67">
        <v>8</v>
      </c>
      <c r="D125" s="67">
        <v>7</v>
      </c>
      <c r="E125" s="67">
        <v>1</v>
      </c>
      <c r="F125" s="68" t="s">
        <v>181</v>
      </c>
      <c r="G125" s="69">
        <f t="shared" si="3"/>
        <v>0.875</v>
      </c>
      <c r="H125" s="67">
        <v>2</v>
      </c>
      <c r="J125" s="67"/>
      <c r="K125" s="67"/>
      <c r="L125" s="67"/>
      <c r="M125" s="67"/>
      <c r="N125" s="68" t="s">
        <v>181</v>
      </c>
      <c r="O125" s="69"/>
      <c r="P125" s="69"/>
      <c r="Q125" s="69"/>
      <c r="R125" s="67"/>
      <c r="S125" s="51"/>
      <c r="T125" s="51"/>
      <c r="U125" s="51"/>
    </row>
    <row r="126" spans="3:21" ht="17.149999999999999" customHeight="1" thickTop="1" thickBot="1">
      <c r="C126" s="67">
        <v>8</v>
      </c>
      <c r="D126" s="67">
        <v>6</v>
      </c>
      <c r="E126" s="67">
        <v>2</v>
      </c>
      <c r="F126" s="68" t="s">
        <v>181</v>
      </c>
      <c r="G126" s="69">
        <f t="shared" si="3"/>
        <v>0.75</v>
      </c>
      <c r="H126" s="67">
        <v>2</v>
      </c>
      <c r="J126" s="67"/>
      <c r="K126" s="67"/>
      <c r="L126" s="67"/>
      <c r="M126" s="67"/>
      <c r="N126" s="68" t="s">
        <v>181</v>
      </c>
      <c r="O126" s="69"/>
      <c r="P126" s="69"/>
      <c r="Q126" s="69"/>
      <c r="R126" s="67"/>
      <c r="S126" s="51"/>
      <c r="T126" s="51"/>
      <c r="U126" s="51"/>
    </row>
    <row r="127" spans="3:21" ht="15" thickTop="1">
      <c r="C127" s="49"/>
      <c r="D127" s="49"/>
      <c r="K127" s="51"/>
      <c r="L127" s="51"/>
      <c r="M127" s="51"/>
      <c r="N127" s="51"/>
      <c r="O127" s="51"/>
      <c r="P127" s="51"/>
      <c r="Q127" s="51"/>
      <c r="R127" s="51"/>
      <c r="S127" s="51"/>
      <c r="T127" s="51"/>
      <c r="U127" s="51"/>
    </row>
    <row r="128" spans="3:21">
      <c r="C128" s="61"/>
      <c r="D128" s="261"/>
      <c r="E128" s="261"/>
      <c r="F128" s="261"/>
      <c r="K128" s="51"/>
      <c r="L128" s="51"/>
      <c r="M128" s="51"/>
      <c r="N128" s="51"/>
      <c r="O128" s="51"/>
      <c r="P128" s="51"/>
      <c r="Q128" s="51"/>
      <c r="R128" s="51"/>
      <c r="S128" s="51"/>
      <c r="T128" s="51"/>
      <c r="U128" s="51"/>
    </row>
    <row r="129" spans="3:8" ht="37" customHeight="1" thickBot="1">
      <c r="C129" s="262" t="s">
        <v>217</v>
      </c>
      <c r="D129" s="262"/>
      <c r="E129" s="262"/>
      <c r="F129" s="265" t="s">
        <v>172</v>
      </c>
      <c r="G129" s="265"/>
    </row>
    <row r="130" spans="3:8" ht="44.5" thickTop="1" thickBot="1">
      <c r="C130" s="64" t="s">
        <v>218</v>
      </c>
      <c r="D130" s="65" t="s">
        <v>219</v>
      </c>
      <c r="E130" s="66" t="s">
        <v>216</v>
      </c>
      <c r="F130" s="66" t="s">
        <v>220</v>
      </c>
      <c r="G130" s="65" t="s">
        <v>221</v>
      </c>
      <c r="H130" s="65" t="s">
        <v>222</v>
      </c>
    </row>
    <row r="131" spans="3:8" s="51" customFormat="1" ht="18" customHeight="1" thickTop="1" thickBot="1">
      <c r="C131" s="67">
        <v>1</v>
      </c>
      <c r="D131" s="67">
        <v>1</v>
      </c>
      <c r="E131" s="67">
        <v>0</v>
      </c>
      <c r="F131" s="68" t="s">
        <v>181</v>
      </c>
      <c r="G131" s="69">
        <v>1</v>
      </c>
      <c r="H131" s="67">
        <v>1</v>
      </c>
    </row>
    <row r="132" spans="3:8" s="51" customFormat="1" ht="18" customHeight="1" thickTop="1" thickBot="1">
      <c r="C132" s="67">
        <v>2</v>
      </c>
      <c r="D132" s="67">
        <v>2</v>
      </c>
      <c r="E132" s="67">
        <v>0</v>
      </c>
      <c r="F132" s="68" t="s">
        <v>181</v>
      </c>
      <c r="G132" s="69">
        <v>1</v>
      </c>
      <c r="H132" s="67">
        <v>1</v>
      </c>
    </row>
    <row r="133" spans="3:8" s="51" customFormat="1" ht="18" customHeight="1" thickTop="1" thickBot="1">
      <c r="C133" s="67">
        <v>3</v>
      </c>
      <c r="D133" s="67">
        <v>3</v>
      </c>
      <c r="E133" s="67">
        <v>0</v>
      </c>
      <c r="F133" s="68" t="s">
        <v>181</v>
      </c>
      <c r="G133" s="69">
        <v>1</v>
      </c>
      <c r="H133" s="67">
        <v>1</v>
      </c>
    </row>
    <row r="134" spans="3:8" s="51" customFormat="1" ht="18" customHeight="1" thickTop="1" thickBot="1">
      <c r="C134" s="67">
        <v>4</v>
      </c>
      <c r="D134" s="67">
        <v>4</v>
      </c>
      <c r="E134" s="67">
        <v>0</v>
      </c>
      <c r="F134" s="68" t="s">
        <v>181</v>
      </c>
      <c r="G134" s="69">
        <f>+D134/(D134+E134)</f>
        <v>1</v>
      </c>
      <c r="H134" s="67">
        <v>1</v>
      </c>
    </row>
    <row r="135" spans="3:8" s="51" customFormat="1" ht="18" customHeight="1" thickTop="1" thickBot="1">
      <c r="C135" s="67">
        <v>4</v>
      </c>
      <c r="D135" s="67">
        <v>3</v>
      </c>
      <c r="E135" s="67">
        <v>1</v>
      </c>
      <c r="F135" s="68" t="s">
        <v>181</v>
      </c>
      <c r="G135" s="69">
        <f t="shared" ref="G135:G145" si="4">+D135/(D135+E135)</f>
        <v>0.75</v>
      </c>
      <c r="H135" s="67">
        <v>1</v>
      </c>
    </row>
    <row r="136" spans="3:8" s="51" customFormat="1" ht="18" customHeight="1" thickTop="1" thickBot="1">
      <c r="C136" s="67">
        <v>5</v>
      </c>
      <c r="D136" s="67">
        <v>5</v>
      </c>
      <c r="E136" s="67">
        <v>0</v>
      </c>
      <c r="F136" s="68" t="s">
        <v>181</v>
      </c>
      <c r="G136" s="69">
        <f t="shared" si="4"/>
        <v>1</v>
      </c>
      <c r="H136" s="67">
        <v>1</v>
      </c>
    </row>
    <row r="137" spans="3:8" s="51" customFormat="1" ht="18" customHeight="1" thickTop="1" thickBot="1">
      <c r="C137" s="67">
        <v>5</v>
      </c>
      <c r="D137" s="67">
        <v>4</v>
      </c>
      <c r="E137" s="67">
        <v>1</v>
      </c>
      <c r="F137" s="68" t="s">
        <v>181</v>
      </c>
      <c r="G137" s="69">
        <f t="shared" si="4"/>
        <v>0.8</v>
      </c>
      <c r="H137" s="67">
        <v>1</v>
      </c>
    </row>
    <row r="138" spans="3:8" s="51" customFormat="1" ht="18" customHeight="1" thickTop="1" thickBot="1">
      <c r="C138" s="67">
        <v>6</v>
      </c>
      <c r="D138" s="67">
        <v>6</v>
      </c>
      <c r="E138" s="67">
        <v>0</v>
      </c>
      <c r="F138" s="68" t="s">
        <v>181</v>
      </c>
      <c r="G138" s="69">
        <f t="shared" si="4"/>
        <v>1</v>
      </c>
      <c r="H138" s="67">
        <v>1</v>
      </c>
    </row>
    <row r="139" spans="3:8" s="51" customFormat="1" ht="18" customHeight="1" thickTop="1" thickBot="1">
      <c r="C139" s="67">
        <v>6</v>
      </c>
      <c r="D139" s="67">
        <v>5</v>
      </c>
      <c r="E139" s="67">
        <v>1</v>
      </c>
      <c r="F139" s="68" t="s">
        <v>181</v>
      </c>
      <c r="G139" s="69">
        <f t="shared" si="4"/>
        <v>0.83333333333333337</v>
      </c>
      <c r="H139" s="67">
        <v>1</v>
      </c>
    </row>
    <row r="140" spans="3:8" s="51" customFormat="1" ht="18" customHeight="1" thickTop="1" thickBot="1">
      <c r="C140" s="67">
        <v>7</v>
      </c>
      <c r="D140" s="67">
        <v>7</v>
      </c>
      <c r="E140" s="67">
        <v>0</v>
      </c>
      <c r="F140" s="68" t="s">
        <v>181</v>
      </c>
      <c r="G140" s="69">
        <f t="shared" si="4"/>
        <v>1</v>
      </c>
      <c r="H140" s="67">
        <v>1</v>
      </c>
    </row>
    <row r="141" spans="3:8" s="51" customFormat="1" ht="18" customHeight="1" thickTop="1" thickBot="1">
      <c r="C141" s="67">
        <v>7</v>
      </c>
      <c r="D141" s="67">
        <v>6</v>
      </c>
      <c r="E141" s="67">
        <v>1</v>
      </c>
      <c r="F141" s="68" t="s">
        <v>181</v>
      </c>
      <c r="G141" s="69">
        <f t="shared" si="4"/>
        <v>0.8571428571428571</v>
      </c>
      <c r="H141" s="67">
        <v>1</v>
      </c>
    </row>
    <row r="142" spans="3:8" s="51" customFormat="1" ht="18" customHeight="1" thickTop="1" thickBot="1">
      <c r="C142" s="67">
        <v>7</v>
      </c>
      <c r="D142" s="67">
        <v>5</v>
      </c>
      <c r="E142" s="67">
        <v>2</v>
      </c>
      <c r="F142" s="68" t="s">
        <v>181</v>
      </c>
      <c r="G142" s="69">
        <f t="shared" si="4"/>
        <v>0.7142857142857143</v>
      </c>
      <c r="H142" s="67">
        <v>1</v>
      </c>
    </row>
    <row r="143" spans="3:8" ht="15.5" thickTop="1" thickBot="1">
      <c r="C143" s="67">
        <v>8</v>
      </c>
      <c r="D143" s="67">
        <v>8</v>
      </c>
      <c r="E143" s="67">
        <v>0</v>
      </c>
      <c r="F143" s="68" t="s">
        <v>181</v>
      </c>
      <c r="G143" s="69">
        <f t="shared" si="4"/>
        <v>1</v>
      </c>
      <c r="H143" s="67">
        <v>1</v>
      </c>
    </row>
    <row r="144" spans="3:8" ht="15.5" thickTop="1" thickBot="1">
      <c r="C144" s="67">
        <v>8</v>
      </c>
      <c r="D144" s="67">
        <v>7</v>
      </c>
      <c r="E144" s="67">
        <v>1</v>
      </c>
      <c r="F144" s="68" t="s">
        <v>181</v>
      </c>
      <c r="G144" s="69">
        <f t="shared" si="4"/>
        <v>0.875</v>
      </c>
      <c r="H144" s="67">
        <v>1</v>
      </c>
    </row>
    <row r="145" spans="3:8" ht="15.5" thickTop="1" thickBot="1">
      <c r="C145" s="67">
        <v>8</v>
      </c>
      <c r="D145" s="67">
        <v>6</v>
      </c>
      <c r="E145" s="67">
        <v>2</v>
      </c>
      <c r="F145" s="68" t="s">
        <v>181</v>
      </c>
      <c r="G145" s="69">
        <f t="shared" si="4"/>
        <v>0.75</v>
      </c>
      <c r="H145" s="67">
        <v>1</v>
      </c>
    </row>
    <row r="146" spans="3:8" ht="15" thickTop="1">
      <c r="C146" s="49"/>
      <c r="D146" s="49"/>
    </row>
    <row r="147" spans="3:8">
      <c r="C147" s="49"/>
      <c r="D147" s="49"/>
    </row>
    <row r="148" spans="3:8">
      <c r="C148" s="49"/>
      <c r="D148" s="49"/>
    </row>
    <row r="149" spans="3:8">
      <c r="C149" s="49"/>
      <c r="D149" s="49"/>
    </row>
    <row r="150" spans="3:8">
      <c r="C150" s="49"/>
      <c r="D150" s="49"/>
    </row>
    <row r="151" spans="3:8">
      <c r="C151" s="49"/>
      <c r="D151" s="49"/>
    </row>
    <row r="152" spans="3:8">
      <c r="C152" s="49"/>
      <c r="D152" s="49"/>
    </row>
    <row r="153" spans="3:8" ht="29.15" customHeight="1">
      <c r="C153" s="49"/>
      <c r="D153" s="49"/>
    </row>
    <row r="154" spans="3:8" ht="29.15" customHeight="1">
      <c r="C154" s="49"/>
      <c r="D154" s="49"/>
    </row>
    <row r="155" spans="3:8">
      <c r="C155" s="49"/>
      <c r="D155" s="49"/>
    </row>
    <row r="156" spans="3:8">
      <c r="C156" s="49"/>
      <c r="D156" s="49"/>
    </row>
    <row r="157" spans="3:8">
      <c r="C157" s="49"/>
      <c r="D157" s="49"/>
    </row>
    <row r="158" spans="3:8">
      <c r="C158" s="49"/>
      <c r="D158" s="49"/>
    </row>
    <row r="159" spans="3:8">
      <c r="C159" s="49"/>
      <c r="D159" s="49"/>
    </row>
    <row r="160" spans="3:8">
      <c r="C160" s="49"/>
      <c r="D160" s="49"/>
    </row>
    <row r="161" spans="3:4">
      <c r="C161" s="49"/>
      <c r="D161" s="49"/>
    </row>
    <row r="162" spans="3:4">
      <c r="C162" s="49"/>
      <c r="D162" s="49"/>
    </row>
    <row r="163" spans="3:4">
      <c r="C163" s="49"/>
      <c r="D163" s="49"/>
    </row>
    <row r="164" spans="3:4">
      <c r="C164" s="49"/>
      <c r="D164" s="49"/>
    </row>
    <row r="165" spans="3:4">
      <c r="C165" s="49"/>
      <c r="D165" s="49"/>
    </row>
    <row r="166" spans="3:4">
      <c r="C166" s="49"/>
      <c r="D166" s="49"/>
    </row>
    <row r="167" spans="3:4">
      <c r="C167" s="49"/>
      <c r="D167" s="49"/>
    </row>
    <row r="168" spans="3:4">
      <c r="C168" s="49"/>
      <c r="D168" s="49"/>
    </row>
    <row r="169" spans="3:4">
      <c r="C169" s="49"/>
      <c r="D169" s="49"/>
    </row>
    <row r="170" spans="3:4">
      <c r="C170" s="49"/>
      <c r="D170" s="49"/>
    </row>
    <row r="171" spans="3:4">
      <c r="C171" s="49"/>
      <c r="D171" s="49"/>
    </row>
    <row r="172" spans="3:4">
      <c r="C172" s="49"/>
      <c r="D172" s="49"/>
    </row>
    <row r="173" spans="3:4">
      <c r="C173" s="49"/>
      <c r="D173" s="49"/>
    </row>
    <row r="174" spans="3:4">
      <c r="C174" s="49"/>
      <c r="D174" s="49"/>
    </row>
    <row r="175" spans="3:4">
      <c r="C175" s="49"/>
      <c r="D175" s="49"/>
    </row>
    <row r="176" spans="3:4">
      <c r="C176" s="49"/>
      <c r="D176" s="49"/>
    </row>
    <row r="177" spans="3:4">
      <c r="C177" s="49"/>
      <c r="D177" s="49"/>
    </row>
  </sheetData>
  <mergeCells count="17">
    <mergeCell ref="D128:F128"/>
    <mergeCell ref="C129:E129"/>
    <mergeCell ref="F129:G129"/>
    <mergeCell ref="B76:F77"/>
    <mergeCell ref="C97:F97"/>
    <mergeCell ref="C102:F102"/>
    <mergeCell ref="K106:O106"/>
    <mergeCell ref="C108:E108"/>
    <mergeCell ref="F108:G108"/>
    <mergeCell ref="J108:L108"/>
    <mergeCell ref="N108:O108"/>
    <mergeCell ref="B54:C65"/>
    <mergeCell ref="B2:L2"/>
    <mergeCell ref="C8:L8"/>
    <mergeCell ref="B16:F16"/>
    <mergeCell ref="C32:E38"/>
    <mergeCell ref="B47:C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27</vt:i4>
      </vt:variant>
    </vt:vector>
  </HeadingPairs>
  <TitlesOfParts>
    <vt:vector size="31" baseType="lpstr">
      <vt:lpstr>MATRIZ</vt:lpstr>
      <vt:lpstr>IDENTIFICACIÓN</vt:lpstr>
      <vt:lpstr>VALORACIÓN</vt:lpstr>
      <vt:lpstr>CONTROLES</vt:lpstr>
      <vt:lpstr>ADECUADO</vt:lpstr>
      <vt:lpstr>ASIGNADO</vt:lpstr>
      <vt:lpstr>COMPLETA</vt:lpstr>
      <vt:lpstr>CONFIABLE</vt:lpstr>
      <vt:lpstr>DEBIL</vt:lpstr>
      <vt:lpstr>DESVIACIONES</vt:lpstr>
      <vt:lpstr>DETECTAR</vt:lpstr>
      <vt:lpstr>EJECUCIÓN</vt:lpstr>
      <vt:lpstr>EVIDENCIAS</vt:lpstr>
      <vt:lpstr>FUERTE</vt:lpstr>
      <vt:lpstr>FUNCIONES</vt:lpstr>
      <vt:lpstr>INADECUADO</vt:lpstr>
      <vt:lpstr>INCOMPLETA</vt:lpstr>
      <vt:lpstr>INOPORTUNA</vt:lpstr>
      <vt:lpstr>MODERADO</vt:lpstr>
      <vt:lpstr>NO_ASIGNADO</vt:lpstr>
      <vt:lpstr>NO_CONFIABLE</vt:lpstr>
      <vt:lpstr>NO_ES_CONTROL</vt:lpstr>
      <vt:lpstr>NO_EXISTE</vt:lpstr>
      <vt:lpstr>NO_SE_INVESTIGAN</vt:lpstr>
      <vt:lpstr>OPORTUNA</vt:lpstr>
      <vt:lpstr>PERIODICIDAD</vt:lpstr>
      <vt:lpstr>PREVENIR</vt:lpstr>
      <vt:lpstr>PROPOSITO</vt:lpstr>
      <vt:lpstr>RESPONSABLE</vt:lpstr>
      <vt:lpstr>SE_INVESTIGAN</vt:lpstr>
      <vt:lpstr>SOLIDEZ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cp:lastModifiedBy>
  <dcterms:created xsi:type="dcterms:W3CDTF">2019-05-24T15:19:43Z</dcterms:created>
  <dcterms:modified xsi:type="dcterms:W3CDTF">2020-03-27T21:34:00Z</dcterms:modified>
</cp:coreProperties>
</file>